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updateLinks="never" defaultThemeVersion="166925"/>
  <mc:AlternateContent xmlns:mc="http://schemas.openxmlformats.org/markup-compatibility/2006">
    <mc:Choice Requires="x15">
      <x15ac:absPath xmlns:x15ac="http://schemas.microsoft.com/office/spreadsheetml/2010/11/ac" url="C:\Users\dfoust\Desktop\"/>
    </mc:Choice>
  </mc:AlternateContent>
  <xr:revisionPtr revIDLastSave="0" documentId="8_{17A4804A-99F1-46BD-9272-FBD4A8DAF415}" xr6:coauthVersionLast="47" xr6:coauthVersionMax="47" xr10:uidLastSave="{00000000-0000-0000-0000-000000000000}"/>
  <workbookProtection workbookAlgorithmName="SHA-512" workbookHashValue="voS3UcXO4rdnkl4qaJOiDByEeVRhTwE3machxHjW8P0VPSMFj2IlQgSfCw86cxkuuZEMq804UIWYB09tBMPZ8Q==" workbookSaltValue="73CBRprIom0yPYQCd5/CFg==" workbookSpinCount="100000" lockStructure="1"/>
  <bookViews>
    <workbookView xWindow="-4185" yWindow="-21600" windowWidth="26010" windowHeight="20985" firstSheet="2" activeTab="2" xr2:uid="{78DD499D-8E90-4131-8B3E-39BD044791FE}"/>
  </bookViews>
  <sheets>
    <sheet name="Data Extract" sheetId="12" state="hidden" r:id="rId1"/>
    <sheet name="SD_Dropdowns" sheetId="13" state="veryHidden" r:id="rId2"/>
    <sheet name="Instructions" sheetId="1" r:id="rId3"/>
    <sheet name="Contact Information" sheetId="2" r:id="rId4"/>
    <sheet name="Application" sheetId="3" r:id="rId5"/>
    <sheet name="Rents Table " sheetId="10" state="hidden" r:id="rId6"/>
    <sheet name="Predevelopment Budget" sheetId="6" r:id="rId7"/>
  </sheets>
  <externalReferences>
    <externalReference r:id="rId8"/>
    <externalReference r:id="rId9"/>
  </externalReferences>
  <definedNames>
    <definedName name="_Order1" hidden="1">255</definedName>
    <definedName name="_Order2" hidden="1">255</definedName>
    <definedName name="_xlnm.Print_Area" localSheetId="3">'Contact Information'!$A$1:$B$24</definedName>
    <definedName name="SD_161x1_17_B_0" localSheetId="0" hidden="1">'Data Extract'!$B$2</definedName>
    <definedName name="SD_161x1_19_B_0" localSheetId="0" hidden="1">'Data Extract'!$B$3</definedName>
    <definedName name="SD_161x1_21_B_0" localSheetId="0" hidden="1">'Data Extract'!$B$4</definedName>
    <definedName name="SD_161x1_26_B_0" localSheetId="0" hidden="1">'Data Extract'!$B$8</definedName>
    <definedName name="SD_161x1_69_G_0" localSheetId="0" hidden="1">'Data Extract'!$B$1</definedName>
    <definedName name="SD_161x1_81_B_1" localSheetId="0" hidden="1">'Data Extract'!$B$5</definedName>
    <definedName name="SD_2357x1_6_S_0" localSheetId="0" hidden="1">'Data Extract'!$B$40</definedName>
    <definedName name="SD_3946x1_1011_S_1" localSheetId="0" hidden="1">'Data Extract'!$B$17</definedName>
    <definedName name="SD_3946x1_1062_B_0" localSheetId="0" hidden="1">'Data Extract'!$B$39</definedName>
    <definedName name="SD_3946x1_1184_S_1" localSheetId="0" hidden="1">'Data Extract'!$B$12</definedName>
    <definedName name="SD_3946x1_1190_S_0" localSheetId="0" hidden="1">'Data Extract'!$B$50</definedName>
    <definedName name="SD_3946x1_1192_S_0" localSheetId="0" hidden="1">'Data Extract'!$B$51</definedName>
    <definedName name="SD_3946x1_1198_S_0" localSheetId="0" hidden="1">'Data Extract'!$B$19</definedName>
    <definedName name="SD_3946x1_1201_S_0" localSheetId="0" hidden="1">'Data Extract'!$B$41</definedName>
    <definedName name="SD_3946x1_1222_S_1" localSheetId="0" hidden="1">'Data Extract'!$B$11</definedName>
    <definedName name="SD_3946x1_1227_S_1" localSheetId="0" hidden="1">'Data Extract'!$B$13</definedName>
    <definedName name="SD_3946x1_1228_S_1" localSheetId="0" hidden="1">'Data Extract'!$B$10</definedName>
    <definedName name="SD_3946x1_1229_S_1" localSheetId="0" hidden="1">'Data Extract'!$B$20</definedName>
    <definedName name="SD_3946x1_1230_S_1" localSheetId="0" hidden="1">'Data Extract'!$B$14</definedName>
    <definedName name="SD_3946x1_1231_S_1" localSheetId="0" hidden="1">'Data Extract'!$B$15</definedName>
    <definedName name="SD_3946x1_1247_S_1" localSheetId="0" hidden="1">'Data Extract'!$B$16</definedName>
    <definedName name="SD_3946x1_1248_S_1" localSheetId="0" hidden="1">'Data Extract'!$B$18</definedName>
    <definedName name="SD_3946x1_1250_S_0" localSheetId="0" hidden="1">'Data Extract'!$B$71</definedName>
    <definedName name="SD_3946x1_1251_S_1" localSheetId="0" hidden="1">'Data Extract'!$B$75</definedName>
    <definedName name="SD_3946x1_1254_S_1" localSheetId="0" hidden="1">'Data Extract'!$B$102</definedName>
    <definedName name="SD_3946x1_1255_S_1" localSheetId="0" hidden="1">'Data Extract'!$B$101</definedName>
    <definedName name="SD_3946x1_480_S_1" localSheetId="0" hidden="1">'Data Extract'!$B$7</definedName>
    <definedName name="SD_8055x1_10_S_0" localSheetId="0" hidden="1">'Data Extract'!$B$107</definedName>
    <definedName name="SD_8055x1_12_S_1" localSheetId="0" hidden="1">'Data Extract'!$B$106</definedName>
    <definedName name="SD_8055x1_14_S_0" localSheetId="0" hidden="1">'Data Extract'!$B$110</definedName>
    <definedName name="SD_8055x1_15_S_0" localSheetId="0" hidden="1">'Data Extract'!$B$103</definedName>
    <definedName name="SD_8055x1_19_S_0" localSheetId="0" hidden="1">'Data Extract'!$B$111</definedName>
    <definedName name="SD_8055x1_21_S_0" localSheetId="0" hidden="1">'Data Extract'!$B$105</definedName>
    <definedName name="SD_8055x1_23_S_0" localSheetId="0" hidden="1">'Data Extract'!$B$104</definedName>
    <definedName name="SD_8055x2_14_S_0" localSheetId="0" hidden="1">'Data Extract'!$B$115</definedName>
    <definedName name="SD_8055x2_15_S_0" localSheetId="0" hidden="1">'Data Extract'!$B$112</definedName>
    <definedName name="SD_8055x2_19_S_0" localSheetId="0" hidden="1">'Data Extract'!$B$116</definedName>
    <definedName name="SD_D_AllDEVFundingSourcesForSmartDox_Name" hidden="1">[1]SD_Dropdowns!$O$2:$O$36</definedName>
    <definedName name="SD_D_PL_BldgAllocType_Name" hidden="1">[2]SD_Dropdowns!$GG$2:$GG$12</definedName>
    <definedName name="SD_D_PL_DEVDealType_Name" hidden="1">[1]SD_Dropdowns!$C$2:$C$17</definedName>
    <definedName name="SD_D_PL_IncomeTarget_Name" hidden="1">[2]SD_Dropdowns!$GK$2:$GK$11</definedName>
    <definedName name="SD_D_PL_Jurisdiction" hidden="1">SD_Dropdowns!$C$2:$D$66</definedName>
    <definedName name="SD_D_PL_Jurisdiction_Name" hidden="1">SD_Dropdowns!$C$2:$C$66</definedName>
    <definedName name="SD_D_PL_Jurisdiction_Value" hidden="1">SD_Dropdowns!$D$2:$D$66</definedName>
    <definedName name="SD_D_PL_LoanProductType_Name" hidden="1">[1]SD_Dropdowns!$M$2:$M$22</definedName>
    <definedName name="SD_D_PL_PropertyType_Name" hidden="1">[2]SD_Dropdowns!$FY$2:$FY$11</definedName>
    <definedName name="SD_D_PL_State" hidden="1">SD_Dropdowns!$AE$2:$AF$53</definedName>
    <definedName name="SD_D_PL_State_Name" hidden="1">SD_Dropdowns!$AE$2:$AE$53</definedName>
    <definedName name="SD_D_PL_State_Value" hidden="1">SD_Dropdowns!$AF$2:$AF$53</definedName>
    <definedName name="SD_D_PL_TargetType_Name" hidden="1">[2]SD_Dropdowns!$GE$2:$GE$14</definedName>
    <definedName name="SD_D_PL_TCUnitMixType_Name" hidden="1">[2]SD_Dropdowns!$GI$2:$GI$26</definedName>
    <definedName name="SD_D_PL_UDF_1011" hidden="1">SD_Dropdowns!$S$2:$T$8</definedName>
    <definedName name="SD_D_PL_UDF_1011_Name" hidden="1">SD_Dropdowns!$S$2:$S$8</definedName>
    <definedName name="SD_D_PL_UDF_1011_Value" hidden="1">SD_Dropdowns!$T$2:$T$8</definedName>
    <definedName name="SD_D_PL_UDF_1182_Name" hidden="1">[1]SD_Dropdowns!$S$2:$S$4</definedName>
    <definedName name="SD_D_PL_UDF_1184" hidden="1">SD_Dropdowns!$K$2:$L$9</definedName>
    <definedName name="SD_D_PL_UDF_1184_Name" hidden="1">SD_Dropdowns!$K$2:$K$9</definedName>
    <definedName name="SD_D_PL_UDF_1184_Value" hidden="1">SD_Dropdowns!$L$2:$L$9</definedName>
    <definedName name="SD_D_PL_UDF_1185_Name" hidden="1">[1]SD_Dropdowns!$W$2:$W$5</definedName>
    <definedName name="SD_D_PL_UDF_1222" hidden="1">SD_Dropdowns!$I$2:$J$5</definedName>
    <definedName name="SD_D_PL_UDF_1222_Name" hidden="1">SD_Dropdowns!$I$2:$I$5</definedName>
    <definedName name="SD_D_PL_UDF_1222_Value" hidden="1">SD_Dropdowns!$J$2:$J$5</definedName>
    <definedName name="SD_D_PL_UDF_1227" hidden="1">SD_Dropdowns!$M$2:$N$5</definedName>
    <definedName name="SD_D_PL_UDF_1227_Name" hidden="1">SD_Dropdowns!$M$2:$M$5</definedName>
    <definedName name="SD_D_PL_UDF_1227_Value" hidden="1">SD_Dropdowns!$N$2:$N$5</definedName>
    <definedName name="SD_D_PL_UDF_1228" hidden="1">SD_Dropdowns!$G$2:$H$4</definedName>
    <definedName name="SD_D_PL_UDF_1228_Name" hidden="1">SD_Dropdowns!$G$2:$G$4</definedName>
    <definedName name="SD_D_PL_UDF_1228_Value" hidden="1">SD_Dropdowns!$H$2:$H$4</definedName>
    <definedName name="SD_D_PL_UDF_1229" hidden="1">SD_Dropdowns!$W$2:$X$4</definedName>
    <definedName name="SD_D_PL_UDF_1229_Name" hidden="1">SD_Dropdowns!$W$2:$W$4</definedName>
    <definedName name="SD_D_PL_UDF_1229_Value" hidden="1">SD_Dropdowns!$X$2:$X$4</definedName>
    <definedName name="SD_D_PL_UDF_1230" hidden="1">SD_Dropdowns!$AG$2:$AH$4</definedName>
    <definedName name="SD_D_PL_UDF_1230_Name" hidden="1">SD_Dropdowns!$AG$2:$AG$4</definedName>
    <definedName name="SD_D_PL_UDF_1230_Value" hidden="1">SD_Dropdowns!$AH$2:$AH$4</definedName>
    <definedName name="SD_D_PL_UDF_1231" hidden="1">SD_Dropdowns!$O$2:$P$4</definedName>
    <definedName name="SD_D_PL_UDF_1231_Name" hidden="1">SD_Dropdowns!$O$2:$O$4</definedName>
    <definedName name="SD_D_PL_UDF_1231_Value" hidden="1">SD_Dropdowns!$P$2:$P$4</definedName>
    <definedName name="SD_D_PL_UDF_1247" hidden="1">SD_Dropdowns!$Q$2:$R$5</definedName>
    <definedName name="SD_D_PL_UDF_1247_Name" hidden="1">SD_Dropdowns!$Q$2:$Q$5</definedName>
    <definedName name="SD_D_PL_UDF_1247_Value" hidden="1">SD_Dropdowns!$R$2:$R$5</definedName>
    <definedName name="SD_D_PL_UDF_1248" hidden="1">SD_Dropdowns!$U$2:$V$4</definedName>
    <definedName name="SD_D_PL_UDF_1248_Name" hidden="1">SD_Dropdowns!$U$2:$U$4</definedName>
    <definedName name="SD_D_PL_UDF_1248_Value" hidden="1">SD_Dropdowns!$V$2:$V$4</definedName>
    <definedName name="SD_D_PL_UDF_1251" hidden="1">SD_Dropdowns!$Y$2:$Z$4</definedName>
    <definedName name="SD_D_PL_UDF_1251_Name" hidden="1">SD_Dropdowns!$Y$2:$Y$4</definedName>
    <definedName name="SD_D_PL_UDF_1251_Value" hidden="1">SD_Dropdowns!$Z$2:$Z$4</definedName>
    <definedName name="SD_D_PL_UDF_1254" hidden="1">SD_Dropdowns!$AC$2:$AD$4</definedName>
    <definedName name="SD_D_PL_UDF_1254_Name" hidden="1">SD_Dropdowns!$AC$2:$AC$4</definedName>
    <definedName name="SD_D_PL_UDF_1254_Value" hidden="1">SD_Dropdowns!$AD$2:$AD$4</definedName>
    <definedName name="SD_D_PL_UDF_1255" hidden="1">SD_Dropdowns!$AA$2:$AB$4</definedName>
    <definedName name="SD_D_PL_UDF_1255_Name" hidden="1">SD_Dropdowns!$AA$2:$AA$4</definedName>
    <definedName name="SD_D_PL_UDF_1255_Value" hidden="1">SD_Dropdowns!$AB$2:$AB$4</definedName>
    <definedName name="SD_D_PL_UDF_480" hidden="1">SD_Dropdowns!$E$2:$F$5</definedName>
    <definedName name="SD_D_PL_UDF_480_Name" hidden="1">SD_Dropdowns!$E$2:$E$5</definedName>
    <definedName name="SD_D_PL_UDF_480_Value" hidden="1">SD_Dropdowns!$F$2:$F$5</definedName>
    <definedName name="SD_D_PL_UnitMixAmiPercent_Name" hidden="1">[2]SD_Dropdowns!$FS$2:$FS$14</definedName>
    <definedName name="SD_D_PL_UnitType_Name" hidden="1">[2]SD_Dropdowns!$FU$2:$FU$30</definedName>
  </definedNames>
  <calcPr calcId="191028" iterate="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13" i="12" l="1" a="1"/>
  <c r="B113" i="12" s="1"/>
  <c r="B112" i="12"/>
  <c r="B103" i="12" a="1"/>
  <c r="B103" i="12" s="1"/>
  <c r="B102" i="12"/>
  <c r="B101" i="12"/>
  <c r="B39" i="12"/>
  <c r="B18" i="12"/>
  <c r="B17" i="12"/>
  <c r="B16" i="12"/>
  <c r="B11" i="12" a="1"/>
  <c r="B11" i="12" s="1"/>
  <c r="B7" i="12"/>
  <c r="B1" i="12" a="1"/>
  <c r="B1" i="12" s="1"/>
  <c r="A117" i="12" a="1"/>
  <c r="A117" i="12" s="1"/>
  <c r="B100" i="12"/>
  <c r="B99" i="12"/>
  <c r="B98" i="12"/>
  <c r="B97" i="12"/>
  <c r="B40" i="12" l="1"/>
  <c r="B9" i="12"/>
  <c r="B8" i="12"/>
  <c r="B41" i="12" l="1"/>
  <c r="B10" i="12"/>
  <c r="B642" i="10" l="1"/>
  <c r="B641" i="10"/>
  <c r="B640" i="10"/>
  <c r="B639" i="10"/>
  <c r="B638" i="10"/>
  <c r="B637" i="10"/>
  <c r="B636" i="10"/>
  <c r="B635" i="10"/>
  <c r="B634" i="10"/>
  <c r="B633" i="10"/>
  <c r="B632" i="10"/>
  <c r="B631" i="10"/>
  <c r="B630" i="10"/>
  <c r="B629" i="10"/>
  <c r="B628" i="10"/>
  <c r="B627" i="10"/>
  <c r="B626" i="10"/>
  <c r="B625" i="10"/>
  <c r="B624" i="10"/>
  <c r="B623" i="10"/>
  <c r="B622" i="10"/>
  <c r="B621" i="10"/>
  <c r="B620" i="10"/>
  <c r="B619" i="10"/>
  <c r="B618" i="10"/>
  <c r="B617" i="10"/>
  <c r="B616" i="10"/>
  <c r="B615" i="10"/>
  <c r="B614" i="10"/>
  <c r="B613" i="10"/>
  <c r="B612" i="10"/>
  <c r="B611" i="10"/>
  <c r="B610" i="10"/>
  <c r="B609" i="10"/>
  <c r="B608" i="10"/>
  <c r="B607" i="10"/>
  <c r="B606" i="10"/>
  <c r="B605" i="10"/>
  <c r="B604" i="10"/>
  <c r="B603" i="10"/>
  <c r="B602" i="10"/>
  <c r="B601" i="10"/>
  <c r="B600" i="10"/>
  <c r="B599" i="10"/>
  <c r="B598" i="10"/>
  <c r="B597" i="10"/>
  <c r="B596" i="10"/>
  <c r="B595" i="10"/>
  <c r="B594" i="10"/>
  <c r="B593" i="10"/>
  <c r="B592" i="10"/>
  <c r="B591" i="10"/>
  <c r="B590" i="10"/>
  <c r="B589" i="10"/>
  <c r="B588" i="10"/>
  <c r="B587" i="10"/>
  <c r="B586" i="10"/>
  <c r="B585" i="10"/>
  <c r="B584" i="10"/>
  <c r="B583" i="10"/>
  <c r="B582" i="10"/>
  <c r="B581" i="10"/>
  <c r="B580" i="10"/>
  <c r="B579" i="10"/>
  <c r="B578" i="10"/>
  <c r="B577" i="10"/>
  <c r="B576" i="10"/>
  <c r="B575" i="10"/>
  <c r="B574" i="10"/>
  <c r="B573" i="10"/>
  <c r="B572" i="10"/>
  <c r="B571" i="10"/>
  <c r="B570" i="10"/>
  <c r="B569" i="10"/>
  <c r="B568" i="10"/>
  <c r="B567" i="10"/>
  <c r="B566" i="10"/>
  <c r="B565" i="10"/>
  <c r="B564" i="10"/>
  <c r="B563" i="10"/>
  <c r="B562" i="10"/>
  <c r="B561" i="10"/>
  <c r="B560" i="10"/>
  <c r="B559" i="10"/>
  <c r="B558" i="10"/>
  <c r="B557" i="10"/>
  <c r="B556" i="10"/>
  <c r="B555" i="10"/>
  <c r="B554" i="10"/>
  <c r="B553" i="10"/>
  <c r="B552" i="10"/>
  <c r="B551" i="10"/>
  <c r="B550" i="10"/>
  <c r="B549" i="10"/>
  <c r="B548" i="10"/>
  <c r="B547" i="10"/>
  <c r="B546" i="10"/>
  <c r="B545" i="10"/>
  <c r="B544" i="10"/>
  <c r="B543" i="10"/>
  <c r="B542" i="10"/>
  <c r="B541" i="10"/>
  <c r="B540" i="10"/>
  <c r="B539" i="10"/>
  <c r="B538" i="10"/>
  <c r="B537" i="10"/>
  <c r="B536" i="10"/>
  <c r="B535" i="10"/>
  <c r="B534" i="10"/>
  <c r="B533" i="10"/>
  <c r="B532" i="10"/>
  <c r="B531" i="10"/>
  <c r="B530" i="10"/>
  <c r="B529" i="10"/>
  <c r="B528" i="10"/>
  <c r="B527" i="10"/>
  <c r="B526" i="10"/>
  <c r="B525" i="10"/>
  <c r="B524" i="10"/>
  <c r="B523" i="10"/>
  <c r="B522" i="10"/>
  <c r="B521" i="10"/>
  <c r="B520" i="10"/>
  <c r="B519" i="10"/>
  <c r="B518" i="10"/>
  <c r="B517" i="10"/>
  <c r="B516" i="10"/>
  <c r="B515" i="10"/>
  <c r="B514" i="10"/>
  <c r="B513" i="10"/>
  <c r="B512" i="10"/>
  <c r="B511" i="10"/>
  <c r="B510" i="10"/>
  <c r="B509" i="10"/>
  <c r="B508" i="10"/>
  <c r="B507" i="10"/>
  <c r="B506" i="10"/>
  <c r="B505" i="10"/>
  <c r="B504" i="10"/>
  <c r="B503" i="10"/>
  <c r="B502" i="10"/>
  <c r="B501" i="10"/>
  <c r="B500" i="10"/>
  <c r="B499" i="10"/>
  <c r="B498" i="10"/>
  <c r="B497" i="10"/>
  <c r="B496" i="10"/>
  <c r="B495" i="10"/>
  <c r="B494" i="10"/>
  <c r="B493" i="10"/>
  <c r="B492" i="10"/>
  <c r="B491" i="10"/>
  <c r="B490" i="10"/>
  <c r="B489" i="10"/>
  <c r="B488" i="10"/>
  <c r="B487" i="10"/>
  <c r="B486" i="10"/>
  <c r="B485" i="10"/>
  <c r="B484" i="10"/>
  <c r="B483" i="10"/>
  <c r="B482" i="10"/>
  <c r="B481" i="10"/>
  <c r="B480" i="10"/>
  <c r="B479" i="10"/>
  <c r="B478" i="10"/>
  <c r="B477" i="10"/>
  <c r="B476" i="10"/>
  <c r="B475" i="10"/>
  <c r="B474" i="10"/>
  <c r="B473" i="10"/>
  <c r="B472" i="10"/>
  <c r="B471" i="10"/>
  <c r="B470" i="10"/>
  <c r="B469" i="10"/>
  <c r="B468" i="10"/>
  <c r="B467" i="10"/>
  <c r="B466" i="10"/>
  <c r="B465" i="10"/>
  <c r="B464" i="10"/>
  <c r="B463" i="10"/>
  <c r="B462" i="10"/>
  <c r="B461" i="10"/>
  <c r="B460" i="10"/>
  <c r="B459" i="10"/>
  <c r="B458" i="10"/>
  <c r="B457" i="10"/>
  <c r="B456" i="10"/>
  <c r="B455" i="10"/>
  <c r="B454" i="10"/>
  <c r="B453" i="10"/>
  <c r="B452" i="10"/>
  <c r="B451" i="10"/>
  <c r="B450" i="10"/>
  <c r="B449" i="10"/>
  <c r="B448" i="10"/>
  <c r="B447" i="10"/>
  <c r="B446" i="10"/>
  <c r="B445" i="10"/>
  <c r="B444" i="10"/>
  <c r="B443" i="10"/>
  <c r="B442" i="10"/>
  <c r="B441" i="10"/>
  <c r="B440" i="10"/>
  <c r="B439" i="10"/>
  <c r="B438" i="10"/>
  <c r="B437" i="10"/>
  <c r="B436" i="10"/>
  <c r="B435" i="10"/>
  <c r="B434" i="10"/>
  <c r="B433" i="10"/>
  <c r="B432" i="10"/>
  <c r="B431" i="10"/>
  <c r="B430" i="10"/>
  <c r="B429" i="10"/>
  <c r="B428" i="10"/>
  <c r="B427" i="10"/>
  <c r="B426" i="10"/>
  <c r="B425" i="10"/>
  <c r="B424" i="10"/>
  <c r="B423" i="10"/>
  <c r="B422" i="10"/>
  <c r="B421" i="10"/>
  <c r="B420" i="10"/>
  <c r="B419" i="10"/>
  <c r="B418" i="10"/>
  <c r="B417" i="10"/>
  <c r="B416" i="10"/>
  <c r="B415" i="10"/>
  <c r="B414" i="10"/>
  <c r="B413" i="10"/>
  <c r="B412" i="10"/>
  <c r="B411" i="10"/>
  <c r="B410" i="10"/>
  <c r="B409" i="10"/>
  <c r="B408" i="10"/>
  <c r="B407" i="10"/>
  <c r="B406" i="10"/>
  <c r="B405" i="10"/>
  <c r="B404" i="10"/>
  <c r="B403" i="10"/>
  <c r="B402" i="10"/>
  <c r="B401" i="10"/>
  <c r="B400" i="10"/>
  <c r="B399" i="10"/>
  <c r="B398" i="10"/>
  <c r="B397" i="10"/>
  <c r="B396" i="10"/>
  <c r="B395" i="10"/>
  <c r="B394" i="10"/>
  <c r="B393" i="10"/>
  <c r="B392" i="10"/>
  <c r="B391" i="10"/>
  <c r="B390" i="10"/>
  <c r="B389" i="10"/>
  <c r="B388" i="10"/>
  <c r="B387" i="10"/>
  <c r="B386" i="10"/>
  <c r="B385" i="10"/>
  <c r="B384" i="10"/>
  <c r="B383" i="10"/>
  <c r="B382" i="10"/>
  <c r="B381" i="10"/>
  <c r="B380" i="10"/>
  <c r="B379" i="10"/>
  <c r="B378" i="10"/>
  <c r="B377" i="10"/>
  <c r="B376" i="10"/>
  <c r="B375" i="10"/>
  <c r="B374" i="10"/>
  <c r="B373" i="10"/>
  <c r="B372" i="10"/>
  <c r="B371" i="10"/>
  <c r="B370" i="10"/>
  <c r="B369" i="10"/>
  <c r="B368" i="10"/>
  <c r="B367" i="10"/>
  <c r="B366" i="10"/>
  <c r="B365" i="10"/>
  <c r="B364" i="10"/>
  <c r="B363" i="10"/>
  <c r="B362" i="10"/>
  <c r="B361" i="10"/>
  <c r="B360" i="10"/>
  <c r="B359" i="10"/>
  <c r="B358" i="10"/>
  <c r="B357" i="10"/>
  <c r="B356" i="10"/>
  <c r="B355" i="10"/>
  <c r="B354" i="10"/>
  <c r="B353" i="10"/>
  <c r="B352" i="10"/>
  <c r="B351" i="10"/>
  <c r="B350" i="10"/>
  <c r="B349" i="10"/>
  <c r="B348" i="10"/>
  <c r="B347" i="10"/>
  <c r="B346" i="10"/>
  <c r="B345" i="10"/>
  <c r="B344" i="10"/>
  <c r="B343" i="10"/>
  <c r="B342" i="10"/>
  <c r="B341" i="10"/>
  <c r="B340" i="10"/>
  <c r="B339" i="10"/>
  <c r="B338" i="10"/>
  <c r="B337" i="10"/>
  <c r="B336" i="10"/>
  <c r="B335" i="10"/>
  <c r="B334" i="10"/>
  <c r="B333" i="10"/>
  <c r="B332" i="10"/>
  <c r="B331" i="10"/>
  <c r="B330" i="10"/>
  <c r="B329" i="10"/>
  <c r="B328" i="10"/>
  <c r="B327" i="10"/>
  <c r="B326" i="10"/>
  <c r="B325" i="10"/>
  <c r="B324" i="10"/>
  <c r="B323" i="10"/>
  <c r="B322" i="10"/>
  <c r="B321" i="10"/>
  <c r="B320" i="10"/>
  <c r="B319" i="10"/>
  <c r="B318" i="10"/>
  <c r="B317" i="10"/>
  <c r="B316" i="10"/>
  <c r="B315" i="10"/>
  <c r="B314" i="10"/>
  <c r="B313" i="10"/>
  <c r="B312" i="10"/>
  <c r="B311" i="10"/>
  <c r="B310" i="10"/>
  <c r="B309" i="10"/>
  <c r="B308" i="10"/>
  <c r="B307" i="10"/>
  <c r="B306" i="10"/>
  <c r="B305" i="10"/>
  <c r="B304" i="10"/>
  <c r="B303" i="10"/>
  <c r="B302" i="10"/>
  <c r="B301" i="10"/>
  <c r="B300" i="10"/>
  <c r="B299" i="10"/>
  <c r="B298" i="10"/>
  <c r="B297" i="10"/>
  <c r="B296" i="10"/>
  <c r="B295" i="10"/>
  <c r="B294" i="10"/>
  <c r="B293" i="10"/>
  <c r="B292" i="10"/>
  <c r="B291" i="10"/>
  <c r="B290" i="10"/>
  <c r="B289" i="10"/>
  <c r="B288" i="10"/>
  <c r="B287" i="10"/>
  <c r="B286" i="10"/>
  <c r="B285" i="10"/>
  <c r="B284" i="10"/>
  <c r="B283" i="10"/>
  <c r="B282" i="10"/>
  <c r="B281" i="10"/>
  <c r="B280" i="10"/>
  <c r="B279" i="10"/>
  <c r="B278" i="10"/>
  <c r="B277" i="10"/>
  <c r="B276" i="10"/>
  <c r="B275" i="10"/>
  <c r="B274" i="10"/>
  <c r="B273" i="10"/>
  <c r="B272" i="10"/>
  <c r="B271" i="10"/>
  <c r="B270" i="10"/>
  <c r="B269" i="10"/>
  <c r="B268" i="10"/>
  <c r="B267" i="10"/>
  <c r="B266" i="10"/>
  <c r="B265" i="10"/>
  <c r="B264" i="10"/>
  <c r="B263" i="10"/>
  <c r="B262" i="10"/>
  <c r="B261" i="10"/>
  <c r="B260" i="10"/>
  <c r="B259" i="10"/>
  <c r="B258" i="10"/>
  <c r="B257" i="10"/>
  <c r="B256" i="10"/>
  <c r="B255" i="10"/>
  <c r="B254" i="10"/>
  <c r="B253" i="10"/>
  <c r="B252" i="10"/>
  <c r="B251" i="10"/>
  <c r="B250" i="10"/>
  <c r="B249" i="10"/>
  <c r="B248" i="10"/>
  <c r="B247" i="10"/>
  <c r="B246" i="10"/>
  <c r="B245" i="10"/>
  <c r="B244" i="10"/>
  <c r="B243" i="10"/>
  <c r="B242" i="10"/>
  <c r="B241" i="10"/>
  <c r="B240" i="10"/>
  <c r="B239" i="10"/>
  <c r="B238" i="10"/>
  <c r="B237" i="10"/>
  <c r="B236" i="10"/>
  <c r="B235" i="10"/>
  <c r="B234" i="10"/>
  <c r="B233" i="10"/>
  <c r="B232" i="10"/>
  <c r="B231" i="10"/>
  <c r="B230" i="10"/>
  <c r="B229" i="10"/>
  <c r="B228" i="10"/>
  <c r="B227" i="10"/>
  <c r="B226" i="10"/>
  <c r="B225" i="10"/>
  <c r="B224" i="10"/>
  <c r="B223" i="10"/>
  <c r="B222" i="10"/>
  <c r="B221" i="10"/>
  <c r="B220" i="10"/>
  <c r="B219" i="10"/>
  <c r="B218" i="10"/>
  <c r="B217" i="10"/>
  <c r="B216" i="10"/>
  <c r="B215" i="10"/>
  <c r="B214" i="10"/>
  <c r="B213" i="10"/>
  <c r="B212" i="10"/>
  <c r="B211" i="10"/>
  <c r="B210" i="10"/>
  <c r="B209" i="10"/>
  <c r="B208" i="10"/>
  <c r="B207" i="10"/>
  <c r="B206" i="10"/>
  <c r="B205" i="10"/>
  <c r="B204" i="10"/>
  <c r="B203" i="10"/>
  <c r="B202" i="10"/>
  <c r="B201" i="10"/>
  <c r="B200" i="10"/>
  <c r="B199" i="10"/>
  <c r="B198" i="10"/>
  <c r="B197" i="10"/>
  <c r="B196" i="10"/>
  <c r="B195" i="10"/>
  <c r="B194" i="10"/>
  <c r="B193" i="10"/>
  <c r="B192" i="10"/>
  <c r="B191" i="10"/>
  <c r="B190" i="10"/>
  <c r="B189" i="10"/>
  <c r="B188" i="10"/>
  <c r="B187" i="10"/>
  <c r="B186" i="10"/>
  <c r="B185" i="10"/>
  <c r="B184" i="10"/>
  <c r="B183" i="10"/>
  <c r="B182" i="10"/>
  <c r="B181" i="10"/>
  <c r="B180" i="10"/>
  <c r="B179" i="10"/>
  <c r="B178" i="10"/>
  <c r="B177" i="10"/>
  <c r="B176" i="10"/>
  <c r="B175" i="10"/>
  <c r="B174" i="10"/>
  <c r="B173" i="10"/>
  <c r="B172" i="10"/>
  <c r="B171" i="10"/>
  <c r="B170" i="10"/>
  <c r="B169" i="10"/>
  <c r="B168" i="10"/>
  <c r="B167" i="10"/>
  <c r="B166" i="10"/>
  <c r="B165" i="10"/>
  <c r="B164" i="10"/>
  <c r="B163" i="10"/>
  <c r="B162" i="10"/>
  <c r="B161" i="10"/>
  <c r="B160" i="10"/>
  <c r="B159" i="10"/>
  <c r="B158" i="10"/>
  <c r="B157" i="10"/>
  <c r="B156" i="10"/>
  <c r="B155" i="10"/>
  <c r="B154" i="10"/>
  <c r="B153" i="10"/>
  <c r="B152" i="10"/>
  <c r="B151" i="10"/>
  <c r="B150" i="10"/>
  <c r="B149" i="10"/>
  <c r="B148" i="10"/>
  <c r="B147" i="10"/>
  <c r="B146" i="10"/>
  <c r="B145" i="10"/>
  <c r="B144" i="10"/>
  <c r="B143" i="10"/>
  <c r="B142" i="10"/>
  <c r="B141" i="10"/>
  <c r="B140" i="10"/>
  <c r="B139" i="10"/>
  <c r="B138" i="10"/>
  <c r="B137" i="10"/>
  <c r="B136" i="10"/>
  <c r="B135" i="10"/>
  <c r="B134" i="10"/>
  <c r="B133" i="10"/>
  <c r="B132" i="10"/>
  <c r="B131" i="10"/>
  <c r="B130" i="10"/>
  <c r="B129" i="10"/>
  <c r="B128" i="10"/>
  <c r="B127" i="10"/>
  <c r="B126" i="10"/>
  <c r="B125" i="10"/>
  <c r="B124" i="10"/>
  <c r="B123" i="10"/>
  <c r="B122" i="10"/>
  <c r="B121" i="10"/>
  <c r="B120" i="10"/>
  <c r="B119" i="10"/>
  <c r="B118" i="10"/>
  <c r="B117" i="10"/>
  <c r="B116" i="10"/>
  <c r="B115" i="10"/>
  <c r="B114" i="10"/>
  <c r="B113" i="10"/>
  <c r="B112" i="10"/>
  <c r="B111" i="10"/>
  <c r="B110" i="10"/>
  <c r="B109" i="10"/>
  <c r="B108" i="10"/>
  <c r="B107" i="10"/>
  <c r="B106" i="10"/>
  <c r="B105" i="10"/>
  <c r="B104" i="10"/>
  <c r="B103" i="10"/>
  <c r="B102" i="10"/>
  <c r="B101" i="10"/>
  <c r="B100" i="10"/>
  <c r="B99" i="10"/>
  <c r="B98" i="10"/>
  <c r="B97" i="10"/>
  <c r="B96" i="10"/>
  <c r="B95" i="10"/>
  <c r="B94" i="10"/>
  <c r="B93" i="10"/>
  <c r="B92" i="10"/>
  <c r="B91" i="10"/>
  <c r="B90" i="10"/>
  <c r="B89" i="10"/>
  <c r="B88" i="10"/>
  <c r="B87" i="10"/>
  <c r="B86" i="10"/>
  <c r="B85" i="10"/>
  <c r="B84" i="10"/>
  <c r="B83" i="10"/>
  <c r="B82" i="10"/>
  <c r="B81" i="10"/>
  <c r="B80" i="10"/>
  <c r="B79" i="10"/>
  <c r="B78" i="10"/>
  <c r="B77" i="10"/>
  <c r="B76" i="10"/>
  <c r="B75" i="10"/>
  <c r="B74" i="10"/>
  <c r="B73" i="10"/>
  <c r="B72" i="10"/>
  <c r="B71" i="10"/>
  <c r="B70" i="10"/>
  <c r="B69" i="10"/>
  <c r="B68" i="10"/>
  <c r="B67" i="10"/>
  <c r="B66" i="10"/>
  <c r="B65" i="10"/>
  <c r="B64" i="10"/>
  <c r="B63" i="10"/>
  <c r="B62" i="10"/>
  <c r="B61" i="10"/>
  <c r="B60" i="10"/>
  <c r="B59" i="10"/>
  <c r="B58" i="10"/>
  <c r="B57" i="10"/>
  <c r="B56" i="10"/>
  <c r="B55" i="10"/>
  <c r="B54" i="10"/>
  <c r="B53" i="10"/>
  <c r="B52" i="10"/>
  <c r="B51" i="10"/>
  <c r="B50" i="10"/>
  <c r="B49" i="10"/>
  <c r="B48" i="10"/>
  <c r="B47" i="10"/>
  <c r="B46" i="10"/>
  <c r="B45" i="10"/>
  <c r="B44" i="10"/>
  <c r="B43" i="10"/>
  <c r="B42" i="10"/>
  <c r="B41" i="10"/>
  <c r="B40" i="10"/>
  <c r="B39" i="10"/>
  <c r="B38" i="10"/>
  <c r="B37" i="10"/>
  <c r="B36" i="10"/>
  <c r="B35" i="10"/>
  <c r="B34" i="10"/>
  <c r="B33" i="10"/>
  <c r="B32" i="10"/>
  <c r="B31" i="10"/>
  <c r="B30" i="10"/>
  <c r="B29" i="10"/>
  <c r="B28" i="10"/>
  <c r="B27" i="10"/>
  <c r="B26" i="10"/>
  <c r="B25" i="10"/>
  <c r="B24" i="10"/>
  <c r="B23" i="10"/>
  <c r="B22" i="10"/>
  <c r="B21" i="10"/>
  <c r="B20" i="10"/>
  <c r="B19" i="10"/>
  <c r="B18" i="10"/>
  <c r="B17" i="10"/>
  <c r="B16" i="10"/>
  <c r="B15" i="10"/>
  <c r="B14" i="10"/>
  <c r="B13" i="10"/>
  <c r="B12" i="10"/>
  <c r="B11" i="10"/>
  <c r="B10" i="10"/>
  <c r="B9" i="10"/>
  <c r="B8" i="10"/>
  <c r="B7" i="10"/>
  <c r="B6" i="10"/>
  <c r="B5" i="10"/>
  <c r="B4" i="10"/>
  <c r="B3" i="10"/>
  <c r="B36" i="6"/>
  <c r="C7" i="6" l="1"/>
  <c r="C8" i="6"/>
  <c r="C9" i="6"/>
  <c r="C10" i="6"/>
  <c r="C13" i="6"/>
  <c r="C14" i="6"/>
  <c r="C15" i="6"/>
  <c r="C16" i="6"/>
  <c r="C17" i="6"/>
  <c r="C18" i="6"/>
  <c r="C19" i="6"/>
  <c r="C20" i="6"/>
  <c r="C21" i="6"/>
  <c r="C22" i="6"/>
  <c r="C23" i="6"/>
  <c r="C24" i="6"/>
  <c r="C25" i="6"/>
  <c r="C28" i="6"/>
  <c r="C29" i="6"/>
  <c r="C30" i="6"/>
  <c r="C31" i="6"/>
  <c r="C32" i="6"/>
  <c r="C33" i="6"/>
  <c r="C4" i="6"/>
  <c r="C36" i="6"/>
  <c r="S348" i="10" l="1"/>
  <c r="B34" i="6" l="1"/>
  <c r="C34" i="6" s="1"/>
  <c r="B26" i="6"/>
  <c r="C26" i="6" s="1"/>
  <c r="A25" i="6"/>
  <c r="A24" i="6"/>
  <c r="A23" i="6"/>
  <c r="B11" i="6"/>
  <c r="C11" i="6" s="1"/>
  <c r="A10" i="6"/>
  <c r="A9" i="6"/>
  <c r="A8" i="6"/>
  <c r="B5" i="6"/>
  <c r="C5" i="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Pablo Payan</author>
    <author>Kelly Becker</author>
  </authors>
  <commentList>
    <comment ref="B1" authorId="0" shapeId="0" xr:uid="{A58A7C24-C144-4629-9E69-B18C2AA8F78F}">
      <text>
        <r>
          <rPr>
            <b/>
            <sz val="9"/>
            <color indexed="81"/>
            <rFont val="Tahoma"/>
            <family val="2"/>
          </rPr>
          <t>&lt;[[DEVDeals] - [Deal Property (Seq: 1)] Property Name - Get]&gt;</t>
        </r>
      </text>
    </comment>
    <comment ref="F1" authorId="1" shapeId="0" xr:uid="{5BD75AB2-BEBF-4F7A-A585-DC6C6FBEA054}">
      <text>
        <r>
          <rPr>
            <b/>
            <sz val="9"/>
            <color indexed="81"/>
            <rFont val="Tahoma"/>
            <family val="2"/>
          </rPr>
          <t>&lt;[[DEVDeals] - [DEV User Defined Fields (Seq: 1)] Prop 123 - FIscal Year OEDIT -  P123 - Send]&gt;</t>
        </r>
      </text>
    </comment>
    <comment ref="B2" authorId="0" shapeId="0" xr:uid="{5B25D213-DCA8-4A4E-B2C1-9F8DFCD1FB22}">
      <text>
        <r>
          <rPr>
            <b/>
            <sz val="9"/>
            <color indexed="81"/>
            <rFont val="Tahoma"/>
            <family val="2"/>
          </rPr>
          <t>&lt;[[DEVDeals] - [Deal Property (Seq: 1)] Address1 - Both]&gt;</t>
        </r>
      </text>
    </comment>
    <comment ref="F2" authorId="1" shapeId="0" xr:uid="{50399C38-5FC2-42CC-BD8B-1C844DFC0DB1}">
      <text>
        <r>
          <rPr>
            <b/>
            <sz val="9"/>
            <color indexed="81"/>
            <rFont val="Tahoma"/>
            <family val="2"/>
          </rPr>
          <t>&lt;[[DEVDeals] DEV Deal Type - Send]&gt;</t>
        </r>
      </text>
    </comment>
    <comment ref="B3" authorId="0" shapeId="0" xr:uid="{6D57AA27-9B75-4753-9448-7C968928FECC}">
      <text>
        <r>
          <rPr>
            <b/>
            <sz val="9"/>
            <color indexed="81"/>
            <rFont val="Tahoma"/>
            <family val="2"/>
          </rPr>
          <t>&lt;[[DEVDeals] - [Deal Property (Seq: 1)] City - Both]&gt;</t>
        </r>
      </text>
    </comment>
    <comment ref="H3" authorId="1" shapeId="0" xr:uid="{FDA4C775-6E64-4B55-8E23-CFFA28188153}">
      <text>
        <r>
          <rPr>
            <b/>
            <sz val="9"/>
            <color indexed="81"/>
            <rFont val="Tahoma"/>
            <family val="2"/>
          </rPr>
          <t>&lt;[[DEVDeals] - [Funding (Seq: 1)] All DEV Funding Sources - Send]&gt;</t>
        </r>
      </text>
    </comment>
    <comment ref="J3" authorId="1" shapeId="0" xr:uid="{CF6E5577-019E-445C-A2FC-0A448A26AD11}">
      <text>
        <r>
          <rPr>
            <b/>
            <sz val="9"/>
            <color indexed="81"/>
            <rFont val="Tahoma"/>
            <family val="2"/>
          </rPr>
          <t>&lt;[[DEVDeals] - [Funding (Seq: 1)] Loan Product Type - Send]&gt;</t>
        </r>
      </text>
    </comment>
    <comment ref="B4" authorId="0" shapeId="0" xr:uid="{216A82CA-9758-41F1-9799-DF908D273FF9}">
      <text>
        <r>
          <rPr>
            <b/>
            <sz val="9"/>
            <color indexed="81"/>
            <rFont val="Tahoma"/>
            <family val="2"/>
          </rPr>
          <t>&lt;[[DEVDeals] - [Deal Property (Seq: 1)] Zip Code - Both]&gt;</t>
        </r>
      </text>
    </comment>
    <comment ref="B5" authorId="0" shapeId="0" xr:uid="{92B2152E-4A12-4ABD-989E-52AA05ECEDD6}">
      <text>
        <r>
          <rPr>
            <b/>
            <sz val="9"/>
            <color indexed="81"/>
            <rFont val="Tahoma"/>
            <family val="2"/>
          </rPr>
          <t>&lt;[[DEVDeals] - [Deal Property (Seq: 1)] Jurisdiction - Both]&gt;</t>
        </r>
      </text>
    </comment>
    <comment ref="B7" authorId="0" shapeId="0" xr:uid="{334250E6-624D-4F57-872A-61E476F693F7}">
      <text>
        <r>
          <rPr>
            <b/>
            <sz val="9"/>
            <color indexed="81"/>
            <rFont val="Tahoma"/>
            <family val="2"/>
          </rPr>
          <t>&lt;[[DEVDeals] - [DEV User Defined Fields (Seq: 1)] Custom Fields - Building Construction - Send]&gt;</t>
        </r>
      </text>
    </comment>
    <comment ref="B8" authorId="0" shapeId="0" xr:uid="{D475970A-3610-424A-8713-5F50275A9B42}">
      <text>
        <r>
          <rPr>
            <b/>
            <sz val="9"/>
            <color indexed="81"/>
            <rFont val="Tahoma"/>
            <family val="2"/>
          </rPr>
          <t>&lt;[[DEVDeals] - [Deal Property (Seq: 1)] Total Units - Both]&gt;</t>
        </r>
      </text>
    </comment>
    <comment ref="B10" authorId="0" shapeId="0" xr:uid="{9F27BF3D-DD35-4DEA-AD8A-1A370A1046F1}">
      <text>
        <r>
          <rPr>
            <b/>
            <sz val="9"/>
            <color indexed="81"/>
            <rFont val="Tahoma"/>
            <family val="2"/>
          </rPr>
          <t>&lt;[[DEVDeals] - [DEV User Defined Fields (Seq: 1)] Prop 123 - Rural Resort 2 - Send]&gt;</t>
        </r>
      </text>
    </comment>
    <comment ref="B11" authorId="0" shapeId="0" xr:uid="{3E283AD5-C18D-40AA-ABD8-39BCC12F624D}">
      <text>
        <r>
          <rPr>
            <b/>
            <sz val="9"/>
            <color indexed="81"/>
            <rFont val="Tahoma"/>
            <family val="2"/>
          </rPr>
          <t>&lt;[[DEVDeals] - [DEV User Defined Fields (Seq: 1)] Prop 123 - Energy Conservation Code - Send]&gt;</t>
        </r>
      </text>
    </comment>
    <comment ref="B12" authorId="0" shapeId="0" xr:uid="{E480ACEB-D627-4D12-9565-6A660F2E938F}">
      <text>
        <r>
          <rPr>
            <b/>
            <sz val="9"/>
            <color indexed="81"/>
            <rFont val="Tahoma"/>
            <family val="2"/>
          </rPr>
          <t>&lt;[[DEVDeals] - [DEV User Defined Fields (Seq: 1)] Prop 123 - Environmental Sustainability Certification Type (Year 2) - Send]&gt;</t>
        </r>
      </text>
    </comment>
    <comment ref="B13" authorId="0" shapeId="0" xr:uid="{9ED6B57A-8171-4DBA-83C9-BE9D661A9FF0}">
      <text>
        <r>
          <rPr>
            <b/>
            <sz val="9"/>
            <color indexed="81"/>
            <rFont val="Tahoma"/>
            <family val="2"/>
          </rPr>
          <t>&lt;[[DEVDeals] - [DEV User Defined Fields (Seq: 1)] Prop 123 - Water-Wise Landscaping 2 - Send]&gt;</t>
        </r>
      </text>
    </comment>
    <comment ref="B14" authorId="0" shapeId="0" xr:uid="{17090724-E593-4B70-BD8A-434A7F699B59}">
      <text>
        <r>
          <rPr>
            <b/>
            <sz val="9"/>
            <color indexed="81"/>
            <rFont val="Tahoma"/>
            <family val="2"/>
          </rPr>
          <t>&lt;[[DEVDeals] - [DEV User Defined Fields (Seq: 1)] Prop 123 - Transit Oriented Development (TOD) - Is project within 1/2 mile? (Walkable) - Send]&gt;</t>
        </r>
      </text>
    </comment>
    <comment ref="B15" authorId="0" shapeId="0" xr:uid="{4B891D9D-832E-4631-9E5A-316DE0549570}">
      <text>
        <r>
          <rPr>
            <b/>
            <sz val="9"/>
            <color indexed="81"/>
            <rFont val="Tahoma"/>
            <family val="2"/>
          </rPr>
          <t>&lt;[[DEVDeals] - [DEV User Defined Fields (Seq: 1)] Prop 123 - Transit Oriented Communities (TOC) 2 - Send]&gt;</t>
        </r>
      </text>
    </comment>
    <comment ref="B16" authorId="0" shapeId="0" xr:uid="{50DD613F-9533-458D-BFBF-E2D43701A101}">
      <text>
        <r>
          <rPr>
            <b/>
            <sz val="9"/>
            <color indexed="81"/>
            <rFont val="Tahoma"/>
            <family val="2"/>
          </rPr>
          <t>&lt;[[DEVDeals] - [DEV User Defined Fields (Seq: 1)] Prop 123 - Off-site building technology - Send]&gt;</t>
        </r>
      </text>
    </comment>
    <comment ref="B17" authorId="0" shapeId="0" xr:uid="{CBDDA556-2310-4E35-9479-B4160EAD99B0}">
      <text>
        <r>
          <rPr>
            <b/>
            <sz val="9"/>
            <color indexed="81"/>
            <rFont val="Tahoma"/>
            <family val="2"/>
          </rPr>
          <t>&lt;[[DEVDeals] - [DEV User Defined Fields (Seq: 1)] Prop 123 - Green Systems - Send]&gt;</t>
        </r>
      </text>
    </comment>
    <comment ref="B18" authorId="0" shapeId="0" xr:uid="{A7658003-8575-4FC2-A146-0457CAD7D857}">
      <text>
        <r>
          <rPr>
            <b/>
            <sz val="9"/>
            <color indexed="81"/>
            <rFont val="Tahoma"/>
            <family val="2"/>
          </rPr>
          <t>&lt;[[DEVDeals] - [DEV User Defined Fields (Seq: 1)] Prop 123 - Child-Care - Send]&gt;</t>
        </r>
      </text>
    </comment>
    <comment ref="B19" authorId="0" shapeId="0" xr:uid="{4FDD8ABB-E80B-4C4A-986A-B0E83E93CF78}">
      <text>
        <r>
          <rPr>
            <b/>
            <sz val="9"/>
            <color indexed="81"/>
            <rFont val="Tahoma"/>
            <family val="2"/>
          </rPr>
          <t>&lt;[[DEVDeals] - [DEV User Defined Fields (Seq: 1)] Custom Fields - Average AMI% - Send]&gt;</t>
        </r>
      </text>
    </comment>
    <comment ref="B20" authorId="0" shapeId="0" xr:uid="{B4B2DE82-84F3-4EA7-9FB6-E71875E95BB9}">
      <text>
        <r>
          <rPr>
            <b/>
            <sz val="9"/>
            <color indexed="81"/>
            <rFont val="Tahoma"/>
            <family val="2"/>
          </rPr>
          <t>&lt;[[DEVDeals] - [DEV User Defined Fields (Seq: 1)] Prop 123 - Mixed Income 2 - Send]&gt;</t>
        </r>
      </text>
    </comment>
    <comment ref="B39" authorId="0" shapeId="0" xr:uid="{D48039D3-4879-4C81-BB9E-25202FA82190}">
      <text>
        <r>
          <rPr>
            <b/>
            <sz val="9"/>
            <color indexed="81"/>
            <rFont val="Tahoma"/>
            <family val="2"/>
          </rPr>
          <t>&lt;[[DEVDeals] - [DEV User Defined Fields (Seq: 1)] Custom Fields - Equity Prop 123 Original Prop 123 Equity Request - Both]&gt;</t>
        </r>
      </text>
    </comment>
    <comment ref="B40" authorId="0" shapeId="0" xr:uid="{119CA10E-A940-4905-99E0-6E73FF0E2B34}">
      <text>
        <r>
          <rPr>
            <b/>
            <sz val="9"/>
            <color indexed="81"/>
            <rFont val="Tahoma"/>
            <family val="2"/>
          </rPr>
          <t>&lt;[[DEVDeals] - [Funding (Seq: 1)] Amount - Send]&gt;</t>
        </r>
      </text>
    </comment>
    <comment ref="B41" authorId="0" shapeId="0" xr:uid="{76A68C11-3E33-4CFC-9BC0-8756F0A1CAE7}">
      <text>
        <r>
          <rPr>
            <b/>
            <sz val="9"/>
            <color indexed="81"/>
            <rFont val="Tahoma"/>
            <family val="2"/>
          </rPr>
          <t>&lt;[[DEVDeals] - [DEV User Defined Fields (Seq: 1)] Prop 123 - Sponsor Equity - Send]&gt;</t>
        </r>
      </text>
    </comment>
    <comment ref="B50" authorId="0" shapeId="0" xr:uid="{C45185B9-5447-4404-BDFC-2E1E6776BA49}">
      <text>
        <r>
          <rPr>
            <b/>
            <sz val="9"/>
            <color indexed="81"/>
            <rFont val="Tahoma"/>
            <family val="2"/>
          </rPr>
          <t>&lt;[[DEVDeals] - [DEV User Defined Fields (Seq: 1)] Prop 123 - Energy Efficiency Tax Credits - Send]&gt;</t>
        </r>
      </text>
    </comment>
    <comment ref="B51" authorId="0" shapeId="0" xr:uid="{A1860041-DD32-4EC9-B509-ED741D02C38C}">
      <text>
        <r>
          <rPr>
            <b/>
            <sz val="9"/>
            <color indexed="81"/>
            <rFont val="Tahoma"/>
            <family val="2"/>
          </rPr>
          <t>&lt;[[DEVDeals] - [DEV User Defined Fields (Seq: 1)] Prop 123 - Other Equity - Send]&gt;</t>
        </r>
      </text>
    </comment>
    <comment ref="B71" authorId="0" shapeId="0" xr:uid="{4C85A6CF-72F1-4A3F-AAA3-D3B15F16D283}">
      <text>
        <r>
          <rPr>
            <b/>
            <sz val="9"/>
            <color indexed="81"/>
            <rFont val="Tahoma"/>
            <family val="2"/>
          </rPr>
          <t>&lt;[[DEVDeals] - [DEV User Defined Fields (Seq: 1)] Prop 123 - Total Development Cost - Send]&gt;</t>
        </r>
      </text>
    </comment>
    <comment ref="B75" authorId="0" shapeId="0" xr:uid="{33C74978-C416-4A38-BAB2-57C674A339FC}">
      <text>
        <r>
          <rPr>
            <b/>
            <sz val="9"/>
            <color indexed="81"/>
            <rFont val="Tahoma"/>
            <family val="2"/>
          </rPr>
          <t>&lt;[[DEVDeals] - [DEV User Defined Fields (Seq: 1)] Prop 123 - Additional State Funding - Send]&gt;</t>
        </r>
      </text>
    </comment>
    <comment ref="B101" authorId="0" shapeId="0" xr:uid="{6158BEB5-7D6B-456F-9358-FA1731D4F183}">
      <text>
        <r>
          <rPr>
            <b/>
            <sz val="9"/>
            <color indexed="81"/>
            <rFont val="Tahoma"/>
            <family val="2"/>
          </rPr>
          <t>&lt;[[DEVDeals] - [DEV User Defined Fields (Seq: 1)] Prop 123 - Has this project ever received Prop 123 funds? - Send]&gt;</t>
        </r>
      </text>
    </comment>
    <comment ref="B102" authorId="0" shapeId="0" xr:uid="{419C91BF-E6CB-45FA-95F2-39CFE2442B41}">
      <text>
        <r>
          <rPr>
            <b/>
            <sz val="9"/>
            <color indexed="81"/>
            <rFont val="Tahoma"/>
            <family val="2"/>
          </rPr>
          <t>&lt;[[DEVDeals] - [DEV User Defined Fields (Seq: 1)] Prop 123 - Have you as the sponsor ever been awarded Proposition 123 funds? - Send]&gt;</t>
        </r>
      </text>
    </comment>
    <comment ref="B103" authorId="0" shapeId="0" xr:uid="{5E6D0D76-B9F2-4F89-8ED2-422B3E6E52E3}">
      <text>
        <r>
          <rPr>
            <b/>
            <sz val="9"/>
            <color indexed="81"/>
            <rFont val="Tahoma"/>
            <family val="2"/>
          </rPr>
          <t>&lt;[[DEVDeals] - [Proxy Entities (Seq: 1)] Name (Doing Business As) - Send]&gt;</t>
        </r>
      </text>
    </comment>
    <comment ref="B104" authorId="0" shapeId="0" xr:uid="{053D1129-045C-4A4F-98F8-A0EF23E846D5}">
      <text>
        <r>
          <rPr>
            <b/>
            <sz val="9"/>
            <color indexed="81"/>
            <rFont val="Tahoma"/>
            <family val="2"/>
          </rPr>
          <t>&lt;[[DEVDeals] - [Proxy Entities (Seq: 1)] Address 1 - Send]&gt;</t>
        </r>
      </text>
    </comment>
    <comment ref="B105" authorId="0" shapeId="0" xr:uid="{726E600E-6F79-4D2B-8C40-88D52AD4E7FE}">
      <text>
        <r>
          <rPr>
            <b/>
            <sz val="9"/>
            <color indexed="81"/>
            <rFont val="Tahoma"/>
            <family val="2"/>
          </rPr>
          <t>&lt;[[DEVDeals] - [Proxy Entities (Seq: 1)] City - Send]&gt;</t>
        </r>
      </text>
    </comment>
    <comment ref="B106" authorId="0" shapeId="0" xr:uid="{05D424A8-689E-4B09-8766-4D534CAE5C8D}">
      <text>
        <r>
          <rPr>
            <b/>
            <sz val="9"/>
            <color indexed="81"/>
            <rFont val="Tahoma"/>
            <family val="2"/>
          </rPr>
          <t>&lt;[[DEVDeals] - [Proxy Entities (Seq: 1)] State - Send]&gt;</t>
        </r>
      </text>
    </comment>
    <comment ref="B107" authorId="0" shapeId="0" xr:uid="{A76C69AC-C1BE-4D0A-8E54-737809D8AEC2}">
      <text>
        <r>
          <rPr>
            <b/>
            <sz val="9"/>
            <color indexed="81"/>
            <rFont val="Tahoma"/>
            <family val="2"/>
          </rPr>
          <t>&lt;[[DEVDeals] - [Proxy Entities (Seq: 1)] Zip Code - Send]&gt;</t>
        </r>
      </text>
    </comment>
    <comment ref="B110" authorId="0" shapeId="0" xr:uid="{BC1DBC60-44E2-4B6D-A2C4-CD7CAB42D098}">
      <text>
        <r>
          <rPr>
            <b/>
            <sz val="9"/>
            <color indexed="81"/>
            <rFont val="Tahoma"/>
            <family val="2"/>
          </rPr>
          <t>&lt;[[DEVDeals] - [Proxy Entities (Seq: 1)] Direct Phone - Send]&gt;</t>
        </r>
      </text>
    </comment>
    <comment ref="B111" authorId="0" shapeId="0" xr:uid="{68B69C2E-1806-4F69-B50A-84FC2058D200}">
      <text>
        <r>
          <rPr>
            <b/>
            <sz val="9"/>
            <color indexed="81"/>
            <rFont val="Tahoma"/>
            <family val="2"/>
          </rPr>
          <t>&lt;[[DEVDeals] - [Proxy Entities (Seq: 1)] Email Address 1 - Send]&gt;</t>
        </r>
      </text>
    </comment>
    <comment ref="B112" authorId="0" shapeId="0" xr:uid="{1A41AC7E-9D1A-4DC3-B4F5-2941B3459C2D}">
      <text>
        <r>
          <rPr>
            <b/>
            <sz val="9"/>
            <color indexed="81"/>
            <rFont val="Tahoma"/>
            <family val="2"/>
          </rPr>
          <t>&lt;[[DEVDeals] - [Proxy Entities (Seq: 2)] Name (Doing Business As) - Send]&gt;</t>
        </r>
      </text>
    </comment>
    <comment ref="B115" authorId="0" shapeId="0" xr:uid="{41C3D9BD-9371-4DE0-B7AD-AA0A2D9490D1}">
      <text>
        <r>
          <rPr>
            <b/>
            <sz val="9"/>
            <color indexed="81"/>
            <rFont val="Tahoma"/>
            <family val="2"/>
          </rPr>
          <t>&lt;[[DEVDeals] - [Proxy Entities (Seq: 2)] Direct Phone - Send]&gt;</t>
        </r>
      </text>
    </comment>
    <comment ref="B116" authorId="0" shapeId="0" xr:uid="{85870ADD-7033-4A29-89A8-414A235608D3}">
      <text>
        <r>
          <rPr>
            <b/>
            <sz val="9"/>
            <color indexed="81"/>
            <rFont val="Tahoma"/>
            <family val="2"/>
          </rPr>
          <t>&lt;[[DEVDeals] - [Proxy Entities (Seq: 2)] Email Address 1 - Send]&gt;</t>
        </r>
      </text>
    </comment>
    <comment ref="B121" authorId="1" shapeId="0" xr:uid="{7DB7946E-012B-4634-86BC-022E5A896A73}">
      <text>
        <r>
          <rPr>
            <b/>
            <sz val="9"/>
            <color indexed="81"/>
            <rFont val="Tahoma"/>
            <family val="2"/>
          </rPr>
          <t>&lt;[[DEVDeals] - [DEV User Defined Fields (Seq: 1)] Prop 123 - Controlling Source - Send]&gt;</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<sst xmlns="http://schemas.openxmlformats.org/spreadsheetml/2006/main" count="1390" uniqueCount="426">
  <si>
    <t>Contact Information</t>
  </si>
  <si>
    <t>Development Budget</t>
  </si>
  <si>
    <t>Project Contacts</t>
  </si>
  <si>
    <t>Organization</t>
  </si>
  <si>
    <t>Contact First Name</t>
  </si>
  <si>
    <t>Contact Last Name</t>
  </si>
  <si>
    <t>Email</t>
  </si>
  <si>
    <t xml:space="preserve">Applicant Contact for Application Questions </t>
  </si>
  <si>
    <t>Address</t>
  </si>
  <si>
    <t xml:space="preserve">City </t>
  </si>
  <si>
    <t>State</t>
  </si>
  <si>
    <t>Application Version</t>
  </si>
  <si>
    <t>Deed</t>
  </si>
  <si>
    <t>Application Date</t>
  </si>
  <si>
    <t>Option</t>
  </si>
  <si>
    <t>Long Term Lease</t>
  </si>
  <si>
    <t>Development Information</t>
  </si>
  <si>
    <t>Project Name</t>
  </si>
  <si>
    <t>Yes</t>
  </si>
  <si>
    <t>City</t>
  </si>
  <si>
    <t>No</t>
  </si>
  <si>
    <t>Zip</t>
  </si>
  <si>
    <t>N/A</t>
  </si>
  <si>
    <t>County</t>
  </si>
  <si>
    <t>Pitkin</t>
  </si>
  <si>
    <t>Site Control</t>
  </si>
  <si>
    <t>Electric Resistance</t>
  </si>
  <si>
    <t xml:space="preserve">Identify current Owner/Seller/Lessor </t>
  </si>
  <si>
    <t>Heat Pump</t>
  </si>
  <si>
    <t xml:space="preserve">Related Party? </t>
  </si>
  <si>
    <t>Cold Climate Heat Pump</t>
  </si>
  <si>
    <t>Other Electric Heat  System</t>
  </si>
  <si>
    <t>Is the site properly zoned?</t>
  </si>
  <si>
    <t>If "Yes", provide evidence of the Zoning Status. If "No", provide a detailed narrative of the Zoning Status describing the process for re-zoning,  including the estimated dates for completion of the re-zoning process.</t>
  </si>
  <si>
    <t>Gas Heat</t>
  </si>
  <si>
    <t>Condensing Gas Heat (92%+AFUE)</t>
  </si>
  <si>
    <t>Other Gas Heat</t>
  </si>
  <si>
    <t>Are all utilities available for the development?</t>
  </si>
  <si>
    <t>Heating Type Common Area</t>
  </si>
  <si>
    <t>Direct Expansion</t>
  </si>
  <si>
    <t>Evaporative Cooling</t>
  </si>
  <si>
    <t>Cooling Type Common Area</t>
  </si>
  <si>
    <t>Other Cooling System</t>
  </si>
  <si>
    <t>Hot Water Heating Type</t>
  </si>
  <si>
    <t>Ventilation System</t>
  </si>
  <si>
    <t>Baseboard</t>
  </si>
  <si>
    <t>Furnace/Fan Coil</t>
  </si>
  <si>
    <t>PTAC</t>
  </si>
  <si>
    <t>Green Systems</t>
  </si>
  <si>
    <t>Solar</t>
  </si>
  <si>
    <t>VTAC</t>
  </si>
  <si>
    <t>Type of Energy Efficiency Certification</t>
  </si>
  <si>
    <t>Aquatherm</t>
  </si>
  <si>
    <t>Radon Mitigation</t>
  </si>
  <si>
    <t>Other</t>
  </si>
  <si>
    <t>Number of Residential Building(s)</t>
  </si>
  <si>
    <t>Number values only</t>
  </si>
  <si>
    <t>Gas</t>
  </si>
  <si>
    <t>Number of Floors in the Tallest Building</t>
  </si>
  <si>
    <t>Building Construction</t>
  </si>
  <si>
    <t>Electric Heat Pump</t>
  </si>
  <si>
    <t>Parcel Size (Site Acres)</t>
  </si>
  <si>
    <t>Natural</t>
  </si>
  <si>
    <t>Common Space Square Footage</t>
  </si>
  <si>
    <t>Exhaust Only</t>
  </si>
  <si>
    <t>Commercial Space Square Footage</t>
  </si>
  <si>
    <t>Mechanical Supply Only</t>
  </si>
  <si>
    <t>Type of Units/Housing</t>
  </si>
  <si>
    <t>Multi-Family Apartments</t>
  </si>
  <si>
    <t>Balanced Ventilation</t>
  </si>
  <si>
    <t>Balanced Ventilation with Energy or Heat Recovery</t>
  </si>
  <si>
    <t>Geothermal</t>
  </si>
  <si>
    <t>Green Roof</t>
  </si>
  <si>
    <t>None</t>
  </si>
  <si>
    <t>PV Ready</t>
  </si>
  <si>
    <t>Zero Energy Ready Homes (ZERH)</t>
  </si>
  <si>
    <t>Passive</t>
  </si>
  <si>
    <t>Active</t>
  </si>
  <si>
    <t>Podium</t>
  </si>
  <si>
    <t>Underground Parking</t>
  </si>
  <si>
    <t>Slab on Grade</t>
  </si>
  <si>
    <t>Elevator</t>
  </si>
  <si>
    <t>Walk-Up</t>
  </si>
  <si>
    <t>Townhouse</t>
  </si>
  <si>
    <t>Single Family Detached</t>
  </si>
  <si>
    <t>Manufactured</t>
  </si>
  <si>
    <t>AMI</t>
  </si>
  <si>
    <t>0 BDRM</t>
  </si>
  <si>
    <t>1 BDRM</t>
  </si>
  <si>
    <t>2 BDRM</t>
  </si>
  <si>
    <t>3 BDRM</t>
  </si>
  <si>
    <t>4 BDRM</t>
  </si>
  <si>
    <t>1 PERSON</t>
  </si>
  <si>
    <t>2 PERSON</t>
  </si>
  <si>
    <t>3 PERSON</t>
  </si>
  <si>
    <t>4 PERSON</t>
  </si>
  <si>
    <t>5 PERSON</t>
  </si>
  <si>
    <t>6 PERSON</t>
  </si>
  <si>
    <t>7 PERSON</t>
  </si>
  <si>
    <t>8 PERSON</t>
  </si>
  <si>
    <t>Adams</t>
  </si>
  <si>
    <t>Alamosa</t>
  </si>
  <si>
    <t>Arapahoe</t>
  </si>
  <si>
    <t>Archuleta</t>
  </si>
  <si>
    <t>Baca</t>
  </si>
  <si>
    <t>Bent</t>
  </si>
  <si>
    <t>Boulder</t>
  </si>
  <si>
    <t>Broomfield</t>
  </si>
  <si>
    <t>Chaffee</t>
  </si>
  <si>
    <t>Cheyenne</t>
  </si>
  <si>
    <t>Clear Creek</t>
  </si>
  <si>
    <t>Conejos</t>
  </si>
  <si>
    <t>Costilla</t>
  </si>
  <si>
    <t>Crowley</t>
  </si>
  <si>
    <t>Custer</t>
  </si>
  <si>
    <t>Delta</t>
  </si>
  <si>
    <t>Denver</t>
  </si>
  <si>
    <t>Dolores</t>
  </si>
  <si>
    <t>Douglas</t>
  </si>
  <si>
    <t>Eagle</t>
  </si>
  <si>
    <t>El Paso</t>
  </si>
  <si>
    <t>Elbert</t>
  </si>
  <si>
    <t>Fremont</t>
  </si>
  <si>
    <t>Garfield</t>
  </si>
  <si>
    <t>Gilpin</t>
  </si>
  <si>
    <t>Grand</t>
  </si>
  <si>
    <t>Gunnison</t>
  </si>
  <si>
    <t>Hinsdale</t>
  </si>
  <si>
    <t>Huerfano</t>
  </si>
  <si>
    <t>Jackson</t>
  </si>
  <si>
    <t>Jefferson</t>
  </si>
  <si>
    <t>Kiowa</t>
  </si>
  <si>
    <t xml:space="preserve">Kit Carson </t>
  </si>
  <si>
    <t>La Plata</t>
  </si>
  <si>
    <t>Lake</t>
  </si>
  <si>
    <t>Larimer</t>
  </si>
  <si>
    <t>Las Animas</t>
  </si>
  <si>
    <t>Lincoln</t>
  </si>
  <si>
    <t>Logan</t>
  </si>
  <si>
    <t>Mesa</t>
  </si>
  <si>
    <t>Mineral</t>
  </si>
  <si>
    <t>Moffat</t>
  </si>
  <si>
    <t>Montezuma</t>
  </si>
  <si>
    <t>Montrose</t>
  </si>
  <si>
    <t>Morgan</t>
  </si>
  <si>
    <t>Otero</t>
  </si>
  <si>
    <t>Ouray</t>
  </si>
  <si>
    <t>Park</t>
  </si>
  <si>
    <t>Phillips</t>
  </si>
  <si>
    <t>Prowers</t>
  </si>
  <si>
    <t>Pueblo</t>
  </si>
  <si>
    <t>Rio Blanco</t>
  </si>
  <si>
    <t>Rio Grande</t>
  </si>
  <si>
    <t>Routt</t>
  </si>
  <si>
    <t>Saguache</t>
  </si>
  <si>
    <t>San Juan</t>
  </si>
  <si>
    <t>San Miguel</t>
  </si>
  <si>
    <t>Sedgwick</t>
  </si>
  <si>
    <t>Summit</t>
  </si>
  <si>
    <t>Teller</t>
  </si>
  <si>
    <t>Washington</t>
  </si>
  <si>
    <t>Weld</t>
  </si>
  <si>
    <t>Yuma</t>
  </si>
  <si>
    <t>Amount</t>
  </si>
  <si>
    <t>Please do no enter formulas in any column below. Applications with formulas will not be accepted.</t>
  </si>
  <si>
    <t>Per unit</t>
  </si>
  <si>
    <t>Site Work</t>
  </si>
  <si>
    <t>Subtotal Site Work</t>
  </si>
  <si>
    <t>Professional Fees</t>
  </si>
  <si>
    <t>Architect, Design</t>
  </si>
  <si>
    <t>Architect Construction Management/Admin</t>
  </si>
  <si>
    <t>Landscape Design</t>
  </si>
  <si>
    <t>Structural Engineering</t>
  </si>
  <si>
    <t>Civil Engineering</t>
  </si>
  <si>
    <t>Other Engineering</t>
  </si>
  <si>
    <t>Surveyor</t>
  </si>
  <si>
    <t>Attorney, Real Estate</t>
  </si>
  <si>
    <t>Green Consultant</t>
  </si>
  <si>
    <t>Green Charrette</t>
  </si>
  <si>
    <t>Subtotal Professional Fees</t>
  </si>
  <si>
    <t>Soft Costs</t>
  </si>
  <si>
    <t>Cost Estimating/Capital Needs Assessment</t>
  </si>
  <si>
    <t>Geotechnical/Soils Study</t>
  </si>
  <si>
    <t>Appraisal</t>
  </si>
  <si>
    <t>Market Study</t>
  </si>
  <si>
    <t>Environmental Study (Phase 1, Phase 2, Lead, Asbestos, etc.)</t>
  </si>
  <si>
    <t>Other Studies (traffic, wetlands, etc.)</t>
  </si>
  <si>
    <t>Subtotal Soft Costs</t>
  </si>
  <si>
    <t>Estimated Total Number of Units</t>
  </si>
  <si>
    <t>Prop 123 Predevelopment Loan Amount Requested</t>
  </si>
  <si>
    <t>Predevelopment Budget (for Residential Development Costs only)</t>
  </si>
  <si>
    <r>
      <rPr>
        <sz val="11"/>
        <color rgb="FF000000"/>
        <rFont val="Trebuchet MS"/>
        <family val="2"/>
      </rPr>
      <t xml:space="preserve">Missing or incorrect data will result in an error message or a </t>
    </r>
    <r>
      <rPr>
        <sz val="11"/>
        <color rgb="FFFF0000"/>
        <rFont val="Trebuchet MS"/>
        <family val="2"/>
      </rPr>
      <t>red cell with red text</t>
    </r>
    <r>
      <rPr>
        <sz val="11"/>
        <color rgb="FF000000"/>
        <rFont val="Trebuchet MS"/>
        <family val="2"/>
      </rPr>
      <t>. In some intsances, a message may also pop up in a neighboring cell to help identify the issue.</t>
    </r>
  </si>
  <si>
    <t>Release Notes</t>
  </si>
  <si>
    <t>Do not change any "read only" cells or the application will be rejected. Do not enter formulas in any cells.</t>
  </si>
  <si>
    <t>Rehabilitation and New Construction</t>
  </si>
  <si>
    <r>
      <t xml:space="preserve">All cells that require input are in </t>
    </r>
    <r>
      <rPr>
        <b/>
        <sz val="11"/>
        <color theme="4"/>
        <rFont val="Trebuchet MS"/>
        <family val="2"/>
      </rPr>
      <t>blue</t>
    </r>
    <r>
      <rPr>
        <sz val="11"/>
        <color theme="1"/>
        <rFont val="Trebuchet MS"/>
        <family val="2"/>
      </rPr>
      <t xml:space="preserve">.  </t>
    </r>
  </si>
  <si>
    <r>
      <rPr>
        <sz val="11"/>
        <color rgb="FF000000"/>
        <rFont val="Trebuchet MS"/>
        <family val="2"/>
      </rPr>
      <t xml:space="preserve">All cells that autocalculate or autopopulate are </t>
    </r>
    <r>
      <rPr>
        <b/>
        <sz val="11"/>
        <color rgb="FF808080"/>
        <rFont val="Trebuchet MS"/>
        <family val="2"/>
      </rPr>
      <t>grey</t>
    </r>
    <r>
      <rPr>
        <sz val="11"/>
        <color rgb="FF000000"/>
        <rFont val="Trebuchet MS"/>
        <family val="2"/>
      </rPr>
      <t>.</t>
    </r>
  </si>
  <si>
    <r>
      <t xml:space="preserve">Complete all contact information; if not yet selected, leave blank. </t>
    </r>
    <r>
      <rPr>
        <b/>
        <sz val="11"/>
        <color theme="1"/>
        <rFont val="Trebuchet MS"/>
        <family val="2"/>
      </rPr>
      <t>Do not enter N/A or TBD.</t>
    </r>
  </si>
  <si>
    <t>With respect to its programs, services, activities, and employment practices, Colorado Housing and Finance Authority prohibits unlawful discrimination against applicants or employees on the basis of age 40 years and over, race, sex, sexual orientation, gender identity, gender expression, color, religion, national origin, disability, military status, genetic information, marital status or any other status protected by applicable federal, state or local law. Requests for reasonable accommodation, the provision of auxiliary aids, or any complaints alleging violation of this nondiscrimination policy should be directed to the Nondiscrimination Coordinator, 1.800.877.2432, TDD/TTY 800.659.2656, CHFA, 1981 Blake Street, Denver, Colorado 80202-1272, available weekdays 8:00am to 5:00pm.</t>
  </si>
  <si>
    <t>Budget amounts are entered in column B, and per-unit amounts will autopopulate in column C.</t>
  </si>
  <si>
    <t>Zip (first five numbers only)</t>
  </si>
  <si>
    <t>Phone (numbers only)</t>
  </si>
  <si>
    <t xml:space="preserve">If yes, please explain related party. </t>
  </si>
  <si>
    <t>Does zoning meet parking ratio requirements?</t>
  </si>
  <si>
    <t>If no, please explain parking ratio.</t>
  </si>
  <si>
    <t>Heating Type In-unit</t>
  </si>
  <si>
    <t>Cooling Type In-unit</t>
  </si>
  <si>
    <t>HVAC System In-unit</t>
  </si>
  <si>
    <t>Water-wise Landscaping</t>
  </si>
  <si>
    <t>Project Within One-half Mile of Existing or Plannted Transit Corridor</t>
  </si>
  <si>
    <t>This should be less than or equal to the total from the Predevelopment Budget tab, up to a maximum of $750,000.</t>
  </si>
  <si>
    <t>Onsite Work</t>
  </si>
  <si>
    <t>Municipality Reviews and Entitlements</t>
  </si>
  <si>
    <t>Subtotal Rehab and New Construction</t>
  </si>
  <si>
    <t>Total Predevelopment Cost</t>
  </si>
  <si>
    <r>
      <rPr>
        <sz val="11"/>
        <color rgb="FF000000"/>
        <rFont val="Trebuchet MS"/>
        <family val="2"/>
      </rPr>
      <t xml:space="preserve">The worksheet (tabs) are labeled at the bottom of the workbook. The tabs in </t>
    </r>
    <r>
      <rPr>
        <b/>
        <sz val="11"/>
        <color rgb="FF375623"/>
        <rFont val="Trebuchet MS"/>
        <family val="2"/>
      </rPr>
      <t>green</t>
    </r>
    <r>
      <rPr>
        <sz val="11"/>
        <color rgb="FF000000"/>
        <rFont val="Trebuchet MS"/>
        <family val="2"/>
      </rPr>
      <t xml:space="preserve"> must be completed: Contact Information, Application, and Predevelopment Budget.</t>
    </r>
  </si>
  <si>
    <t>Modular</t>
  </si>
  <si>
    <t>Waiver</t>
  </si>
  <si>
    <t>Enterprise Green Communities Certification Plus</t>
  </si>
  <si>
    <t>Enterprise Green Communities</t>
  </si>
  <si>
    <t>Energy Star NextGen Certification</t>
  </si>
  <si>
    <t>National Green Building Standards</t>
  </si>
  <si>
    <t>September 2024 - 2024 V1.0 Application Release</t>
  </si>
  <si>
    <t>2024 MAXIMUM RENTS</t>
  </si>
  <si>
    <t>2024 INCOME LIMITS</t>
  </si>
  <si>
    <t>Kit Carson</t>
  </si>
  <si>
    <t>Average AMI</t>
  </si>
  <si>
    <t>Rental Income</t>
  </si>
  <si>
    <t>Vacancy</t>
  </si>
  <si>
    <t>Notes</t>
  </si>
  <si>
    <t>Applicant to be Published on Publicly Available Reports</t>
  </si>
  <si>
    <t>Certification</t>
  </si>
  <si>
    <t>Name</t>
  </si>
  <si>
    <t>Date</t>
  </si>
  <si>
    <t>By signing this application certification (“Application Certification”), the applicant(s) (“Applicant”) hereby applies to one of the Proposition 123 (“Prop 123”) Affordable Housing Financing Fund programs administered by Colorado Housing and Finance Authority (“CHFA”) on behalf of the State of Colorado Office of Economic Development and International Trade (“OEDIT”) for the funding amount requested in the Application. Applicant indemnifies and holds harmless CHFA and OEDIT and their respective directors, employees, and agents against all losses, costs, damages, expenses, and liabilities of whatsoever nature or kind (including but not limited to attorneys’ fees, litigation expenses, and court costs) directly or indirectly resulting from, arising out of, or related to, acceptance, consideration, and approval or disapproval of the Application, the Application Certification, and any subsequent amendments and modifications thereto (collectively, the “Application”). Applicant represents and certifies that, to the best of Applicant’s knowledge, the information contained in the Application is true and complete and accurately describes the proposed project (“Project”).</t>
  </si>
  <si>
    <t xml:space="preserve">Applicant acknowledges that CHFA, as a political subdivision of the state of Colorado, is subject to the Colorado Open Records Act (CORA), C.R.S. §§ 24-72-201, et seq., which requires CHFA to permit inspection and copying of certain public records. Accordingly, the Applicant acknowledges and agrees that documents submitted to CHFA in connection with the Application are not considered confidential or proprietary and may be subject to inspection by the public. Further, Applicant authorizes CHFA to share, release, discuss, and otherwise provide to and with third parties working with Applicant on the Project, and/or their agents or other authorized representatives, public and non-public information contained in or related to the Application. </t>
  </si>
  <si>
    <t>Applicant acknowledges and agrees that CHFA, from time to time, works on behalf of and/or administers funds for third parties, and in such cases, CHFA has the right to share the Application and all materials submitted by Applicant with any such third party on whose behalf CHFA is working in connection with the Application. Applicant also acknowledges that CHFA reserves the right to publicize financings made under Prop 123 programs. If Applicant receives Prop 123-related funding through CHFA and OEDIT, Applicant authorizes the use of the Project, development, owner, sponsor, and/or business name in publicity relating to Prop 123 programs.</t>
  </si>
  <si>
    <t xml:space="preserve">Applicant authorizes CHFA to obtain any necessary credit inquiries, including individual credit report(s), for the purpose of evaluating creditworthiness in connection with the Application. Applicant acknowledges that, if Applicant obtains Prop 123-related funding, any funding owner and the owner’s servicers, successors, and assigns may (i) verify or re-verify any information in the Application or (ii) obtain information or data relating to the loan or equity for any legitimate business purpose through any source, including but not limited to a source named in the Application or a consumer reporting agency. </t>
  </si>
  <si>
    <t xml:space="preserve">Applicant represents that the person submitting this Application on Applicant’s behalf is duly authorized by Applicant to make the statements herein and has the authority to bind Applicant to such statements. </t>
  </si>
  <si>
    <t>Applicant Full Name</t>
  </si>
  <si>
    <t>September 2025 - 2025 V1.0 Application Release - Added Applicant Certiciation statement and updated application tab to match updated program guidelines.</t>
  </si>
  <si>
    <t>Project Type</t>
  </si>
  <si>
    <t>Population Served</t>
  </si>
  <si>
    <t>Number of Parking Spaces</t>
  </si>
  <si>
    <t>Has the jurisdiction adopted the 2021 (or higher) International Energy Conservation Code?</t>
  </si>
  <si>
    <t xml:space="preserve">Within a defined TOC and its transit area or optional transit area? </t>
  </si>
  <si>
    <t>Maps can be found here: https://dlg.colorado.gov/transit-oriented-communities</t>
  </si>
  <si>
    <t>Projects located in jurisdictions that have not adopted the 2021 or higher International Energy Conservation Code (IECC) may opt out of the green certification if they commit to using the 2021 or higher IECC and State Model Energy and Solar Ready codes when they develop the units. Additionally, projects may request a waiver from one of the environmental sustainability standards if the applicant can successfully demonstrate that meeting the environmental standards would be financially infeasible for the project. Please submit a narrative with your application that demonstrates justification to be granted a waiver.</t>
  </si>
  <si>
    <t>Elevator?</t>
  </si>
  <si>
    <t>Location of Off-Site Building Technology</t>
  </si>
  <si>
    <t>Commercial or Home-Based Childcare</t>
  </si>
  <si>
    <t>Do you intend to include home-based childcare units or a commercial childcare facility in the development?  For resources, visit https://cdola.colorado.gov/child-care-facility-development-toolkit</t>
  </si>
  <si>
    <t>Number of Units</t>
  </si>
  <si>
    <t>Rural Resort</t>
  </si>
  <si>
    <t>IECC 2021 or higher</t>
  </si>
  <si>
    <t>Energy Cert.</t>
  </si>
  <si>
    <t>Water-wise</t>
  </si>
  <si>
    <t>Walkable</t>
  </si>
  <si>
    <t>TOC</t>
  </si>
  <si>
    <t>Off-Site Building Tech.</t>
  </si>
  <si>
    <t>Green systems</t>
  </si>
  <si>
    <t>Childcare</t>
  </si>
  <si>
    <t>Mixed Income Housing</t>
  </si>
  <si>
    <t>P123/Unit Recommended</t>
  </si>
  <si>
    <t>OG Perm Loans</t>
  </si>
  <si>
    <t>ADJ Perm Loans</t>
  </si>
  <si>
    <t>OG CF Loans</t>
  </si>
  <si>
    <t>OG Grants</t>
  </si>
  <si>
    <t>OG Energy Credits</t>
  </si>
  <si>
    <t>OG Other Equity</t>
  </si>
  <si>
    <t>OG GP Gap Cont.</t>
  </si>
  <si>
    <t>ADJ GP Gap Cont.</t>
  </si>
  <si>
    <t>OG DDF</t>
  </si>
  <si>
    <t>ADJ DDF</t>
  </si>
  <si>
    <t>OG Cap Rate</t>
  </si>
  <si>
    <t>ADJ Cap Rate</t>
  </si>
  <si>
    <t>OG First LTV</t>
  </si>
  <si>
    <t>ADJ First LTV</t>
  </si>
  <si>
    <t>OG First LTC</t>
  </si>
  <si>
    <t>ADJ First LTC</t>
  </si>
  <si>
    <t>OG First DCR</t>
  </si>
  <si>
    <t>ADJ First DCR</t>
  </si>
  <si>
    <t>OG Overall DCR</t>
  </si>
  <si>
    <t>ADJ Overall DCR</t>
  </si>
  <si>
    <t>OG Refi LTV</t>
  </si>
  <si>
    <t>ADJ Refi LTV</t>
  </si>
  <si>
    <t>OG Sale/Refi Value</t>
  </si>
  <si>
    <t>ADJ Sale/Refi Value</t>
  </si>
  <si>
    <t>OG TDC</t>
  </si>
  <si>
    <t>ADJ TDC</t>
  </si>
  <si>
    <t>OG TDC/Unit</t>
  </si>
  <si>
    <t>ADJ TDC/Unit</t>
  </si>
  <si>
    <t>Other State Funds</t>
  </si>
  <si>
    <t>Sub Land/Bldgs.</t>
  </si>
  <si>
    <t>Sub Site Work</t>
  </si>
  <si>
    <t>Sub Rehab/New Cons.</t>
  </si>
  <si>
    <t>Sub Prof. Fees</t>
  </si>
  <si>
    <t>Sub Cons. Interim Costs</t>
  </si>
  <si>
    <t>Sub Perm Fin.</t>
  </si>
  <si>
    <t>Sub Soft Costs</t>
  </si>
  <si>
    <t>Sub Inv. Costs</t>
  </si>
  <si>
    <t>Sub Dev. Fees</t>
  </si>
  <si>
    <t>Sub Reserves</t>
  </si>
  <si>
    <t>OG Annual OpEx</t>
  </si>
  <si>
    <t>ADJ Annual OpEx</t>
  </si>
  <si>
    <t>OG PUPA OpEx</t>
  </si>
  <si>
    <t>Admin Sub</t>
  </si>
  <si>
    <t>Ops Sub</t>
  </si>
  <si>
    <t>Maint. Sub</t>
  </si>
  <si>
    <t>Fixed Exp. Sub</t>
  </si>
  <si>
    <t>Rep. Res. Sub</t>
  </si>
  <si>
    <t>Proper Zoning</t>
  </si>
  <si>
    <t>P123 to Project Before?</t>
  </si>
  <si>
    <t>P123 to Applicant Before?</t>
  </si>
  <si>
    <t>High Density Housing</t>
  </si>
  <si>
    <t>Additional Applicant Questions</t>
  </si>
  <si>
    <t>Has the project received resources from Prop 123 before?</t>
  </si>
  <si>
    <t>Has the applicant received resources from Prop 123 before?</t>
  </si>
  <si>
    <t>If "Yes", list the five most recent projects that have received Prop 123 resources</t>
  </si>
  <si>
    <t>Address (Street, City, State, Zip)</t>
  </si>
  <si>
    <t xml:space="preserve">Describe any default, disposition of or status of default, foreclosure or findings of non-compliance for any of the developments listed on attachments. </t>
  </si>
  <si>
    <t>List all the limited partners of the ownership entity and their percentage of interest</t>
  </si>
  <si>
    <t>Limited Partner(s) Name</t>
  </si>
  <si>
    <t>Ownership Percentage</t>
  </si>
  <si>
    <t>Managing Member(s) Names</t>
  </si>
  <si>
    <t>List all the general partners of the ownership entity and their percentage of interest</t>
  </si>
  <si>
    <t xml:space="preserve">General Partner(s) Name </t>
  </si>
  <si>
    <t xml:space="preserve">Ownership Percentage of the general partnership </t>
  </si>
  <si>
    <t>Designation</t>
  </si>
  <si>
    <t>Urban</t>
  </si>
  <si>
    <t>Rural</t>
  </si>
  <si>
    <t>60% and Below</t>
  </si>
  <si>
    <t>OG P123 CD Request</t>
  </si>
  <si>
    <t>ADJ P123 CD Rec.</t>
  </si>
  <si>
    <t>Org for Reports</t>
  </si>
  <si>
    <t>Address for Report Org</t>
  </si>
  <si>
    <t>City for Report Org</t>
  </si>
  <si>
    <t>State for Report Org</t>
  </si>
  <si>
    <t>Zip for Report Org</t>
  </si>
  <si>
    <t>Contact First for Report Org</t>
  </si>
  <si>
    <t>Contact Last for Report Org</t>
  </si>
  <si>
    <t>Phone for Report Org</t>
  </si>
  <si>
    <t>Email for Report Org</t>
  </si>
  <si>
    <t>Applicant Org for Contact</t>
  </si>
  <si>
    <t>Contact First for Applicant Org</t>
  </si>
  <si>
    <t>Contact Last for Applicant Org</t>
  </si>
  <si>
    <t>Phone for Applicant Org</t>
  </si>
  <si>
    <t>Email for Applicant Org</t>
  </si>
  <si>
    <t>OG 9% Federal Tax Credit Equity</t>
  </si>
  <si>
    <t>OG 4% Federal Tax Credit Equity</t>
  </si>
  <si>
    <t>OG State Tax Credit Equity</t>
  </si>
  <si>
    <t>OG Historic Tax Credit Equity (F&amp;S)</t>
  </si>
  <si>
    <t>Other Tax Credits</t>
  </si>
  <si>
    <t xml:space="preserve">Controlling Source </t>
  </si>
  <si>
    <t>P123 Standard</t>
  </si>
  <si>
    <t>Fiscal Year OEDIT</t>
  </si>
  <si>
    <t>Deal Funding</t>
  </si>
  <si>
    <t>On the DEV Deal Funding Source Tab</t>
  </si>
  <si>
    <t>Deal Type</t>
  </si>
  <si>
    <t>123Debt</t>
  </si>
  <si>
    <t>Funding Source</t>
  </si>
  <si>
    <t>Loan Product Type</t>
  </si>
  <si>
    <t>Mapped</t>
  </si>
  <si>
    <t>123DBTPRE</t>
  </si>
  <si>
    <t>123DebtLIHTCPreDev</t>
  </si>
  <si>
    <t>July 1 2025 - June 30 2026</t>
  </si>
  <si>
    <t>Sedwick</t>
  </si>
  <si>
    <t>WAIVER</t>
  </si>
  <si>
    <t>Zero Energy Ready Homes</t>
  </si>
  <si>
    <t>OPT OUT - 2021 or higher IECC  State Model Energy and Solar Ready</t>
  </si>
  <si>
    <t>Colorado based production</t>
  </si>
  <si>
    <t>Out of State Production</t>
  </si>
  <si>
    <t>AK</t>
  </si>
  <si>
    <t>AL</t>
  </si>
  <si>
    <t>AR</t>
  </si>
  <si>
    <t>AZ</t>
  </si>
  <si>
    <t>CA</t>
  </si>
  <si>
    <t>CO</t>
  </si>
  <si>
    <t>CT</t>
  </si>
  <si>
    <t>DC</t>
  </si>
  <si>
    <t>DE</t>
  </si>
  <si>
    <t>FL</t>
  </si>
  <si>
    <t>GA</t>
  </si>
  <si>
    <t>HI</t>
  </si>
  <si>
    <t>IA</t>
  </si>
  <si>
    <t>ID</t>
  </si>
  <si>
    <t>IL</t>
  </si>
  <si>
    <t>IN</t>
  </si>
  <si>
    <t>KS</t>
  </si>
  <si>
    <t>KY</t>
  </si>
  <si>
    <t>LA</t>
  </si>
  <si>
    <t>MA</t>
  </si>
  <si>
    <t>MD</t>
  </si>
  <si>
    <t>ME</t>
  </si>
  <si>
    <t>MI</t>
  </si>
  <si>
    <t>MN</t>
  </si>
  <si>
    <t>MO</t>
  </si>
  <si>
    <t>MS</t>
  </si>
  <si>
    <t>MT</t>
  </si>
  <si>
    <t>NC</t>
  </si>
  <si>
    <t>ND</t>
  </si>
  <si>
    <t>NE</t>
  </si>
  <si>
    <t>NH</t>
  </si>
  <si>
    <t>NJ</t>
  </si>
  <si>
    <t>NM</t>
  </si>
  <si>
    <t>NV</t>
  </si>
  <si>
    <t>NY</t>
  </si>
  <si>
    <t>OH</t>
  </si>
  <si>
    <t>OK</t>
  </si>
  <si>
    <t>OR</t>
  </si>
  <si>
    <t>PA</t>
  </si>
  <si>
    <t>RI</t>
  </si>
  <si>
    <t>SC</t>
  </si>
  <si>
    <t>SD</t>
  </si>
  <si>
    <t>TN</t>
  </si>
  <si>
    <t>TX</t>
  </si>
  <si>
    <t>UT</t>
  </si>
  <si>
    <t>VA</t>
  </si>
  <si>
    <t>VT</t>
  </si>
  <si>
    <t>WA</t>
  </si>
  <si>
    <t>WI</t>
  </si>
  <si>
    <t>WV</t>
  </si>
  <si>
    <t>WY</t>
  </si>
  <si>
    <t>May 2026 - 2025 V1.1</t>
  </si>
  <si>
    <t>May 2026 - 2025 v1.1 - Minor fixes.</t>
  </si>
  <si>
    <t>Concessionary Debt Application - Predevelopment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</si>
</sst>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8" formatCode="&quot;$&quot;#,##0.00_);[Red]\(&quot;$&quot;#,##0.00\)"/>
    <numFmt numFmtId="44" formatCode="_(&quot;$&quot;* #,##0.00_);_(&quot;$&quot;* \(#,##0.00\);_(&quot;$&quot;* &quot;-&quot;??_);_(@_)"/>
    <numFmt numFmtId="43" formatCode="_(* #,##0.00_);_(* \(#,##0.00\);_(* &quot;-&quot;??_);_(@_)"/>
    <numFmt numFmtId="164" formatCode="0.0"/>
    <numFmt numFmtId="165" formatCode="_(* #,##0_);_(* \(#,##0\);_(* &quot;-&quot;??_);_(@_)"/>
    <numFmt numFmtId="166" formatCode="_(&quot;$&quot;* #,##0_);_(&quot;$&quot;* \(#,##0\);_(&quot;$&quot;* &quot;-&quot;??_);_(@_)"/>
    <numFmt numFmtId="167" formatCode="_([$$-409]* #,##0_);_([$$-409]* \(#,##0\);_([$$-409]* &quot;-&quot;??_);_(@_)"/>
  </numFmts>
  <fonts count="46" x14ac:knownFonts="1">
    <font>
      <sz val="11"/>
      <color theme="1"/>
      <name val="Calibri"/>
      <family val="2"/>
      <scheme val="minor"/>
    </font>
    <font>
      <sz val="11"/>
      <color theme="1"/>
      <name val="Calibri"/>
      <family val="2"/>
      <scheme val="minor"/>
    </font>
    <font>
      <sz val="11"/>
      <color rgb="FF9C5700"/>
      <name val="Calibri"/>
      <family val="2"/>
      <scheme val="minor"/>
    </font>
    <font>
      <b/>
      <sz val="11"/>
      <color theme="1"/>
      <name val="Calibri"/>
      <family val="2"/>
      <scheme val="minor"/>
    </font>
    <font>
      <u/>
      <sz val="11"/>
      <color theme="10"/>
      <name val="Calibri"/>
      <family val="2"/>
      <scheme val="minor"/>
    </font>
    <font>
      <sz val="10"/>
      <name val="Courier"/>
    </font>
    <font>
      <sz val="8"/>
      <color theme="1"/>
      <name val="Verdana"/>
      <family val="2"/>
    </font>
    <font>
      <b/>
      <sz val="9"/>
      <color theme="0"/>
      <name val="Verdana"/>
      <family val="2"/>
    </font>
    <font>
      <b/>
      <sz val="7"/>
      <name val="Verdana"/>
      <family val="2"/>
    </font>
    <font>
      <b/>
      <sz val="9"/>
      <name val="Verdana"/>
      <family val="2"/>
    </font>
    <font>
      <b/>
      <sz val="8"/>
      <name val="Verdana"/>
      <family val="2"/>
    </font>
    <font>
      <sz val="11"/>
      <color theme="1"/>
      <name val="Verdana"/>
      <family val="2"/>
    </font>
    <font>
      <sz val="9"/>
      <name val="Verdana"/>
      <family val="2"/>
    </font>
    <font>
      <sz val="10"/>
      <name val="Helv"/>
    </font>
    <font>
      <i/>
      <sz val="9"/>
      <name val="Verdana"/>
      <family val="2"/>
    </font>
    <font>
      <b/>
      <sz val="16"/>
      <color theme="0"/>
      <name val="Trebuchet MS"/>
      <family val="2"/>
    </font>
    <font>
      <sz val="11"/>
      <color theme="1"/>
      <name val="Trebuchet MS"/>
      <family val="2"/>
    </font>
    <font>
      <b/>
      <sz val="11"/>
      <color theme="1"/>
      <name val="Trebuchet MS"/>
      <family val="2"/>
    </font>
    <font>
      <sz val="11"/>
      <color rgb="FF000000"/>
      <name val="Trebuchet MS"/>
      <family val="2"/>
    </font>
    <font>
      <b/>
      <sz val="11"/>
      <color rgb="FF808080"/>
      <name val="Trebuchet MS"/>
      <family val="2"/>
    </font>
    <font>
      <b/>
      <sz val="11"/>
      <color rgb="FF375623"/>
      <name val="Trebuchet MS"/>
      <family val="2"/>
    </font>
    <font>
      <sz val="11"/>
      <color rgb="FFFF0000"/>
      <name val="Trebuchet MS"/>
      <family val="2"/>
    </font>
    <font>
      <sz val="12"/>
      <color theme="1"/>
      <name val="Trebuchet MS"/>
      <family val="2"/>
    </font>
    <font>
      <sz val="14"/>
      <color theme="1"/>
      <name val="Trebuchet MS"/>
      <family val="2"/>
    </font>
    <font>
      <b/>
      <sz val="14"/>
      <color theme="0"/>
      <name val="Trebuchet MS"/>
      <family val="2"/>
    </font>
    <font>
      <b/>
      <sz val="11"/>
      <name val="Trebuchet MS"/>
      <family val="2"/>
    </font>
    <font>
      <sz val="11"/>
      <name val="Trebuchet MS"/>
      <family val="2"/>
    </font>
    <font>
      <b/>
      <sz val="12"/>
      <color theme="1"/>
      <name val="Trebuchet MS"/>
      <family val="2"/>
    </font>
    <font>
      <b/>
      <sz val="12"/>
      <name val="Trebuchet MS"/>
      <family val="2"/>
    </font>
    <font>
      <sz val="9"/>
      <name val="Trebuchet MS"/>
      <family val="2"/>
    </font>
    <font>
      <sz val="9"/>
      <color theme="1"/>
      <name val="Trebuchet MS"/>
      <family val="2"/>
    </font>
    <font>
      <sz val="11"/>
      <color theme="0"/>
      <name val="Trebuchet MS"/>
      <family val="2"/>
    </font>
    <font>
      <b/>
      <sz val="11"/>
      <color theme="0"/>
      <name val="Trebuchet MS"/>
      <family val="2"/>
    </font>
    <font>
      <b/>
      <sz val="12"/>
      <color theme="0"/>
      <name val="Trebuchet MS"/>
      <family val="2"/>
    </font>
    <font>
      <b/>
      <sz val="11"/>
      <color theme="4"/>
      <name val="Trebuchet MS"/>
      <family val="2"/>
    </font>
    <font>
      <i/>
      <sz val="14"/>
      <color theme="1"/>
      <name val="Trebuchet MS"/>
      <family val="2"/>
    </font>
    <font>
      <i/>
      <sz val="9"/>
      <color theme="1"/>
      <name val="Trebuchet MS"/>
      <family val="2"/>
    </font>
    <font>
      <i/>
      <sz val="9"/>
      <name val="Trebuchet MS"/>
      <family val="2"/>
    </font>
    <font>
      <sz val="10"/>
      <color theme="1"/>
      <name val="Trebuchet MS"/>
      <family val="2"/>
    </font>
    <font>
      <b/>
      <sz val="10"/>
      <color theme="1"/>
      <name val="Trebuchet MS"/>
      <family val="2"/>
    </font>
    <font>
      <sz val="10"/>
      <name val="Trebuchet MS"/>
      <family val="2"/>
    </font>
    <font>
      <u/>
      <sz val="10"/>
      <color theme="10"/>
      <name val="Calibri"/>
      <family val="2"/>
      <scheme val="minor"/>
    </font>
    <font>
      <u/>
      <sz val="9"/>
      <color theme="10"/>
      <name val="Calibri"/>
      <family val="2"/>
      <scheme val="minor"/>
    </font>
    <font>
      <b/>
      <sz val="10"/>
      <color theme="0"/>
      <name val="Trebuchet MS"/>
      <family val="2"/>
    </font>
    <font>
      <b/>
      <sz val="9"/>
      <color indexed="81"/>
      <name val="Tahoma"/>
      <family val="2"/>
    </font>
    <font>
      <b/>
      <sz val="10"/>
      <color rgb="FF000000"/>
      <name val="Trebuchet MS"/>
      <family val="2"/>
    </font>
  </fonts>
  <fills count="15">
    <fill>
      <patternFill patternType="none"/>
    </fill>
    <fill>
      <patternFill patternType="gray125"/>
    </fill>
    <fill>
      <patternFill patternType="solid">
        <fgColor rgb="FFFFEB9C"/>
      </patternFill>
    </fill>
    <fill>
      <patternFill patternType="solid">
        <fgColor rgb="FFFCF7D1"/>
        <bgColor indexed="64"/>
      </patternFill>
    </fill>
    <fill>
      <patternFill patternType="solid">
        <fgColor theme="0" tint="-0.14999847407452621"/>
        <bgColor indexed="64"/>
      </patternFill>
    </fill>
    <fill>
      <patternFill patternType="solid">
        <fgColor rgb="FF66A5AF"/>
        <bgColor indexed="64"/>
      </patternFill>
    </fill>
    <fill>
      <patternFill patternType="solid">
        <fgColor rgb="FF8CBBC3"/>
        <bgColor indexed="64"/>
      </patternFill>
    </fill>
    <fill>
      <patternFill patternType="solid">
        <fgColor rgb="FFFFFF00"/>
        <bgColor indexed="64"/>
      </patternFill>
    </fill>
    <fill>
      <patternFill patternType="solid">
        <fgColor theme="0"/>
        <bgColor indexed="64"/>
      </patternFill>
    </fill>
    <fill>
      <patternFill patternType="solid">
        <fgColor theme="1"/>
        <bgColor indexed="64"/>
      </patternFill>
    </fill>
    <fill>
      <patternFill patternType="solid">
        <fgColor rgb="FF001970"/>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rgb="FFC6EFCE"/>
        <bgColor indexed="64"/>
      </patternFill>
    </fill>
    <fill>
      <patternFill patternType="solid">
        <fgColor theme="8" tint="0.79998168889431442"/>
        <bgColor indexed="64"/>
      </patternFill>
    </fill>
  </fills>
  <borders count="26">
    <border>
      <left/>
      <right/>
      <top/>
      <bottom/>
      <diagonal/>
    </border>
    <border>
      <left style="thick">
        <color rgb="FF000000"/>
      </left>
      <right/>
      <top style="thick">
        <color rgb="FF000000"/>
      </top>
      <bottom/>
      <diagonal/>
    </border>
    <border>
      <left/>
      <right/>
      <top style="thick">
        <color rgb="FF000000"/>
      </top>
      <bottom/>
      <diagonal/>
    </border>
    <border>
      <left/>
      <right style="thick">
        <color rgb="FF000000"/>
      </right>
      <top style="thick">
        <color rgb="FF000000"/>
      </top>
      <bottom/>
      <diagonal/>
    </border>
    <border>
      <left/>
      <right style="thin">
        <color indexed="64"/>
      </right>
      <top style="thick">
        <color indexed="64"/>
      </top>
      <bottom style="thick">
        <color indexed="64"/>
      </bottom>
      <diagonal/>
    </border>
    <border>
      <left style="thin">
        <color indexed="64"/>
      </left>
      <right style="thin">
        <color indexed="64"/>
      </right>
      <top style="thick">
        <color indexed="64"/>
      </top>
      <bottom style="thick">
        <color indexed="64"/>
      </bottom>
      <diagonal/>
    </border>
    <border>
      <left style="thin">
        <color indexed="64"/>
      </left>
      <right style="thick">
        <color indexed="64"/>
      </right>
      <top style="thick">
        <color indexed="64"/>
      </top>
      <bottom style="thick">
        <color indexed="64"/>
      </bottom>
      <diagonal/>
    </border>
    <border>
      <left style="thin">
        <color indexed="64"/>
      </left>
      <right style="thin">
        <color indexed="64"/>
      </right>
      <top style="thin">
        <color indexed="64"/>
      </top>
      <bottom style="thin">
        <color indexed="64"/>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theme="0"/>
      </left>
      <right style="thin">
        <color theme="0"/>
      </right>
      <top style="thin">
        <color theme="0"/>
      </top>
      <bottom style="thin">
        <color theme="0"/>
      </bottom>
      <diagonal/>
    </border>
    <border>
      <left style="thick">
        <color indexed="64"/>
      </left>
      <right style="thin">
        <color indexed="64"/>
      </right>
      <top style="thick">
        <color indexed="64"/>
      </top>
      <bottom/>
      <diagonal/>
    </border>
    <border>
      <left/>
      <right style="thin">
        <color indexed="64"/>
      </right>
      <top style="thick">
        <color indexed="64"/>
      </top>
      <bottom/>
      <diagonal/>
    </border>
    <border>
      <left style="thin">
        <color indexed="64"/>
      </left>
      <right style="thin">
        <color indexed="64"/>
      </right>
      <top style="thick">
        <color indexed="64"/>
      </top>
      <bottom/>
      <diagonal/>
    </border>
    <border>
      <left/>
      <right style="thin">
        <color theme="0" tint="-0.14996795556505021"/>
      </right>
      <top/>
      <bottom/>
      <diagonal/>
    </border>
    <border>
      <left/>
      <right/>
      <top/>
      <bottom style="thin">
        <color indexed="64"/>
      </bottom>
      <diagonal/>
    </border>
    <border>
      <left/>
      <right/>
      <top style="thin">
        <color indexed="64"/>
      </top>
      <bottom style="thin">
        <color auto="1"/>
      </bottom>
      <diagonal/>
    </border>
    <border>
      <left/>
      <right/>
      <top style="thin">
        <color indexed="64"/>
      </top>
      <bottom style="thin">
        <color theme="0"/>
      </bottom>
      <diagonal/>
    </border>
    <border>
      <left/>
      <right/>
      <top style="thin">
        <color theme="0"/>
      </top>
      <bottom style="thin">
        <color theme="0"/>
      </bottom>
      <diagonal/>
    </border>
    <border>
      <left/>
      <right/>
      <top style="thin">
        <color theme="0"/>
      </top>
      <bottom style="thin">
        <color auto="1"/>
      </bottom>
      <diagonal/>
    </border>
    <border>
      <left style="thin">
        <color theme="0" tint="-0.14996795556505021"/>
      </left>
      <right style="thin">
        <color theme="0" tint="-0.14996795556505021"/>
      </right>
      <top style="thin">
        <color theme="0" tint="-0.14996795556505021"/>
      </top>
      <bottom style="thin">
        <color theme="0"/>
      </bottom>
      <diagonal/>
    </border>
    <border>
      <left style="thin">
        <color theme="0" tint="-0.14996795556505021"/>
      </left>
      <right style="thin">
        <color theme="0" tint="-0.14996795556505021"/>
      </right>
      <top style="thin">
        <color theme="0"/>
      </top>
      <bottom style="thin">
        <color theme="0"/>
      </bottom>
      <diagonal/>
    </border>
    <border>
      <left/>
      <right/>
      <top style="thin">
        <color theme="0" tint="-0.14996795556505021"/>
      </top>
      <bottom style="thin">
        <color theme="0"/>
      </bottom>
      <diagonal/>
    </border>
    <border>
      <left/>
      <right/>
      <top style="thin">
        <color theme="0"/>
      </top>
      <bottom/>
      <diagonal/>
    </border>
    <border>
      <left style="thin">
        <color theme="0" tint="-0.14996795556505021"/>
      </left>
      <right style="thin">
        <color theme="0" tint="-0.14996795556505021"/>
      </right>
      <top style="thin">
        <color theme="0"/>
      </top>
      <bottom style="thin">
        <color theme="0" tint="-0.14996795556505021"/>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s>
  <cellStyleXfs count="8">
    <xf numFmtId="0" fontId="0" fillId="0" borderId="0"/>
    <xf numFmtId="43" fontId="1" fillId="0" borderId="0" applyFont="0" applyFill="0" applyBorder="0" applyAlignment="0" applyProtection="0"/>
    <xf numFmtId="44" fontId="1" fillId="0" borderId="0" applyFont="0" applyFill="0" applyBorder="0" applyAlignment="0" applyProtection="0"/>
    <xf numFmtId="0" fontId="2" fillId="2" borderId="0" applyNumberFormat="0" applyBorder="0" applyAlignment="0" applyProtection="0"/>
    <xf numFmtId="0" fontId="4" fillId="0" borderId="0" applyNumberFormat="0" applyFill="0" applyBorder="0" applyAlignment="0" applyProtection="0"/>
    <xf numFmtId="0" fontId="5" fillId="0" borderId="0"/>
    <xf numFmtId="8" fontId="13" fillId="0" borderId="0" applyFont="0" applyFill="0" applyBorder="0" applyAlignment="0" applyProtection="0"/>
    <xf numFmtId="9" fontId="1" fillId="0" borderId="0" applyFont="0" applyFill="0" applyBorder="0" applyAlignment="0" applyProtection="0"/>
  </cellStyleXfs>
  <cellXfs count="147">
    <xf numFmtId="0" fontId="0" fillId="0" borderId="0" xfId="0"/>
    <xf numFmtId="0" fontId="6" fillId="0" borderId="0" xfId="5" applyFont="1"/>
    <xf numFmtId="0" fontId="8" fillId="0" borderId="0" xfId="5" applyFont="1"/>
    <xf numFmtId="0" fontId="9" fillId="0" borderId="0" xfId="5" applyFont="1"/>
    <xf numFmtId="3" fontId="8" fillId="6" borderId="5" xfId="5" applyNumberFormat="1" applyFont="1" applyFill="1" applyBorder="1" applyAlignment="1">
      <alignment horizontal="center"/>
    </xf>
    <xf numFmtId="3" fontId="8" fillId="6" borderId="6" xfId="5" quotePrefix="1" applyNumberFormat="1" applyFont="1" applyFill="1" applyBorder="1" applyAlignment="1">
      <alignment horizontal="center"/>
    </xf>
    <xf numFmtId="3" fontId="8" fillId="6" borderId="4" xfId="5" applyNumberFormat="1" applyFont="1" applyFill="1" applyBorder="1" applyAlignment="1">
      <alignment horizontal="center"/>
    </xf>
    <xf numFmtId="3" fontId="8" fillId="6" borderId="6" xfId="5" applyNumberFormat="1" applyFont="1" applyFill="1" applyBorder="1" applyAlignment="1">
      <alignment horizontal="center"/>
    </xf>
    <xf numFmtId="0" fontId="10" fillId="0" borderId="0" xfId="5" applyFont="1"/>
    <xf numFmtId="0" fontId="5" fillId="0" borderId="0" xfId="5"/>
    <xf numFmtId="0" fontId="11" fillId="0" borderId="0" xfId="5" applyFont="1"/>
    <xf numFmtId="3" fontId="12" fillId="0" borderId="0" xfId="5" applyNumberFormat="1" applyFont="1" applyAlignment="1">
      <alignment horizontal="right"/>
    </xf>
    <xf numFmtId="9" fontId="12" fillId="0" borderId="7" xfId="5" applyNumberFormat="1" applyFont="1" applyBorder="1" applyAlignment="1">
      <alignment horizontal="center"/>
    </xf>
    <xf numFmtId="3" fontId="12" fillId="0" borderId="0" xfId="5" applyNumberFormat="1" applyFont="1" applyAlignment="1">
      <alignment horizontal="right" wrapText="1"/>
    </xf>
    <xf numFmtId="3" fontId="12" fillId="0" borderId="0" xfId="6" applyNumberFormat="1" applyFont="1" applyFill="1" applyBorder="1" applyAlignment="1" applyProtection="1">
      <alignment horizontal="right"/>
    </xf>
    <xf numFmtId="0" fontId="0" fillId="0" borderId="0" xfId="0" applyAlignment="1">
      <alignment horizontal="left"/>
    </xf>
    <xf numFmtId="0" fontId="3" fillId="0" borderId="0" xfId="0" applyFont="1" applyAlignment="1">
      <alignment horizontal="left"/>
    </xf>
    <xf numFmtId="0" fontId="16" fillId="0" borderId="0" xfId="0" applyFont="1"/>
    <xf numFmtId="0" fontId="17" fillId="0" borderId="0" xfId="0" applyFont="1" applyAlignment="1">
      <alignment wrapText="1"/>
    </xf>
    <xf numFmtId="0" fontId="16" fillId="0" borderId="0" xfId="0" applyFont="1" applyAlignment="1">
      <alignment wrapText="1"/>
    </xf>
    <xf numFmtId="0" fontId="16" fillId="4" borderId="0" xfId="0" applyFont="1" applyFill="1"/>
    <xf numFmtId="0" fontId="15" fillId="9" borderId="0" xfId="0" applyFont="1" applyFill="1" applyAlignment="1">
      <alignment vertical="center"/>
    </xf>
    <xf numFmtId="0" fontId="15" fillId="9" borderId="0" xfId="0" applyFont="1" applyFill="1" applyAlignment="1">
      <alignment vertical="center" wrapText="1"/>
    </xf>
    <xf numFmtId="0" fontId="16" fillId="0" borderId="0" xfId="0" applyFont="1" applyAlignment="1">
      <alignment vertical="center"/>
    </xf>
    <xf numFmtId="0" fontId="23" fillId="0" borderId="0" xfId="0" applyFont="1" applyAlignment="1">
      <alignment vertical="center"/>
    </xf>
    <xf numFmtId="0" fontId="17" fillId="0" borderId="0" xfId="0" applyFont="1"/>
    <xf numFmtId="0" fontId="25" fillId="0" borderId="0" xfId="0" applyFont="1"/>
    <xf numFmtId="0" fontId="24" fillId="10" borderId="0" xfId="0" applyFont="1" applyFill="1" applyAlignment="1">
      <alignment vertical="center" wrapText="1"/>
    </xf>
    <xf numFmtId="0" fontId="27" fillId="0" borderId="0" xfId="0" applyFont="1" applyAlignment="1">
      <alignment vertical="center"/>
    </xf>
    <xf numFmtId="0" fontId="22" fillId="0" borderId="0" xfId="0" applyFont="1" applyAlignment="1">
      <alignment vertical="center"/>
    </xf>
    <xf numFmtId="0" fontId="28" fillId="0" borderId="0" xfId="0" applyFont="1" applyAlignment="1">
      <alignment vertical="center"/>
    </xf>
    <xf numFmtId="0" fontId="17" fillId="3" borderId="0" xfId="0" applyFont="1" applyFill="1"/>
    <xf numFmtId="0" fontId="32" fillId="10" borderId="0" xfId="0" applyFont="1" applyFill="1"/>
    <xf numFmtId="0" fontId="33" fillId="10" borderId="0" xfId="0" applyFont="1" applyFill="1"/>
    <xf numFmtId="0" fontId="17" fillId="4" borderId="0" xfId="0" applyFont="1" applyFill="1"/>
    <xf numFmtId="167" fontId="16" fillId="4" borderId="0" xfId="0" applyNumberFormat="1" applyFont="1" applyFill="1"/>
    <xf numFmtId="0" fontId="16" fillId="4" borderId="0" xfId="0" applyFont="1" applyFill="1" applyAlignment="1">
      <alignment horizontal="right"/>
    </xf>
    <xf numFmtId="166" fontId="16" fillId="4" borderId="0" xfId="0" applyNumberFormat="1" applyFont="1" applyFill="1"/>
    <xf numFmtId="0" fontId="17" fillId="4" borderId="0" xfId="0" applyFont="1" applyFill="1" applyAlignment="1">
      <alignment horizontal="right"/>
    </xf>
    <xf numFmtId="164" fontId="31" fillId="9" borderId="0" xfId="0" applyNumberFormat="1" applyFont="1" applyFill="1"/>
    <xf numFmtId="0" fontId="17" fillId="12" borderId="0" xfId="0" applyFont="1" applyFill="1"/>
    <xf numFmtId="0" fontId="16" fillId="12" borderId="0" xfId="0" applyFont="1" applyFill="1"/>
    <xf numFmtId="0" fontId="29" fillId="0" borderId="0" xfId="0" applyFont="1" applyAlignment="1">
      <alignment horizontal="left"/>
    </xf>
    <xf numFmtId="0" fontId="30" fillId="0" borderId="0" xfId="0" applyFont="1"/>
    <xf numFmtId="0" fontId="30" fillId="0" borderId="0" xfId="0" quotePrefix="1" applyFont="1" applyAlignment="1">
      <alignment wrapText="1"/>
    </xf>
    <xf numFmtId="0" fontId="29" fillId="0" borderId="0" xfId="0" quotePrefix="1" applyFont="1" applyAlignment="1">
      <alignment wrapText="1"/>
    </xf>
    <xf numFmtId="14" fontId="16" fillId="11" borderId="8" xfId="0" applyNumberFormat="1" applyFont="1" applyFill="1" applyBorder="1" applyAlignment="1" applyProtection="1">
      <alignment horizontal="left"/>
      <protection locked="0"/>
    </xf>
    <xf numFmtId="0" fontId="24" fillId="10" borderId="0" xfId="0" applyFont="1" applyFill="1" applyAlignment="1">
      <alignment vertical="center"/>
    </xf>
    <xf numFmtId="0" fontId="35" fillId="10" borderId="0" xfId="0" applyFont="1" applyFill="1" applyAlignment="1">
      <alignment vertical="center"/>
    </xf>
    <xf numFmtId="0" fontId="31" fillId="9" borderId="0" xfId="0" applyFont="1" applyFill="1"/>
    <xf numFmtId="0" fontId="29" fillId="0" borderId="0" xfId="0" quotePrefix="1" applyFont="1"/>
    <xf numFmtId="0" fontId="26" fillId="0" borderId="0" xfId="0" applyFont="1"/>
    <xf numFmtId="166" fontId="16" fillId="11" borderId="9" xfId="0" applyNumberFormat="1" applyFont="1" applyFill="1" applyBorder="1" applyProtection="1">
      <protection locked="0"/>
    </xf>
    <xf numFmtId="0" fontId="36" fillId="0" borderId="0" xfId="0" applyFont="1" applyAlignment="1">
      <alignment vertical="center" wrapText="1"/>
    </xf>
    <xf numFmtId="0" fontId="31" fillId="0" borderId="0" xfId="0" applyFont="1"/>
    <xf numFmtId="0" fontId="33" fillId="10" borderId="0" xfId="0" applyFont="1" applyFill="1" applyAlignment="1">
      <alignment vertical="center" wrapText="1"/>
    </xf>
    <xf numFmtId="0" fontId="10" fillId="6" borderId="10" xfId="5" applyFont="1" applyFill="1" applyBorder="1" applyAlignment="1">
      <alignment horizontal="left"/>
    </xf>
    <xf numFmtId="0" fontId="10" fillId="6" borderId="11" xfId="5" applyFont="1" applyFill="1" applyBorder="1" applyAlignment="1">
      <alignment horizontal="left"/>
    </xf>
    <xf numFmtId="0" fontId="10" fillId="6" borderId="12" xfId="5" applyFont="1" applyFill="1" applyBorder="1" applyAlignment="1">
      <alignment horizontal="center"/>
    </xf>
    <xf numFmtId="0" fontId="12" fillId="0" borderId="7" xfId="5" applyFont="1" applyBorder="1" applyAlignment="1">
      <alignment horizontal="left"/>
    </xf>
    <xf numFmtId="0" fontId="14" fillId="0" borderId="7" xfId="5" applyFont="1" applyBorder="1" applyAlignment="1">
      <alignment horizontal="left"/>
    </xf>
    <xf numFmtId="0" fontId="12" fillId="7" borderId="7" xfId="5" applyFont="1" applyFill="1" applyBorder="1" applyAlignment="1">
      <alignment horizontal="left"/>
    </xf>
    <xf numFmtId="0" fontId="0" fillId="7" borderId="0" xfId="0" applyFill="1" applyAlignment="1">
      <alignment horizontal="left"/>
    </xf>
    <xf numFmtId="0" fontId="31" fillId="0" borderId="0" xfId="0" applyFont="1" applyAlignment="1">
      <alignment vertical="center"/>
    </xf>
    <xf numFmtId="0" fontId="27" fillId="0" borderId="0" xfId="0" applyFont="1" applyAlignment="1">
      <alignment horizontal="right" vertical="center"/>
    </xf>
    <xf numFmtId="0" fontId="28" fillId="0" borderId="0" xfId="0" applyFont="1" applyAlignment="1">
      <alignment horizontal="right" vertical="center"/>
    </xf>
    <xf numFmtId="0" fontId="15" fillId="10" borderId="0" xfId="0" applyFont="1" applyFill="1" applyAlignment="1">
      <alignment vertical="center"/>
    </xf>
    <xf numFmtId="0" fontId="38" fillId="0" borderId="0" xfId="0" quotePrefix="1" applyFont="1" applyAlignment="1">
      <alignment vertical="center"/>
    </xf>
    <xf numFmtId="0" fontId="25" fillId="0" borderId="14" xfId="0" applyFont="1" applyBorder="1"/>
    <xf numFmtId="0" fontId="30" fillId="0" borderId="14" xfId="0" applyFont="1" applyBorder="1"/>
    <xf numFmtId="0" fontId="25" fillId="0" borderId="0" xfId="0" applyFont="1" applyAlignment="1">
      <alignment horizontal="left"/>
    </xf>
    <xf numFmtId="0" fontId="38" fillId="0" borderId="14" xfId="0" quotePrefix="1" applyFont="1" applyBorder="1" applyAlignment="1">
      <alignment vertical="center" wrapText="1"/>
    </xf>
    <xf numFmtId="0" fontId="38" fillId="0" borderId="0" xfId="0" quotePrefix="1" applyFont="1" applyAlignment="1">
      <alignment vertical="center" wrapText="1"/>
    </xf>
    <xf numFmtId="0" fontId="17" fillId="0" borderId="14" xfId="0" applyFont="1" applyBorder="1"/>
    <xf numFmtId="0" fontId="30" fillId="0" borderId="14" xfId="0" quotePrefix="1" applyFont="1" applyBorder="1" applyAlignment="1">
      <alignment wrapText="1"/>
    </xf>
    <xf numFmtId="0" fontId="38" fillId="11" borderId="16" xfId="0" applyFont="1" applyFill="1" applyBorder="1" applyAlignment="1" applyProtection="1">
      <alignment horizontal="left" vertical="center"/>
      <protection locked="0"/>
    </xf>
    <xf numFmtId="0" fontId="38" fillId="11" borderId="17" xfId="0" applyFont="1" applyFill="1" applyBorder="1" applyAlignment="1" applyProtection="1">
      <alignment horizontal="left" vertical="center"/>
      <protection locked="0"/>
    </xf>
    <xf numFmtId="0" fontId="16" fillId="11" borderId="17" xfId="0" applyFont="1" applyFill="1" applyBorder="1" applyAlignment="1" applyProtection="1">
      <alignment horizontal="left"/>
      <protection locked="0"/>
    </xf>
    <xf numFmtId="0" fontId="16" fillId="11" borderId="17" xfId="0" applyFont="1" applyFill="1" applyBorder="1" applyAlignment="1" applyProtection="1">
      <alignment horizontal="left" wrapText="1"/>
      <protection locked="0"/>
    </xf>
    <xf numFmtId="1" fontId="38" fillId="11" borderId="17" xfId="0" applyNumberFormat="1" applyFont="1" applyFill="1" applyBorder="1" applyAlignment="1" applyProtection="1">
      <alignment horizontal="left" vertical="center"/>
      <protection locked="0"/>
    </xf>
    <xf numFmtId="0" fontId="16" fillId="11" borderId="18" xfId="0" applyFont="1" applyFill="1" applyBorder="1" applyAlignment="1" applyProtection="1">
      <alignment horizontal="left"/>
      <protection locked="0"/>
    </xf>
    <xf numFmtId="0" fontId="16" fillId="11" borderId="21" xfId="0" applyFont="1" applyFill="1" applyBorder="1" applyAlignment="1" applyProtection="1">
      <alignment horizontal="left"/>
      <protection locked="0"/>
    </xf>
    <xf numFmtId="0" fontId="16" fillId="11" borderId="16" xfId="0" applyFont="1" applyFill="1" applyBorder="1" applyAlignment="1" applyProtection="1">
      <alignment horizontal="left"/>
      <protection locked="0"/>
    </xf>
    <xf numFmtId="1" fontId="16" fillId="11" borderId="17" xfId="0" applyNumberFormat="1" applyFont="1" applyFill="1" applyBorder="1" applyAlignment="1" applyProtection="1">
      <alignment horizontal="left"/>
      <protection locked="0"/>
    </xf>
    <xf numFmtId="1" fontId="26" fillId="11" borderId="17" xfId="3" applyNumberFormat="1" applyFont="1" applyFill="1" applyBorder="1" applyAlignment="1" applyProtection="1">
      <alignment horizontal="left"/>
      <protection locked="0"/>
    </xf>
    <xf numFmtId="2" fontId="16" fillId="11" borderId="17" xfId="0" applyNumberFormat="1" applyFont="1" applyFill="1" applyBorder="1" applyAlignment="1" applyProtection="1">
      <alignment horizontal="left"/>
      <protection locked="0"/>
    </xf>
    <xf numFmtId="165" fontId="16" fillId="11" borderId="17" xfId="1" applyNumberFormat="1" applyFont="1" applyFill="1" applyBorder="1" applyAlignment="1" applyProtection="1">
      <alignment horizontal="left"/>
      <protection locked="0"/>
    </xf>
    <xf numFmtId="0" fontId="41" fillId="0" borderId="0" xfId="4" applyFont="1" applyAlignment="1">
      <alignment vertical="center"/>
    </xf>
    <xf numFmtId="1" fontId="16" fillId="11" borderId="18" xfId="0" applyNumberFormat="1" applyFont="1" applyFill="1" applyBorder="1" applyAlignment="1" applyProtection="1">
      <alignment horizontal="left"/>
      <protection locked="0"/>
    </xf>
    <xf numFmtId="0" fontId="38" fillId="0" borderId="0" xfId="0" applyFont="1" applyAlignment="1">
      <alignment vertical="center"/>
    </xf>
    <xf numFmtId="1" fontId="16" fillId="11" borderId="22" xfId="0" applyNumberFormat="1" applyFont="1" applyFill="1" applyBorder="1" applyAlignment="1" applyProtection="1">
      <alignment horizontal="left"/>
      <protection locked="0"/>
    </xf>
    <xf numFmtId="0" fontId="17" fillId="0" borderId="15" xfId="0" applyFont="1" applyBorder="1"/>
    <xf numFmtId="166" fontId="16" fillId="11" borderId="15" xfId="0" applyNumberFormat="1" applyFont="1" applyFill="1" applyBorder="1" applyAlignment="1" applyProtection="1">
      <alignment horizontal="left"/>
      <protection locked="0"/>
    </xf>
    <xf numFmtId="0" fontId="29" fillId="0" borderId="15" xfId="0" quotePrefix="1" applyFont="1" applyBorder="1"/>
    <xf numFmtId="0" fontId="42" fillId="0" borderId="14" xfId="4" applyFont="1" applyBorder="1"/>
    <xf numFmtId="1" fontId="16" fillId="11" borderId="16" xfId="0" applyNumberFormat="1" applyFont="1" applyFill="1" applyBorder="1" applyAlignment="1" applyProtection="1">
      <alignment horizontal="left"/>
      <protection locked="0"/>
    </xf>
    <xf numFmtId="165" fontId="38" fillId="11" borderId="14" xfId="1" applyNumberFormat="1" applyFont="1" applyFill="1" applyBorder="1" applyAlignment="1" applyProtection="1">
      <alignment horizontal="left" vertical="center"/>
      <protection locked="0"/>
    </xf>
    <xf numFmtId="0" fontId="40" fillId="11" borderId="16" xfId="0" applyFont="1" applyFill="1" applyBorder="1" applyAlignment="1" applyProtection="1">
      <alignment horizontal="left" vertical="center"/>
      <protection locked="0"/>
    </xf>
    <xf numFmtId="0" fontId="22" fillId="11" borderId="20" xfId="2" applyNumberFormat="1" applyFont="1" applyFill="1" applyBorder="1" applyAlignment="1" applyProtection="1">
      <alignment horizontal="left" vertical="center"/>
      <protection locked="0"/>
    </xf>
    <xf numFmtId="0" fontId="22" fillId="11" borderId="19" xfId="2" applyNumberFormat="1" applyFont="1" applyFill="1" applyBorder="1" applyAlignment="1" applyProtection="1">
      <alignment horizontal="left" vertical="center"/>
      <protection locked="0"/>
    </xf>
    <xf numFmtId="0" fontId="22" fillId="11" borderId="23" xfId="2" applyNumberFormat="1" applyFont="1" applyFill="1" applyBorder="1" applyAlignment="1" applyProtection="1">
      <alignment horizontal="left" vertical="center"/>
      <protection locked="0"/>
    </xf>
    <xf numFmtId="0" fontId="17" fillId="11" borderId="24" xfId="0" applyFont="1" applyFill="1" applyBorder="1" applyProtection="1">
      <protection locked="0"/>
    </xf>
    <xf numFmtId="166" fontId="16" fillId="11" borderId="25" xfId="0" applyNumberFormat="1" applyFont="1" applyFill="1" applyBorder="1" applyProtection="1">
      <protection locked="0"/>
    </xf>
    <xf numFmtId="0" fontId="0" fillId="0" borderId="0" xfId="0" applyProtection="1">
      <protection locked="0"/>
    </xf>
    <xf numFmtId="0" fontId="0" fillId="0" borderId="0" xfId="0" applyAlignment="1" applyProtection="1">
      <alignment horizontal="left"/>
      <protection locked="0"/>
    </xf>
    <xf numFmtId="9" fontId="0" fillId="0" borderId="0" xfId="0" applyNumberFormat="1" applyAlignment="1" applyProtection="1">
      <alignment horizontal="left"/>
      <protection locked="0"/>
    </xf>
    <xf numFmtId="0" fontId="43" fillId="10" borderId="25" xfId="0" applyFont="1" applyFill="1" applyBorder="1" applyAlignment="1">
      <alignment vertical="center" wrapText="1"/>
    </xf>
    <xf numFmtId="0" fontId="38" fillId="0" borderId="0" xfId="0" applyFont="1"/>
    <xf numFmtId="0" fontId="39" fillId="0" borderId="0" xfId="0" applyFont="1" applyAlignment="1">
      <alignment wrapText="1"/>
    </xf>
    <xf numFmtId="0" fontId="38" fillId="11" borderId="9" xfId="2" applyNumberFormat="1" applyFont="1" applyFill="1" applyBorder="1" applyAlignment="1" applyProtection="1">
      <alignment horizontal="left"/>
      <protection locked="0"/>
    </xf>
    <xf numFmtId="0" fontId="39" fillId="0" borderId="0" xfId="0" applyFont="1"/>
    <xf numFmtId="0" fontId="38" fillId="13" borderId="0" xfId="0" applyFont="1" applyFill="1" applyAlignment="1">
      <alignment wrapText="1"/>
    </xf>
    <xf numFmtId="0" fontId="38" fillId="13" borderId="0" xfId="0" applyFont="1" applyFill="1"/>
    <xf numFmtId="0" fontId="38" fillId="11" borderId="24" xfId="2" applyNumberFormat="1" applyFont="1" applyFill="1" applyBorder="1" applyAlignment="1" applyProtection="1">
      <alignment horizontal="left"/>
      <protection locked="0"/>
    </xf>
    <xf numFmtId="0" fontId="38" fillId="11" borderId="9" xfId="0" applyFont="1" applyFill="1" applyBorder="1" applyProtection="1">
      <protection locked="0"/>
    </xf>
    <xf numFmtId="10" fontId="38" fillId="11" borderId="9" xfId="7" applyNumberFormat="1" applyFont="1" applyFill="1" applyBorder="1" applyAlignment="1" applyProtection="1">
      <alignment horizontal="left"/>
      <protection locked="0"/>
    </xf>
    <xf numFmtId="0" fontId="38" fillId="11" borderId="25" xfId="2" applyNumberFormat="1" applyFont="1" applyFill="1" applyBorder="1" applyAlignment="1" applyProtection="1">
      <alignment horizontal="left"/>
      <protection locked="0"/>
    </xf>
    <xf numFmtId="1" fontId="0" fillId="0" borderId="0" xfId="0" applyNumberFormat="1" applyAlignment="1">
      <alignment horizontal="left"/>
    </xf>
    <xf numFmtId="2" fontId="0" fillId="0" borderId="0" xfId="0" applyNumberFormat="1" applyAlignment="1">
      <alignment horizontal="left"/>
    </xf>
    <xf numFmtId="0" fontId="33" fillId="10" borderId="24" xfId="0" applyFont="1" applyFill="1" applyBorder="1" applyAlignment="1">
      <alignment vertical="center" wrapText="1"/>
    </xf>
    <xf numFmtId="0" fontId="0" fillId="0" borderId="14" xfId="0" applyBorder="1" applyAlignment="1" applyProtection="1">
      <alignment horizontal="left"/>
      <protection locked="0"/>
    </xf>
    <xf numFmtId="49" fontId="0" fillId="0" borderId="14" xfId="0" applyNumberFormat="1" applyBorder="1"/>
    <xf numFmtId="49" fontId="0" fillId="0" borderId="0" xfId="0" applyNumberFormat="1" applyProtection="1">
      <protection locked="0"/>
    </xf>
    <xf numFmtId="0" fontId="45" fillId="14" borderId="0" xfId="0" applyFont="1" applyFill="1"/>
    <xf numFmtId="0" fontId="40" fillId="0" borderId="0" xfId="0" applyFont="1" applyProtection="1">
      <protection hidden="1"/>
    </xf>
    <xf numFmtId="0" fontId="3" fillId="0" borderId="14" xfId="0" applyFont="1" applyBorder="1"/>
    <xf numFmtId="49" fontId="0" fillId="0" borderId="0" xfId="0" applyNumberFormat="1"/>
    <xf numFmtId="49" fontId="0" fillId="0" borderId="0" xfId="0" applyNumberFormat="1" applyAlignment="1">
      <alignment horizontal="left"/>
    </xf>
    <xf numFmtId="0" fontId="17" fillId="0" borderId="0" xfId="0" applyFont="1" applyAlignment="1">
      <alignment vertical="center" wrapText="1"/>
    </xf>
    <xf numFmtId="0" fontId="17" fillId="0" borderId="0" xfId="0" applyFont="1" applyAlignment="1">
      <alignment vertical="center"/>
    </xf>
    <xf numFmtId="0" fontId="17" fillId="0" borderId="14" xfId="0" applyFont="1" applyBorder="1" applyAlignment="1">
      <alignment vertical="center"/>
    </xf>
    <xf numFmtId="0" fontId="25" fillId="0" borderId="0" xfId="0" applyFont="1" applyAlignment="1">
      <alignment vertical="center"/>
    </xf>
    <xf numFmtId="0" fontId="25" fillId="0" borderId="0" xfId="0" applyFont="1" applyAlignment="1">
      <alignment horizontal="left" vertical="center"/>
    </xf>
    <xf numFmtId="0" fontId="36" fillId="0" borderId="0" xfId="0" applyFont="1" applyAlignment="1">
      <alignment horizontal="left" vertical="center" wrapText="1"/>
    </xf>
    <xf numFmtId="0" fontId="16" fillId="0" borderId="0" xfId="0" applyFont="1" applyAlignment="1">
      <alignment horizontal="left" vertical="center" wrapText="1"/>
    </xf>
    <xf numFmtId="0" fontId="37" fillId="0" borderId="0" xfId="0" applyFont="1" applyAlignment="1">
      <alignment horizontal="left" vertical="center" wrapText="1"/>
    </xf>
    <xf numFmtId="0" fontId="33" fillId="10" borderId="0" xfId="0" applyFont="1" applyFill="1" applyAlignment="1">
      <alignment horizontal="left" vertical="center" wrapText="1"/>
    </xf>
    <xf numFmtId="0" fontId="17" fillId="0" borderId="0" xfId="0" applyFont="1" applyAlignment="1">
      <alignment horizontal="center"/>
    </xf>
    <xf numFmtId="0" fontId="36" fillId="0" borderId="13" xfId="0" applyFont="1" applyBorder="1" applyAlignment="1">
      <alignment horizontal="left" vertical="center"/>
    </xf>
    <xf numFmtId="0" fontId="16" fillId="0" borderId="0" xfId="0" applyFont="1" applyAlignment="1">
      <alignment horizontal="center"/>
    </xf>
    <xf numFmtId="0" fontId="16" fillId="0" borderId="22" xfId="0" applyFont="1" applyBorder="1" applyAlignment="1">
      <alignment horizontal="center"/>
    </xf>
    <xf numFmtId="0" fontId="30" fillId="0" borderId="0" xfId="0" quotePrefix="1" applyFont="1" applyAlignment="1">
      <alignment horizontal="left" vertical="center" wrapText="1"/>
    </xf>
    <xf numFmtId="3" fontId="7" fillId="5" borderId="1" xfId="5" applyNumberFormat="1" applyFont="1" applyFill="1" applyBorder="1" applyAlignment="1">
      <alignment horizontal="center"/>
    </xf>
    <xf numFmtId="3" fontId="7" fillId="5" borderId="2" xfId="5" applyNumberFormat="1" applyFont="1" applyFill="1" applyBorder="1" applyAlignment="1">
      <alignment horizontal="center"/>
    </xf>
    <xf numFmtId="3" fontId="7" fillId="5" borderId="3" xfId="5" applyNumberFormat="1" applyFont="1" applyFill="1" applyBorder="1" applyAlignment="1">
      <alignment horizontal="center"/>
    </xf>
    <xf numFmtId="0" fontId="15" fillId="9" borderId="0" xfId="0" applyFont="1" applyFill="1" applyAlignment="1">
      <alignment horizontal="left" vertical="center"/>
    </xf>
    <xf numFmtId="0" fontId="16" fillId="8" borderId="0" xfId="0" applyFont="1" applyFill="1" applyAlignment="1">
      <alignment horizontal="center"/>
    </xf>
  </cellXfs>
  <cellStyles count="8">
    <cellStyle name="Comma" xfId="1" builtinId="3"/>
    <cellStyle name="Currency" xfId="2" builtinId="4"/>
    <cellStyle name="Currency 2" xfId="6" xr:uid="{246681D8-D674-407F-9284-70C61963ABE4}"/>
    <cellStyle name="Hyperlink" xfId="4" builtinId="8"/>
    <cellStyle name="Neutral" xfId="3" builtinId="28"/>
    <cellStyle name="Normal" xfId="0" builtinId="0"/>
    <cellStyle name="Normal 2" xfId="5" xr:uid="{A8CBB7D2-5F14-4F65-AC6C-3E2DCB826C42}"/>
    <cellStyle name="Percent" xfId="7" builtinId="5"/>
  </cellStyles>
  <dxfs count="2">
    <dxf>
      <fill>
        <patternFill>
          <bgColor rgb="FFE3F2F1"/>
        </patternFill>
      </fill>
    </dxf>
    <dxf>
      <fill>
        <patternFill patternType="solid">
          <fgColor auto="1"/>
          <bgColor rgb="FFCCE1E4"/>
        </patternFill>
      </fill>
    </dxf>
  </dxfs>
  <tableStyles count="0" defaultTableStyle="TableStyleMedium2" defaultPivotStyle="PivotStyleLight16"/>
  <colors>
    <mruColors>
      <color rgb="FF00197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3" Type="http://schemas.openxmlformats.org/officeDocument/2006/relationships/externalLinkPath" Target="../../ppayan/AppData/Local/Microsoft/Windows/INetCache/Content.Outlook/XOQBUKC8/2025%20HTC%20Prop%20123%20Concessionary%20Debt%20Application%20Analysis%20Tool.xlsx" TargetMode="External"/><Relationship Id="rId2" Type="http://schemas.openxmlformats.org/officeDocument/2006/relationships/externalLinkPath" Target="file:///H:\My%20Documents\Concessionary%20Debt\2025\2025%20HTC%20Prop%20123%20Concessionary%20Debt%20Application%20Analysis%20Tool.xlsx" TargetMode="External"/><Relationship Id="rId1" Type="http://schemas.openxmlformats.org/officeDocument/2006/relationships/externalLinkPath" Target="/Users/ppayan/AppData/Local/Microsoft/Windows/INetCache/Content.Outlook/XOQBUKC8/2025%20HTC%20Prop%20123%20Concessionary%20Debt%20Application%20Analysis%20Tool.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nasdfs.chfa.colohfa.org\data\home\tbarnard\My%20Documents\Multifamily%20Lending\Forms%20&amp;%20Tools\UW%20Model%20-%20Feasibility_SMART_SIMPLE_CAPABLE.8-2023.unlocke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Data Extract"/>
      <sheetName val="SD_Dropdowns"/>
      <sheetName val="Quick Analysis"/>
      <sheetName val="Application"/>
      <sheetName val="Contact Information"/>
      <sheetName val="Contact Information Data"/>
      <sheetName val="Application Data"/>
      <sheetName val="Amenities Data"/>
      <sheetName val="Addendum Data"/>
      <sheetName val="Unit Mix and Rents"/>
      <sheetName val="Rents Table"/>
      <sheetName val="Unit Mix &amp; Rents Data"/>
      <sheetName val="Income and Operating Expenses"/>
      <sheetName val="Income &amp; Expense Data"/>
      <sheetName val="Development Budget"/>
      <sheetName val="Development Budget Data"/>
      <sheetName val="Financing Sources Data"/>
      <sheetName val="Fin. Sources and Performance"/>
      <sheetName val="30-Year Cash Flow"/>
      <sheetName val="Sources and Uses"/>
      <sheetName val="Amortization Tables"/>
      <sheetName val="Tax Credit Equity Data"/>
    </sheetNames>
    <sheetDataSet>
      <sheetData sheetId="0" refreshError="1"/>
      <sheetData sheetId="1">
        <row r="2">
          <cell r="C2" t="str">
            <v xml:space="preserve">Construction and Perm </v>
          </cell>
          <cell r="M2" t="str">
            <v>123DebtLIHTCGap</v>
          </cell>
          <cell r="O2" t="str">
            <v>123DBTGAP</v>
          </cell>
          <cell r="S2" t="str">
            <v>P123 Standard</v>
          </cell>
          <cell r="W2" t="str">
            <v>July 1 2023 - June 30 2024</v>
          </cell>
        </row>
        <row r="3">
          <cell r="C3" t="str">
            <v>Construction and Perm Modular</v>
          </cell>
          <cell r="M3" t="str">
            <v>123DebtLIHTCPreDev</v>
          </cell>
          <cell r="O3" t="str">
            <v>123DBTLI</v>
          </cell>
          <cell r="S3" t="str">
            <v>Successful DOH Petition</v>
          </cell>
          <cell r="W3" t="str">
            <v>July 1 2024 - June 30 2025</v>
          </cell>
        </row>
        <row r="4">
          <cell r="C4" t="str">
            <v>Construction Only</v>
          </cell>
          <cell r="M4" t="str">
            <v>123DebtLowIncome</v>
          </cell>
          <cell r="O4" t="str">
            <v>123DBTMI</v>
          </cell>
          <cell r="W4" t="str">
            <v>July 1 2025 - June 30 2026</v>
          </cell>
        </row>
        <row r="5">
          <cell r="C5" t="str">
            <v>New Construction Perm Only Modular</v>
          </cell>
          <cell r="M5" t="str">
            <v>123DebtMFPreservation</v>
          </cell>
          <cell r="O5" t="str">
            <v>123DBTPRE</v>
          </cell>
        </row>
        <row r="6">
          <cell r="C6" t="str">
            <v>Conversion</v>
          </cell>
          <cell r="M6" t="str">
            <v>123DebtMiddleIncome</v>
          </cell>
          <cell r="O6" t="str">
            <v>123DBTPRS</v>
          </cell>
        </row>
        <row r="7">
          <cell r="C7" t="str">
            <v xml:space="preserve">New Construction - Perm only </v>
          </cell>
          <cell r="M7" t="str">
            <v>123EquityAffordable</v>
          </cell>
          <cell r="O7" t="str">
            <v>123EQAFRD</v>
          </cell>
        </row>
        <row r="8">
          <cell r="C8" t="str">
            <v xml:space="preserve">Existing - Refiance </v>
          </cell>
          <cell r="M8" t="str">
            <v>123EquityMixedIncome</v>
          </cell>
          <cell r="O8" t="str">
            <v>123EQMIX</v>
          </cell>
        </row>
        <row r="9">
          <cell r="C9" t="str">
            <v>123Debt</v>
          </cell>
          <cell r="M9" t="str">
            <v>123LandBankingGrant</v>
          </cell>
          <cell r="O9" t="str">
            <v>123LBGRANT</v>
          </cell>
        </row>
        <row r="10">
          <cell r="C10" t="str">
            <v>123Equity</v>
          </cell>
          <cell r="M10" t="str">
            <v>123LandBankingLoan</v>
          </cell>
          <cell r="O10" t="str">
            <v>123LBLOAN</v>
          </cell>
        </row>
        <row r="11">
          <cell r="C11" t="str">
            <v>123LandBanking</v>
          </cell>
          <cell r="M11" t="str">
            <v xml:space="preserve">Healthy Housing </v>
          </cell>
          <cell r="O11" t="str">
            <v xml:space="preserve">4% Pass Through </v>
          </cell>
        </row>
        <row r="12">
          <cell r="C12" t="str">
            <v xml:space="preserve">Existing - Perm only </v>
          </cell>
          <cell r="M12" t="str">
            <v>Capital Magnet Fund - Loan</v>
          </cell>
          <cell r="O12" t="str">
            <v>CAPABLE</v>
          </cell>
        </row>
        <row r="13">
          <cell r="C13" t="str">
            <v xml:space="preserve">Existing - Acq/ Rehab </v>
          </cell>
          <cell r="M13" t="str">
            <v>Capital Magnet Fund - Grant</v>
          </cell>
          <cell r="O13" t="str">
            <v>Capital Magnet Fund</v>
          </cell>
        </row>
        <row r="14">
          <cell r="C14" t="str">
            <v>CHFA Grant</v>
          </cell>
          <cell r="M14" t="str">
            <v>SiMPLE</v>
          </cell>
          <cell r="O14" t="str">
            <v xml:space="preserve">Direct Bond </v>
          </cell>
        </row>
        <row r="15">
          <cell r="C15" t="str">
            <v>Cash Collateral - Acq/Rehab</v>
          </cell>
          <cell r="M15" t="str">
            <v>CHFA HOF</v>
          </cell>
          <cell r="O15" t="str">
            <v xml:space="preserve">Federal Financing Bank FFB </v>
          </cell>
        </row>
        <row r="16">
          <cell r="C16" t="str">
            <v>Cash Collateral - New Construction</v>
          </cell>
          <cell r="M16" t="str">
            <v>RAHLF</v>
          </cell>
          <cell r="O16" t="str">
            <v xml:space="preserve">Healthy Housing </v>
          </cell>
        </row>
        <row r="17">
          <cell r="M17" t="str">
            <v>Multifamily Direct</v>
          </cell>
          <cell r="O17" t="str">
            <v>Healthy Housing - Grant</v>
          </cell>
        </row>
        <row r="18">
          <cell r="M18" t="str">
            <v>4% PAB</v>
          </cell>
          <cell r="O18" t="str">
            <v>Healthy Housing - Loan</v>
          </cell>
        </row>
        <row r="19">
          <cell r="M19" t="str">
            <v>MIAP</v>
          </cell>
          <cell r="O19" t="str">
            <v xml:space="preserve">HOF </v>
          </cell>
        </row>
        <row r="20">
          <cell r="M20" t="str">
            <v>SMART</v>
          </cell>
          <cell r="O20" t="str">
            <v>HOF 1st Mortgage Loan</v>
          </cell>
        </row>
        <row r="21">
          <cell r="M21" t="str">
            <v>CAPABLE</v>
          </cell>
          <cell r="O21" t="str">
            <v>HOF CHFA</v>
          </cell>
        </row>
        <row r="22">
          <cell r="O22" t="str">
            <v xml:space="preserve">HOF CHFA </v>
          </cell>
        </row>
        <row r="23">
          <cell r="O23" t="str">
            <v>HOF Debt SRV Reserve PT Sub</v>
          </cell>
        </row>
        <row r="24">
          <cell r="O24" t="str">
            <v>HOF FFB  Debt SRV Subsidy</v>
          </cell>
        </row>
        <row r="25">
          <cell r="O25" t="str">
            <v>HOF Grant</v>
          </cell>
        </row>
        <row r="26">
          <cell r="O26" t="str">
            <v>HOF Interest Rate  Subsidy</v>
          </cell>
        </row>
        <row r="27">
          <cell r="O27" t="str">
            <v>HOF Subordinate Loan</v>
          </cell>
        </row>
        <row r="28">
          <cell r="O28" t="str">
            <v>MIAP</v>
          </cell>
        </row>
        <row r="29">
          <cell r="O29" t="str">
            <v>Private Equity</v>
          </cell>
        </row>
        <row r="30">
          <cell r="O30" t="str">
            <v>RAHLF</v>
          </cell>
        </row>
        <row r="31">
          <cell r="O31" t="str">
            <v xml:space="preserve">Recycled  </v>
          </cell>
        </row>
        <row r="32">
          <cell r="O32" t="str">
            <v>Recycled Bond Funds</v>
          </cell>
        </row>
        <row r="33">
          <cell r="O33" t="str">
            <v>SMART</v>
          </cell>
        </row>
        <row r="34">
          <cell r="O34" t="str">
            <v>Tax Exempt Bond Funds</v>
          </cell>
        </row>
        <row r="35">
          <cell r="O35" t="str">
            <v>Taxable Bond Funds</v>
          </cell>
        </row>
      </sheetData>
      <sheetData sheetId="2">
        <row r="15">
          <cell r="R15" t="str">
            <v>OpEx Changes</v>
          </cell>
        </row>
        <row r="16">
          <cell r="R16" t="str">
            <v>DevBudg Changes</v>
          </cell>
        </row>
        <row r="17">
          <cell r="R17" t="str">
            <v>Finance Changes</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sheetData sheetId="18" refreshError="1"/>
      <sheetData sheetId="19" refreshError="1"/>
      <sheetData sheetId="20" refreshError="1"/>
      <sheetData sheetId="2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nit Size Weighting"/>
      <sheetName val="SD_Dropdowns"/>
      <sheetName val="Rents"/>
      <sheetName val="Rents Table "/>
      <sheetName val="Oper Exps"/>
      <sheetName val="Dev Budget"/>
      <sheetName val="Underwriting"/>
      <sheetName val="Construction schedule"/>
      <sheetName val="Blended Rate Calc"/>
      <sheetName val="Neg Arb worksheet"/>
      <sheetName val="Exhibits for Term Sheets"/>
      <sheetName val="Cash Flow Analysis"/>
      <sheetName val="Buydown Calculator"/>
      <sheetName val="Amortization"/>
      <sheetName val="Ex.II - Summary"/>
      <sheetName val="Ex. IV - Stress"/>
      <sheetName val="Ex. V - Lease Up"/>
      <sheetName val="CountyLis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cdola.colorado.gov/child-care-facility-development-toolkit" TargetMode="External"/><Relationship Id="rId1" Type="http://schemas.openxmlformats.org/officeDocument/2006/relationships/hyperlink" Target="https://dlg.colorado.gov/transit-oriented-communities"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EB7F02-0065-4CE5-8963-2665FA7BEB25}">
  <sheetPr>
    <tabColor rgb="FF00B050"/>
  </sheetPr>
  <dimension ref="A1:U121"/>
  <sheetViews>
    <sheetView workbookViewId="0">
      <selection activeCell="G101" sqref="G101"/>
    </sheetView>
  </sheetViews>
  <sheetFormatPr defaultRowHeight="14.25" x14ac:dyDescent="0.45"/>
  <cols>
    <col min="1" max="1" width="32.59765625" style="16" bestFit="1" customWidth="1"/>
    <col min="2" max="2" width="16.3984375" style="15" customWidth="1"/>
    <col min="5" max="5" width="16" bestFit="1" customWidth="1"/>
    <col min="6" max="6" width="23.265625" bestFit="1" customWidth="1"/>
    <col min="7" max="7" width="12.59765625" bestFit="1" customWidth="1"/>
    <col min="8" max="8" width="32.1328125" bestFit="1" customWidth="1"/>
    <col min="10" max="10" width="19.86328125" bestFit="1" customWidth="1"/>
  </cols>
  <sheetData>
    <row r="1" spans="1:21" x14ac:dyDescent="0.45">
      <c r="A1" s="103" t="s">
        <v>17</v>
      </c>
      <c r="B1" s="15" t="str" cm="1">
        <f t="array" ref="B1:B6">IF(ISBLANK(Application!B7:B12),"",Application!B7:B12)</f>
        <v/>
      </c>
      <c r="E1" s="103" t="s">
        <v>355</v>
      </c>
      <c r="F1" s="122" t="s">
        <v>365</v>
      </c>
      <c r="G1" s="123" t="s">
        <v>356</v>
      </c>
      <c r="H1" s="124" t="s">
        <v>357</v>
      </c>
      <c r="I1" s="124"/>
      <c r="T1" s="103" t="s">
        <v>23</v>
      </c>
      <c r="U1" s="103" t="s">
        <v>328</v>
      </c>
    </row>
    <row r="2" spans="1:21" x14ac:dyDescent="0.45">
      <c r="A2" s="103" t="s">
        <v>8</v>
      </c>
      <c r="B2" s="15" t="str">
        <v/>
      </c>
      <c r="E2" s="103" t="s">
        <v>358</v>
      </c>
      <c r="F2" s="122" t="s">
        <v>359</v>
      </c>
      <c r="H2" s="125" t="s">
        <v>360</v>
      </c>
      <c r="I2" s="125"/>
      <c r="J2" s="125" t="s">
        <v>361</v>
      </c>
      <c r="T2" s="103" t="s">
        <v>100</v>
      </c>
      <c r="U2" s="103" t="s">
        <v>329</v>
      </c>
    </row>
    <row r="3" spans="1:21" x14ac:dyDescent="0.45">
      <c r="A3" s="103" t="s">
        <v>19</v>
      </c>
      <c r="B3" s="15" t="str">
        <v/>
      </c>
      <c r="E3" s="103"/>
      <c r="F3" s="103"/>
      <c r="G3" t="s">
        <v>362</v>
      </c>
      <c r="H3" s="126" t="s">
        <v>363</v>
      </c>
      <c r="J3" s="126" t="s">
        <v>364</v>
      </c>
      <c r="T3" s="103" t="s">
        <v>101</v>
      </c>
      <c r="U3" s="103" t="s">
        <v>330</v>
      </c>
    </row>
    <row r="4" spans="1:21" x14ac:dyDescent="0.45">
      <c r="A4" s="103" t="s">
        <v>21</v>
      </c>
      <c r="B4" s="15" t="str">
        <v/>
      </c>
      <c r="T4" s="103" t="s">
        <v>102</v>
      </c>
      <c r="U4" s="103" t="s">
        <v>329</v>
      </c>
    </row>
    <row r="5" spans="1:21" x14ac:dyDescent="0.45">
      <c r="A5" s="103" t="s">
        <v>23</v>
      </c>
      <c r="B5" s="127" t="str">
        <v/>
      </c>
      <c r="T5" s="103" t="s">
        <v>103</v>
      </c>
      <c r="U5" s="103" t="s">
        <v>253</v>
      </c>
    </row>
    <row r="6" spans="1:21" x14ac:dyDescent="0.45">
      <c r="A6" s="103" t="s">
        <v>241</v>
      </c>
      <c r="B6" s="15" t="str">
        <v/>
      </c>
      <c r="T6" s="103" t="s">
        <v>104</v>
      </c>
      <c r="U6" s="103" t="s">
        <v>330</v>
      </c>
    </row>
    <row r="7" spans="1:21" x14ac:dyDescent="0.45">
      <c r="A7" s="103" t="s">
        <v>59</v>
      </c>
      <c r="B7" s="15" t="str">
        <f>IF(ISBLANK(Application!B39),"",Application!B39)</f>
        <v/>
      </c>
      <c r="T7" s="103" t="s">
        <v>105</v>
      </c>
      <c r="U7" s="103" t="s">
        <v>330</v>
      </c>
    </row>
    <row r="8" spans="1:21" x14ac:dyDescent="0.45">
      <c r="A8" s="103" t="s">
        <v>252</v>
      </c>
      <c r="B8" s="117">
        <f>Application!B47</f>
        <v>0</v>
      </c>
      <c r="T8" s="103" t="s">
        <v>106</v>
      </c>
      <c r="U8" s="103" t="s">
        <v>329</v>
      </c>
    </row>
    <row r="9" spans="1:21" x14ac:dyDescent="0.45">
      <c r="A9" s="103" t="s">
        <v>61</v>
      </c>
      <c r="B9" s="118">
        <f>Application!B43</f>
        <v>0</v>
      </c>
      <c r="T9" s="103" t="s">
        <v>107</v>
      </c>
      <c r="U9" s="103" t="s">
        <v>329</v>
      </c>
    </row>
    <row r="10" spans="1:21" x14ac:dyDescent="0.45">
      <c r="A10" s="104" t="s">
        <v>253</v>
      </c>
      <c r="B10" s="127" t="e">
        <f>IF(OR(B3="Estes Park",VLOOKUP(B5,T2:U55,2)="Rural Resort"),"Yes","No")</f>
        <v>#N/A</v>
      </c>
      <c r="T10" s="103" t="s">
        <v>108</v>
      </c>
      <c r="U10" s="103" t="s">
        <v>253</v>
      </c>
    </row>
    <row r="11" spans="1:21" x14ac:dyDescent="0.45">
      <c r="A11" s="103" t="s">
        <v>254</v>
      </c>
      <c r="B11" s="15" t="str" cm="1">
        <f t="array" ref="B11:B15">IF(ISBLANK(Application!B30:B34),"",Application!B30:B34)</f>
        <v/>
      </c>
      <c r="T11" s="103" t="s">
        <v>109</v>
      </c>
      <c r="U11" s="103" t="s">
        <v>330</v>
      </c>
    </row>
    <row r="12" spans="1:21" x14ac:dyDescent="0.45">
      <c r="A12" s="103" t="s">
        <v>255</v>
      </c>
      <c r="B12" s="127" t="str">
        <v/>
      </c>
      <c r="T12" s="103" t="s">
        <v>110</v>
      </c>
      <c r="U12" s="103" t="s">
        <v>330</v>
      </c>
    </row>
    <row r="13" spans="1:21" x14ac:dyDescent="0.45">
      <c r="A13" s="104" t="s">
        <v>256</v>
      </c>
      <c r="B13" s="127" t="str">
        <v/>
      </c>
      <c r="T13" s="103" t="s">
        <v>111</v>
      </c>
      <c r="U13" s="103" t="s">
        <v>330</v>
      </c>
    </row>
    <row r="14" spans="1:21" x14ac:dyDescent="0.45">
      <c r="A14" s="104" t="s">
        <v>257</v>
      </c>
      <c r="B14" s="127" t="str">
        <v/>
      </c>
      <c r="T14" s="103" t="s">
        <v>114</v>
      </c>
      <c r="U14" s="103" t="s">
        <v>330</v>
      </c>
    </row>
    <row r="15" spans="1:21" x14ac:dyDescent="0.45">
      <c r="A15" s="103" t="s">
        <v>258</v>
      </c>
      <c r="B15" s="127" t="str">
        <v/>
      </c>
      <c r="T15" s="103" t="s">
        <v>115</v>
      </c>
      <c r="U15" s="103" t="s">
        <v>330</v>
      </c>
    </row>
    <row r="16" spans="1:21" x14ac:dyDescent="0.45">
      <c r="A16" s="103" t="s">
        <v>259</v>
      </c>
      <c r="B16" s="15" t="str">
        <f>IF(ISBLANK(Application!B40),"",Application!B40)</f>
        <v/>
      </c>
      <c r="T16" s="103" t="s">
        <v>116</v>
      </c>
      <c r="U16" s="103" t="s">
        <v>329</v>
      </c>
    </row>
    <row r="17" spans="1:21" x14ac:dyDescent="0.45">
      <c r="A17" s="103" t="s">
        <v>260</v>
      </c>
      <c r="B17" s="15" t="str">
        <f>IF(ISBLANK(Application!B36),"",Application!B36)</f>
        <v/>
      </c>
      <c r="T17" s="103" t="s">
        <v>117</v>
      </c>
      <c r="U17" s="103" t="s">
        <v>330</v>
      </c>
    </row>
    <row r="18" spans="1:21" ht="14.25" customHeight="1" x14ac:dyDescent="0.45">
      <c r="A18" s="103" t="s">
        <v>261</v>
      </c>
      <c r="B18" s="15" t="str">
        <f>IF(ISBLANK(Application!B46),"",Application!B46)</f>
        <v/>
      </c>
      <c r="T18" s="103" t="s">
        <v>119</v>
      </c>
      <c r="U18" s="103" t="s">
        <v>253</v>
      </c>
    </row>
    <row r="19" spans="1:21" x14ac:dyDescent="0.45">
      <c r="A19" s="104" t="s">
        <v>226</v>
      </c>
      <c r="B19" s="15" t="s">
        <v>331</v>
      </c>
      <c r="T19" s="103" t="s">
        <v>120</v>
      </c>
      <c r="U19" s="103" t="s">
        <v>329</v>
      </c>
    </row>
    <row r="20" spans="1:21" x14ac:dyDescent="0.45">
      <c r="A20" s="104" t="s">
        <v>262</v>
      </c>
      <c r="B20" s="127" t="s">
        <v>22</v>
      </c>
      <c r="T20" s="103" t="s">
        <v>121</v>
      </c>
      <c r="U20" s="103" t="s">
        <v>330</v>
      </c>
    </row>
    <row r="21" spans="1:21" x14ac:dyDescent="0.45">
      <c r="A21" s="104" t="s">
        <v>314</v>
      </c>
      <c r="B21" s="103" t="s">
        <v>18</v>
      </c>
      <c r="T21" s="103" t="s">
        <v>122</v>
      </c>
      <c r="U21" s="103" t="s">
        <v>330</v>
      </c>
    </row>
    <row r="22" spans="1:21" x14ac:dyDescent="0.45">
      <c r="A22" s="105">
        <v>0.2</v>
      </c>
      <c r="B22" s="15" t="s">
        <v>22</v>
      </c>
      <c r="T22" s="103" t="s">
        <v>123</v>
      </c>
      <c r="U22" s="103" t="s">
        <v>330</v>
      </c>
    </row>
    <row r="23" spans="1:21" x14ac:dyDescent="0.45">
      <c r="A23" s="105">
        <v>0.3</v>
      </c>
      <c r="B23" s="15" t="s">
        <v>22</v>
      </c>
      <c r="T23" s="103" t="s">
        <v>124</v>
      </c>
      <c r="U23" s="103" t="s">
        <v>330</v>
      </c>
    </row>
    <row r="24" spans="1:21" x14ac:dyDescent="0.45">
      <c r="A24" s="105">
        <v>0.4</v>
      </c>
      <c r="B24" s="15" t="s">
        <v>22</v>
      </c>
      <c r="T24" s="103" t="s">
        <v>125</v>
      </c>
      <c r="U24" s="103" t="s">
        <v>253</v>
      </c>
    </row>
    <row r="25" spans="1:21" x14ac:dyDescent="0.45">
      <c r="A25" s="105">
        <v>0.5</v>
      </c>
      <c r="B25" s="15" t="s">
        <v>22</v>
      </c>
      <c r="T25" s="103" t="s">
        <v>126</v>
      </c>
      <c r="U25" s="103" t="s">
        <v>253</v>
      </c>
    </row>
    <row r="26" spans="1:21" x14ac:dyDescent="0.45">
      <c r="A26" s="105">
        <v>0.6</v>
      </c>
      <c r="B26" s="15" t="s">
        <v>22</v>
      </c>
      <c r="T26" s="103" t="s">
        <v>127</v>
      </c>
      <c r="U26" s="103" t="s">
        <v>330</v>
      </c>
    </row>
    <row r="27" spans="1:21" x14ac:dyDescent="0.45">
      <c r="A27" s="105">
        <v>0.7</v>
      </c>
      <c r="B27" s="15" t="s">
        <v>22</v>
      </c>
      <c r="T27" s="103" t="s">
        <v>128</v>
      </c>
      <c r="U27" s="103" t="s">
        <v>330</v>
      </c>
    </row>
    <row r="28" spans="1:21" x14ac:dyDescent="0.45">
      <c r="A28" s="105">
        <v>0.8</v>
      </c>
      <c r="B28" s="15" t="s">
        <v>22</v>
      </c>
      <c r="T28" s="103" t="s">
        <v>129</v>
      </c>
      <c r="U28" s="103" t="s">
        <v>330</v>
      </c>
    </row>
    <row r="29" spans="1:21" x14ac:dyDescent="0.45">
      <c r="A29" s="105">
        <v>0.9</v>
      </c>
      <c r="B29" s="15" t="s">
        <v>22</v>
      </c>
      <c r="T29" s="103" t="s">
        <v>130</v>
      </c>
      <c r="U29" s="103" t="s">
        <v>329</v>
      </c>
    </row>
    <row r="30" spans="1:21" x14ac:dyDescent="0.45">
      <c r="A30" s="105">
        <v>1</v>
      </c>
      <c r="B30" s="15" t="s">
        <v>22</v>
      </c>
      <c r="T30" s="103" t="s">
        <v>131</v>
      </c>
      <c r="U30" s="103" t="s">
        <v>330</v>
      </c>
    </row>
    <row r="31" spans="1:21" x14ac:dyDescent="0.45">
      <c r="A31" s="105">
        <v>1.1000000000000001</v>
      </c>
      <c r="B31" s="15" t="s">
        <v>22</v>
      </c>
      <c r="T31" s="103" t="s">
        <v>225</v>
      </c>
      <c r="U31" s="103" t="s">
        <v>330</v>
      </c>
    </row>
    <row r="32" spans="1:21" x14ac:dyDescent="0.45">
      <c r="A32" s="105">
        <v>1.2</v>
      </c>
      <c r="B32" s="15" t="s">
        <v>22</v>
      </c>
      <c r="T32" s="103" t="s">
        <v>133</v>
      </c>
      <c r="U32" s="103" t="s">
        <v>253</v>
      </c>
    </row>
    <row r="33" spans="1:21" x14ac:dyDescent="0.45">
      <c r="A33" s="105">
        <v>1.3</v>
      </c>
      <c r="B33" s="15" t="s">
        <v>22</v>
      </c>
      <c r="T33" s="103" t="s">
        <v>134</v>
      </c>
      <c r="U33" s="103" t="s">
        <v>330</v>
      </c>
    </row>
    <row r="34" spans="1:21" x14ac:dyDescent="0.45">
      <c r="A34" s="105">
        <v>1.4</v>
      </c>
      <c r="B34" s="15" t="s">
        <v>22</v>
      </c>
      <c r="T34" s="103" t="s">
        <v>135</v>
      </c>
      <c r="U34" s="103" t="s">
        <v>329</v>
      </c>
    </row>
    <row r="35" spans="1:21" x14ac:dyDescent="0.45">
      <c r="A35" s="105">
        <v>1.5</v>
      </c>
      <c r="B35" s="15" t="s">
        <v>22</v>
      </c>
      <c r="T35" s="103" t="s">
        <v>136</v>
      </c>
      <c r="U35" s="103" t="s">
        <v>330</v>
      </c>
    </row>
    <row r="36" spans="1:21" x14ac:dyDescent="0.45">
      <c r="A36" s="105">
        <v>1.6</v>
      </c>
      <c r="B36" s="15" t="s">
        <v>22</v>
      </c>
      <c r="T36" s="103" t="s">
        <v>137</v>
      </c>
      <c r="U36" s="103" t="s">
        <v>330</v>
      </c>
    </row>
    <row r="37" spans="1:21" x14ac:dyDescent="0.45">
      <c r="A37" s="105">
        <v>1.7</v>
      </c>
      <c r="B37" s="15" t="s">
        <v>22</v>
      </c>
      <c r="T37" s="103" t="s">
        <v>138</v>
      </c>
      <c r="U37" s="103" t="s">
        <v>330</v>
      </c>
    </row>
    <row r="38" spans="1:21" x14ac:dyDescent="0.45">
      <c r="A38" s="105">
        <v>1.8</v>
      </c>
      <c r="B38" s="15" t="s">
        <v>22</v>
      </c>
      <c r="T38" s="103" t="s">
        <v>139</v>
      </c>
      <c r="U38" s="103" t="s">
        <v>330</v>
      </c>
    </row>
    <row r="39" spans="1:21" x14ac:dyDescent="0.45">
      <c r="A39" s="104" t="s">
        <v>332</v>
      </c>
      <c r="B39" s="15" t="str">
        <f>IF(ISBLANK(Application!B48),"",Application!B48)</f>
        <v/>
      </c>
      <c r="T39" s="103" t="s">
        <v>140</v>
      </c>
      <c r="U39" s="103" t="s">
        <v>330</v>
      </c>
    </row>
    <row r="40" spans="1:21" x14ac:dyDescent="0.45">
      <c r="A40" s="104" t="s">
        <v>333</v>
      </c>
      <c r="B40" s="15" t="str">
        <f>B39</f>
        <v/>
      </c>
      <c r="T40" s="103" t="s">
        <v>141</v>
      </c>
      <c r="U40" s="103" t="s">
        <v>330</v>
      </c>
    </row>
    <row r="41" spans="1:21" x14ac:dyDescent="0.45">
      <c r="A41" s="104" t="s">
        <v>263</v>
      </c>
      <c r="B41" s="15" t="e">
        <f>B40/B8</f>
        <v>#VALUE!</v>
      </c>
      <c r="T41" s="103" t="s">
        <v>146</v>
      </c>
      <c r="U41" s="103" t="s">
        <v>253</v>
      </c>
    </row>
    <row r="42" spans="1:21" x14ac:dyDescent="0.45">
      <c r="A42" s="104" t="s">
        <v>264</v>
      </c>
      <c r="B42" s="15" t="s">
        <v>22</v>
      </c>
      <c r="T42" s="103" t="s">
        <v>147</v>
      </c>
      <c r="U42" s="103" t="s">
        <v>330</v>
      </c>
    </row>
    <row r="43" spans="1:21" x14ac:dyDescent="0.45">
      <c r="A43" s="104" t="s">
        <v>265</v>
      </c>
      <c r="B43" s="15" t="s">
        <v>22</v>
      </c>
      <c r="T43" s="103" t="s">
        <v>148</v>
      </c>
      <c r="U43" s="103" t="s">
        <v>330</v>
      </c>
    </row>
    <row r="44" spans="1:21" x14ac:dyDescent="0.45">
      <c r="A44" s="104" t="s">
        <v>266</v>
      </c>
      <c r="B44" s="15" t="s">
        <v>22</v>
      </c>
      <c r="T44" s="103" t="s">
        <v>24</v>
      </c>
      <c r="U44" s="103" t="s">
        <v>253</v>
      </c>
    </row>
    <row r="45" spans="1:21" x14ac:dyDescent="0.45">
      <c r="A45" s="104" t="s">
        <v>267</v>
      </c>
      <c r="B45" s="15" t="s">
        <v>22</v>
      </c>
      <c r="T45" s="103" t="s">
        <v>149</v>
      </c>
      <c r="U45" s="103" t="s">
        <v>330</v>
      </c>
    </row>
    <row r="46" spans="1:21" x14ac:dyDescent="0.45">
      <c r="A46" s="104" t="s">
        <v>348</v>
      </c>
      <c r="B46" s="15" t="s">
        <v>22</v>
      </c>
      <c r="T46" s="103" t="s">
        <v>150</v>
      </c>
      <c r="U46" s="103" t="s">
        <v>330</v>
      </c>
    </row>
    <row r="47" spans="1:21" x14ac:dyDescent="0.45">
      <c r="A47" s="104" t="s">
        <v>349</v>
      </c>
      <c r="B47" s="15" t="s">
        <v>22</v>
      </c>
      <c r="T47" s="103" t="s">
        <v>151</v>
      </c>
      <c r="U47" s="103" t="s">
        <v>330</v>
      </c>
    </row>
    <row r="48" spans="1:21" x14ac:dyDescent="0.45">
      <c r="A48" s="104" t="s">
        <v>350</v>
      </c>
      <c r="B48" s="15" t="s">
        <v>22</v>
      </c>
      <c r="T48" s="103" t="s">
        <v>152</v>
      </c>
      <c r="U48" s="103" t="s">
        <v>330</v>
      </c>
    </row>
    <row r="49" spans="1:21" x14ac:dyDescent="0.45">
      <c r="A49" s="104" t="s">
        <v>351</v>
      </c>
      <c r="B49" s="15" t="s">
        <v>22</v>
      </c>
      <c r="T49" s="103" t="s">
        <v>153</v>
      </c>
      <c r="U49" s="103" t="s">
        <v>253</v>
      </c>
    </row>
    <row r="50" spans="1:21" x14ac:dyDescent="0.45">
      <c r="A50" s="104" t="s">
        <v>268</v>
      </c>
      <c r="B50" s="15" t="s">
        <v>22</v>
      </c>
      <c r="T50" s="103" t="s">
        <v>156</v>
      </c>
      <c r="U50" s="103" t="s">
        <v>253</v>
      </c>
    </row>
    <row r="51" spans="1:21" x14ac:dyDescent="0.45">
      <c r="A51" s="104" t="s">
        <v>269</v>
      </c>
      <c r="B51" s="15" t="s">
        <v>22</v>
      </c>
      <c r="T51" s="103" t="s">
        <v>157</v>
      </c>
      <c r="U51" s="103" t="s">
        <v>330</v>
      </c>
    </row>
    <row r="52" spans="1:21" x14ac:dyDescent="0.45">
      <c r="A52" s="104" t="s">
        <v>352</v>
      </c>
      <c r="B52" s="15" t="s">
        <v>22</v>
      </c>
      <c r="T52" s="103" t="s">
        <v>158</v>
      </c>
      <c r="U52" s="103" t="s">
        <v>253</v>
      </c>
    </row>
    <row r="53" spans="1:21" x14ac:dyDescent="0.45">
      <c r="A53" s="104" t="s">
        <v>270</v>
      </c>
      <c r="B53" s="15" t="s">
        <v>22</v>
      </c>
      <c r="T53" s="103" t="s">
        <v>159</v>
      </c>
      <c r="U53" s="103" t="s">
        <v>330</v>
      </c>
    </row>
    <row r="54" spans="1:21" x14ac:dyDescent="0.45">
      <c r="A54" s="104" t="s">
        <v>271</v>
      </c>
      <c r="B54" s="15" t="s">
        <v>22</v>
      </c>
      <c r="T54" s="103" t="s">
        <v>160</v>
      </c>
      <c r="U54" s="103" t="s">
        <v>330</v>
      </c>
    </row>
    <row r="55" spans="1:21" x14ac:dyDescent="0.45">
      <c r="A55" s="104" t="s">
        <v>272</v>
      </c>
      <c r="B55" s="15" t="s">
        <v>22</v>
      </c>
      <c r="T55" s="103" t="s">
        <v>161</v>
      </c>
      <c r="U55" s="103" t="s">
        <v>329</v>
      </c>
    </row>
    <row r="56" spans="1:21" x14ac:dyDescent="0.45">
      <c r="A56" s="104" t="s">
        <v>273</v>
      </c>
      <c r="B56" s="15" t="s">
        <v>22</v>
      </c>
    </row>
    <row r="57" spans="1:21" x14ac:dyDescent="0.45">
      <c r="A57" s="105" t="s">
        <v>274</v>
      </c>
      <c r="B57" s="15" t="s">
        <v>22</v>
      </c>
    </row>
    <row r="58" spans="1:21" x14ac:dyDescent="0.45">
      <c r="A58" s="105" t="s">
        <v>275</v>
      </c>
      <c r="B58" s="15" t="s">
        <v>22</v>
      </c>
    </row>
    <row r="59" spans="1:21" x14ac:dyDescent="0.45">
      <c r="A59" s="104" t="s">
        <v>276</v>
      </c>
      <c r="B59" s="15" t="s">
        <v>22</v>
      </c>
    </row>
    <row r="60" spans="1:21" x14ac:dyDescent="0.45">
      <c r="A60" s="104" t="s">
        <v>277</v>
      </c>
      <c r="B60" s="15" t="s">
        <v>22</v>
      </c>
    </row>
    <row r="61" spans="1:21" x14ac:dyDescent="0.45">
      <c r="A61" s="104" t="s">
        <v>278</v>
      </c>
      <c r="B61" s="15" t="s">
        <v>22</v>
      </c>
    </row>
    <row r="62" spans="1:21" x14ac:dyDescent="0.45">
      <c r="A62" s="104" t="s">
        <v>279</v>
      </c>
      <c r="B62" s="15" t="s">
        <v>22</v>
      </c>
    </row>
    <row r="63" spans="1:21" x14ac:dyDescent="0.45">
      <c r="A63" s="104" t="s">
        <v>280</v>
      </c>
      <c r="B63" s="15" t="s">
        <v>22</v>
      </c>
    </row>
    <row r="64" spans="1:21" x14ac:dyDescent="0.45">
      <c r="A64" s="104" t="s">
        <v>281</v>
      </c>
      <c r="B64" s="15" t="s">
        <v>22</v>
      </c>
    </row>
    <row r="65" spans="1:2" x14ac:dyDescent="0.45">
      <c r="A65" s="104" t="s">
        <v>282</v>
      </c>
      <c r="B65" s="15" t="s">
        <v>22</v>
      </c>
    </row>
    <row r="66" spans="1:2" x14ac:dyDescent="0.45">
      <c r="A66" s="104" t="s">
        <v>283</v>
      </c>
      <c r="B66" s="15" t="s">
        <v>22</v>
      </c>
    </row>
    <row r="67" spans="1:2" x14ac:dyDescent="0.45">
      <c r="A67" s="104" t="s">
        <v>284</v>
      </c>
      <c r="B67" s="15" t="s">
        <v>22</v>
      </c>
    </row>
    <row r="68" spans="1:2" x14ac:dyDescent="0.45">
      <c r="A68" s="104" t="s">
        <v>285</v>
      </c>
      <c r="B68" s="15" t="s">
        <v>22</v>
      </c>
    </row>
    <row r="69" spans="1:2" x14ac:dyDescent="0.45">
      <c r="A69" s="104" t="s">
        <v>286</v>
      </c>
      <c r="B69" s="15" t="s">
        <v>22</v>
      </c>
    </row>
    <row r="70" spans="1:2" x14ac:dyDescent="0.45">
      <c r="A70" s="104" t="s">
        <v>287</v>
      </c>
      <c r="B70" s="15" t="s">
        <v>22</v>
      </c>
    </row>
    <row r="71" spans="1:2" x14ac:dyDescent="0.45">
      <c r="A71" s="104" t="s">
        <v>288</v>
      </c>
      <c r="B71" s="15" t="s">
        <v>22</v>
      </c>
    </row>
    <row r="72" spans="1:2" x14ac:dyDescent="0.45">
      <c r="A72" s="104" t="s">
        <v>289</v>
      </c>
      <c r="B72" s="15" t="s">
        <v>22</v>
      </c>
    </row>
    <row r="73" spans="1:2" x14ac:dyDescent="0.45">
      <c r="A73" s="104" t="s">
        <v>290</v>
      </c>
      <c r="B73" s="15" t="s">
        <v>22</v>
      </c>
    </row>
    <row r="74" spans="1:2" x14ac:dyDescent="0.45">
      <c r="A74" s="104" t="s">
        <v>291</v>
      </c>
      <c r="B74" s="15" t="s">
        <v>22</v>
      </c>
    </row>
    <row r="75" spans="1:2" x14ac:dyDescent="0.45">
      <c r="A75" s="104" t="s">
        <v>292</v>
      </c>
      <c r="B75" s="127" t="s">
        <v>22</v>
      </c>
    </row>
    <row r="76" spans="1:2" x14ac:dyDescent="0.45">
      <c r="A76" s="103" t="s">
        <v>293</v>
      </c>
      <c r="B76" s="15" t="s">
        <v>22</v>
      </c>
    </row>
    <row r="77" spans="1:2" x14ac:dyDescent="0.45">
      <c r="A77" s="103" t="s">
        <v>294</v>
      </c>
      <c r="B77" s="15" t="s">
        <v>22</v>
      </c>
    </row>
    <row r="78" spans="1:2" x14ac:dyDescent="0.45">
      <c r="A78" s="103" t="s">
        <v>295</v>
      </c>
      <c r="B78" s="15" t="s">
        <v>22</v>
      </c>
    </row>
    <row r="79" spans="1:2" x14ac:dyDescent="0.45">
      <c r="A79" s="103" t="s">
        <v>296</v>
      </c>
      <c r="B79" s="15" t="s">
        <v>22</v>
      </c>
    </row>
    <row r="80" spans="1:2" x14ac:dyDescent="0.45">
      <c r="A80" s="103" t="s">
        <v>297</v>
      </c>
      <c r="B80" s="15" t="s">
        <v>22</v>
      </c>
    </row>
    <row r="81" spans="1:2" x14ac:dyDescent="0.45">
      <c r="A81" s="103" t="s">
        <v>298</v>
      </c>
      <c r="B81" s="15" t="s">
        <v>22</v>
      </c>
    </row>
    <row r="82" spans="1:2" x14ac:dyDescent="0.45">
      <c r="A82" s="103" t="s">
        <v>299</v>
      </c>
      <c r="B82" s="15" t="s">
        <v>22</v>
      </c>
    </row>
    <row r="83" spans="1:2" x14ac:dyDescent="0.45">
      <c r="A83" s="103" t="s">
        <v>300</v>
      </c>
      <c r="B83" s="15" t="s">
        <v>22</v>
      </c>
    </row>
    <row r="84" spans="1:2" x14ac:dyDescent="0.45">
      <c r="A84" s="103" t="s">
        <v>301</v>
      </c>
      <c r="B84" s="15" t="s">
        <v>22</v>
      </c>
    </row>
    <row r="85" spans="1:2" x14ac:dyDescent="0.45">
      <c r="A85" s="103" t="s">
        <v>302</v>
      </c>
      <c r="B85" s="15" t="s">
        <v>22</v>
      </c>
    </row>
    <row r="86" spans="1:2" x14ac:dyDescent="0.45">
      <c r="A86" s="104" t="s">
        <v>227</v>
      </c>
      <c r="B86" s="15" t="s">
        <v>22</v>
      </c>
    </row>
    <row r="87" spans="1:2" x14ac:dyDescent="0.45">
      <c r="A87" s="104" t="s">
        <v>228</v>
      </c>
      <c r="B87" s="15" t="s">
        <v>22</v>
      </c>
    </row>
    <row r="88" spans="1:2" x14ac:dyDescent="0.45">
      <c r="A88" s="104" t="s">
        <v>303</v>
      </c>
      <c r="B88" s="15" t="s">
        <v>22</v>
      </c>
    </row>
    <row r="89" spans="1:2" x14ac:dyDescent="0.45">
      <c r="A89" s="104" t="s">
        <v>304</v>
      </c>
      <c r="B89" s="15" t="s">
        <v>22</v>
      </c>
    </row>
    <row r="90" spans="1:2" x14ac:dyDescent="0.45">
      <c r="A90" s="104" t="s">
        <v>305</v>
      </c>
      <c r="B90" s="15" t="s">
        <v>22</v>
      </c>
    </row>
    <row r="91" spans="1:2" x14ac:dyDescent="0.45">
      <c r="A91" s="104" t="s">
        <v>305</v>
      </c>
      <c r="B91" s="15" t="s">
        <v>22</v>
      </c>
    </row>
    <row r="92" spans="1:2" x14ac:dyDescent="0.45">
      <c r="A92" s="103" t="s">
        <v>306</v>
      </c>
      <c r="B92" s="15" t="s">
        <v>22</v>
      </c>
    </row>
    <row r="93" spans="1:2" x14ac:dyDescent="0.45">
      <c r="A93" s="103" t="s">
        <v>307</v>
      </c>
      <c r="B93" s="15" t="s">
        <v>22</v>
      </c>
    </row>
    <row r="94" spans="1:2" x14ac:dyDescent="0.45">
      <c r="A94" s="103" t="s">
        <v>308</v>
      </c>
      <c r="B94" s="15" t="s">
        <v>22</v>
      </c>
    </row>
    <row r="95" spans="1:2" x14ac:dyDescent="0.45">
      <c r="A95" s="103" t="s">
        <v>309</v>
      </c>
      <c r="B95" s="15" t="s">
        <v>22</v>
      </c>
    </row>
    <row r="96" spans="1:2" x14ac:dyDescent="0.45">
      <c r="A96" s="104" t="s">
        <v>310</v>
      </c>
      <c r="B96" s="15" t="s">
        <v>22</v>
      </c>
    </row>
    <row r="97" spans="1:2" x14ac:dyDescent="0.45">
      <c r="A97" s="103" t="s">
        <v>242</v>
      </c>
      <c r="B97" s="15">
        <f>Application!B13</f>
        <v>0</v>
      </c>
    </row>
    <row r="98" spans="1:2" x14ac:dyDescent="0.45">
      <c r="A98" s="103" t="s">
        <v>25</v>
      </c>
      <c r="B98" s="15">
        <f>Application!B14</f>
        <v>0</v>
      </c>
    </row>
    <row r="99" spans="1:2" x14ac:dyDescent="0.45">
      <c r="A99" s="103" t="s">
        <v>311</v>
      </c>
      <c r="B99" s="15">
        <f>Application!B18</f>
        <v>0</v>
      </c>
    </row>
    <row r="100" spans="1:2" x14ac:dyDescent="0.45">
      <c r="A100" s="103" t="s">
        <v>67</v>
      </c>
      <c r="B100" s="15">
        <f>Application!B41</f>
        <v>0</v>
      </c>
    </row>
    <row r="101" spans="1:2" x14ac:dyDescent="0.45">
      <c r="A101" s="103" t="s">
        <v>312</v>
      </c>
      <c r="B101" s="15" t="str">
        <f>IF(ISBLANK('Contact Information'!B26),"",'Contact Information'!B26)</f>
        <v/>
      </c>
    </row>
    <row r="102" spans="1:2" x14ac:dyDescent="0.45">
      <c r="A102" s="103" t="s">
        <v>313</v>
      </c>
      <c r="B102" s="15" t="str">
        <f>IF(ISBLANK('Contact Information'!B27),"",'Contact Information'!B27)</f>
        <v/>
      </c>
    </row>
    <row r="103" spans="1:2" x14ac:dyDescent="0.45">
      <c r="A103" s="104" t="s">
        <v>334</v>
      </c>
      <c r="B103" s="15" t="str" cm="1">
        <f t="array" ref="B103:B111">IF(ISBLANK('Contact Information'!B4:B12),"",'Contact Information'!B4:B12)</f>
        <v/>
      </c>
    </row>
    <row r="104" spans="1:2" x14ac:dyDescent="0.45">
      <c r="A104" s="104" t="s">
        <v>335</v>
      </c>
      <c r="B104" s="15" t="str">
        <v/>
      </c>
    </row>
    <row r="105" spans="1:2" x14ac:dyDescent="0.45">
      <c r="A105" s="104" t="s">
        <v>336</v>
      </c>
      <c r="B105" s="15" t="str">
        <v/>
      </c>
    </row>
    <row r="106" spans="1:2" x14ac:dyDescent="0.45">
      <c r="A106" s="104" t="s">
        <v>337</v>
      </c>
      <c r="B106" s="15" t="str">
        <v/>
      </c>
    </row>
    <row r="107" spans="1:2" x14ac:dyDescent="0.45">
      <c r="A107" s="104" t="s">
        <v>338</v>
      </c>
      <c r="B107" s="15" t="str">
        <v/>
      </c>
    </row>
    <row r="108" spans="1:2" x14ac:dyDescent="0.45">
      <c r="A108" s="104" t="s">
        <v>339</v>
      </c>
      <c r="B108" s="15" t="str">
        <v/>
      </c>
    </row>
    <row r="109" spans="1:2" x14ac:dyDescent="0.45">
      <c r="A109" s="104" t="s">
        <v>340</v>
      </c>
      <c r="B109" s="15" t="str">
        <v/>
      </c>
    </row>
    <row r="110" spans="1:2" x14ac:dyDescent="0.45">
      <c r="A110" s="104" t="s">
        <v>341</v>
      </c>
      <c r="B110" s="15" t="str">
        <v/>
      </c>
    </row>
    <row r="111" spans="1:2" x14ac:dyDescent="0.45">
      <c r="A111" s="104" t="s">
        <v>342</v>
      </c>
      <c r="B111" s="15" t="str">
        <v/>
      </c>
    </row>
    <row r="112" spans="1:2" x14ac:dyDescent="0.45">
      <c r="A112" s="104" t="s">
        <v>343</v>
      </c>
      <c r="B112" s="15" t="str">
        <f>IF(ISBLANK('Contact Information'!B15),"",'Contact Information'!B15)</f>
        <v/>
      </c>
    </row>
    <row r="113" spans="1:2" x14ac:dyDescent="0.45">
      <c r="A113" s="104" t="s">
        <v>344</v>
      </c>
      <c r="B113" s="15" t="str" cm="1">
        <f t="array" ref="B113:B116">IF(ISBLANK('Contact Information'!B20:B23),"",'Contact Information'!B20:B23)</f>
        <v/>
      </c>
    </row>
    <row r="114" spans="1:2" x14ac:dyDescent="0.45">
      <c r="A114" s="104" t="s">
        <v>345</v>
      </c>
      <c r="B114" s="15" t="str">
        <v/>
      </c>
    </row>
    <row r="115" spans="1:2" x14ac:dyDescent="0.45">
      <c r="A115" s="104" t="s">
        <v>346</v>
      </c>
      <c r="B115" s="15" t="str">
        <v/>
      </c>
    </row>
    <row r="116" spans="1:2" x14ac:dyDescent="0.45">
      <c r="A116" s="104" t="s">
        <v>347</v>
      </c>
      <c r="B116" s="15" t="str">
        <v/>
      </c>
    </row>
    <row r="117" spans="1:2" x14ac:dyDescent="0.45">
      <c r="A117" s="104" t="str" cm="1">
        <f t="array" ref="A117:A119">'[1]Quick Analysis'!R15:R17</f>
        <v>OpEx Changes</v>
      </c>
      <c r="B117" s="15" t="s">
        <v>22</v>
      </c>
    </row>
    <row r="118" spans="1:2" x14ac:dyDescent="0.45">
      <c r="A118" s="104" t="str">
        <v>DevBudg Changes</v>
      </c>
      <c r="B118" s="15" t="s">
        <v>22</v>
      </c>
    </row>
    <row r="119" spans="1:2" x14ac:dyDescent="0.45">
      <c r="A119" s="104" t="str">
        <v>Finance Changes</v>
      </c>
      <c r="B119" s="15" t="s">
        <v>22</v>
      </c>
    </row>
    <row r="120" spans="1:2" x14ac:dyDescent="0.45">
      <c r="A120" s="104" t="s">
        <v>229</v>
      </c>
      <c r="B120" s="62"/>
    </row>
    <row r="121" spans="1:2" x14ac:dyDescent="0.45">
      <c r="A121" s="120" t="s">
        <v>353</v>
      </c>
      <c r="B121" s="121" t="s">
        <v>354</v>
      </c>
    </row>
  </sheetData>
  <dataValidations count="21">
    <dataValidation type="list" errorStyle="warning" showInputMessage="1" showErrorMessage="1" errorTitle="SmartDox" error="The value you entered for the dropdown is not valid." sqref="B121" xr:uid="{E8BC2809-4547-4CCE-9682-9DFAFB4EAE0E}">
      <formula1>SD_D_PL_UDF_1182_Name</formula1>
    </dataValidation>
    <dataValidation type="list" errorStyle="warning" showInputMessage="1" showErrorMessage="1" errorTitle="SmartDox" error="The value you entered for the dropdown is not valid." sqref="J3" xr:uid="{4F895FBC-4AAD-4DD1-A427-F299CFD3A8DF}">
      <formula1>SD_D_PL_LoanProductType_Name</formula1>
    </dataValidation>
    <dataValidation type="list" errorStyle="warning" showInputMessage="1" showErrorMessage="1" errorTitle="SmartDox" error="The value you entered for the dropdown is not valid." sqref="H3" xr:uid="{60417D87-6FBC-44FB-AD74-9A9B72F51CDB}">
      <formula1>SD_D_AllDEVFundingSourcesForSmartDox_Name</formula1>
    </dataValidation>
    <dataValidation type="list" errorStyle="warning" showInputMessage="1" showErrorMessage="1" errorTitle="SmartDox" error="The value you entered for the dropdown is not valid." sqref="F1" xr:uid="{17592528-E612-4B79-B2A9-E1D45CE30AB4}">
      <formula1>SD_D_PL_UDF_1185_Name</formula1>
    </dataValidation>
    <dataValidation type="list" errorStyle="warning" showInputMessage="1" showErrorMessage="1" errorTitle="SmartDox" error="The value you entered for the dropdown is not valid." sqref="F2" xr:uid="{C050EE8D-6771-47C5-BA44-05A9FC02E8A1}">
      <formula1>SD_D_PL_DEVDealType_Name</formula1>
    </dataValidation>
    <dataValidation type="list" errorStyle="warning" showInputMessage="1" showErrorMessage="1" errorTitle="SmartDox" error="The value you entered for the dropdown is not valid." sqref="B5" xr:uid="{F0AC68D8-1036-44D0-96A3-0681021BCD12}">
      <formula1>SD_D_PL_Jurisdiction_Name</formula1>
    </dataValidation>
    <dataValidation type="list" errorStyle="warning" showInputMessage="1" showErrorMessage="1" errorTitle="SmartDox" error="The value you entered for the dropdown is not valid." sqref="B7" xr:uid="{6DB41B2B-AA11-4D03-9EF1-5B0978832942}">
      <formula1>SD_D_PL_UDF_480_Name</formula1>
    </dataValidation>
    <dataValidation type="list" errorStyle="warning" showInputMessage="1" showErrorMessage="1" errorTitle="SmartDox" error="The value you entered for the dropdown is not valid." sqref="B10" xr:uid="{9E8C1EA4-F83F-4A76-ADCD-5C7F44A97A2C}">
      <formula1>SD_D_PL_UDF_1228_Name</formula1>
    </dataValidation>
    <dataValidation type="list" errorStyle="warning" showInputMessage="1" showErrorMessage="1" errorTitle="SmartDox" error="The value you entered for the dropdown is not valid." sqref="B11" xr:uid="{F7050977-C42A-410C-A4BB-28BD67980D9C}">
      <formula1>SD_D_PL_UDF_1222_Name</formula1>
    </dataValidation>
    <dataValidation type="list" errorStyle="warning" showInputMessage="1" showErrorMessage="1" errorTitle="SmartDox" error="The value you entered for the dropdown is not valid." sqref="B12" xr:uid="{857BE319-6A07-4DB7-855B-11D47A6AD16A}">
      <formula1>SD_D_PL_UDF_1184_Name</formula1>
    </dataValidation>
    <dataValidation type="list" errorStyle="warning" showInputMessage="1" showErrorMessage="1" errorTitle="SmartDox" error="The value you entered for the dropdown is not valid." sqref="B13" xr:uid="{810A20B1-84A3-4CF2-9F0C-F620C3ACF10A}">
      <formula1>SD_D_PL_UDF_1227_Name</formula1>
    </dataValidation>
    <dataValidation type="list" errorStyle="warning" showInputMessage="1" showErrorMessage="1" errorTitle="SmartDox" error="The value you entered for the dropdown is not valid." sqref="B15" xr:uid="{83792E71-2D87-4B0D-AA4F-6D4560F28AEE}">
      <formula1>SD_D_PL_UDF_1231_Name</formula1>
    </dataValidation>
    <dataValidation type="list" errorStyle="warning" showInputMessage="1" showErrorMessage="1" errorTitle="SmartDox" error="The value you entered for the dropdown is not valid." sqref="B16" xr:uid="{3C341D38-F429-4E66-89C6-779DAD1B31C4}">
      <formula1>SD_D_PL_UDF_1247_Name</formula1>
    </dataValidation>
    <dataValidation type="list" errorStyle="warning" showInputMessage="1" showErrorMessage="1" errorTitle="SmartDox" error="The value you entered for the dropdown is not valid." sqref="B17" xr:uid="{D81CA92D-8B87-4A27-A8BB-962B0040579A}">
      <formula1>SD_D_PL_UDF_1011_Name</formula1>
    </dataValidation>
    <dataValidation type="list" errorStyle="warning" showInputMessage="1" showErrorMessage="1" errorTitle="SmartDox" error="The value you entered for the dropdown is not valid." sqref="B18" xr:uid="{6DB56C0E-F6AE-465C-BED1-BB5761A77806}">
      <formula1>SD_D_PL_UDF_1248_Name</formula1>
    </dataValidation>
    <dataValidation type="list" errorStyle="warning" showInputMessage="1" showErrorMessage="1" errorTitle="SmartDox" error="The value you entered for the dropdown is not valid." sqref="B20" xr:uid="{9EB90C56-3136-49C8-B7E9-607F472163CD}">
      <formula1>SD_D_PL_UDF_1229_Name</formula1>
    </dataValidation>
    <dataValidation type="list" errorStyle="warning" showInputMessage="1" showErrorMessage="1" errorTitle="SmartDox" error="The value you entered for the dropdown is not valid." sqref="B75" xr:uid="{21E8742C-67D1-4FDA-86AD-EFF796310C21}">
      <formula1>SD_D_PL_UDF_1251_Name</formula1>
    </dataValidation>
    <dataValidation type="list" errorStyle="warning" showInputMessage="1" showErrorMessage="1" errorTitle="SmartDox" error="The value you entered for the dropdown is not valid." sqref="B101" xr:uid="{76EBF537-B6FE-4C43-9DC2-976C44D72E08}">
      <formula1>SD_D_PL_UDF_1255_Name</formula1>
    </dataValidation>
    <dataValidation type="list" errorStyle="warning" showInputMessage="1" showErrorMessage="1" errorTitle="SmartDox" error="The value you entered for the dropdown is not valid." sqref="B102" xr:uid="{4CF4F2BC-97EA-4B6B-A3AF-871B03AD8810}">
      <formula1>SD_D_PL_UDF_1254_Name</formula1>
    </dataValidation>
    <dataValidation type="list" errorStyle="warning" showInputMessage="1" showErrorMessage="1" errorTitle="SmartDox" error="The value you entered for the dropdown is not valid." sqref="B106" xr:uid="{AD635438-4A71-4D2C-BDC6-D95AC6C90F1F}">
      <formula1>SD_D_PL_State_Name</formula1>
    </dataValidation>
    <dataValidation type="list" errorStyle="warning" showInputMessage="1" showErrorMessage="1" errorTitle="SmartDox" error="The value you entered for the dropdown is not valid." sqref="B14" xr:uid="{C69FAAC9-4FB3-43C0-A445-CF422374CE5B}">
      <formula1>SD_D_PL_UDF_1230_Name</formula1>
    </dataValidation>
  </dataValidations>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4440C2-2772-47E2-AA02-2A8D4FA16065}">
  <dimension ref="C2:AH65"/>
  <sheetViews>
    <sheetView workbookViewId="0"/>
  </sheetViews>
  <sheetFormatPr defaultRowHeight="14.25" x14ac:dyDescent="0.45"/>
  <sheetData>
    <row r="2" spans="3:34" x14ac:dyDescent="0.45">
      <c r="C2" s="126" t="s">
        <v>100</v>
      </c>
      <c r="D2">
        <v>261</v>
      </c>
      <c r="E2" s="126" t="s">
        <v>78</v>
      </c>
      <c r="F2">
        <v>43</v>
      </c>
      <c r="G2" s="126" t="s">
        <v>18</v>
      </c>
      <c r="H2">
        <v>188</v>
      </c>
      <c r="I2" s="126" t="s">
        <v>18</v>
      </c>
      <c r="J2">
        <v>182</v>
      </c>
      <c r="K2" s="126" t="s">
        <v>218</v>
      </c>
      <c r="L2">
        <v>172</v>
      </c>
      <c r="M2" s="126" t="s">
        <v>18</v>
      </c>
      <c r="N2">
        <v>185</v>
      </c>
      <c r="O2" s="126" t="s">
        <v>18</v>
      </c>
      <c r="P2">
        <v>194</v>
      </c>
      <c r="Q2" s="126" t="s">
        <v>370</v>
      </c>
      <c r="R2">
        <v>199</v>
      </c>
      <c r="S2" s="126" t="s">
        <v>71</v>
      </c>
      <c r="T2">
        <v>145</v>
      </c>
      <c r="U2" s="126" t="s">
        <v>18</v>
      </c>
      <c r="V2">
        <v>202</v>
      </c>
      <c r="W2" s="126" t="s">
        <v>18</v>
      </c>
      <c r="X2">
        <v>190</v>
      </c>
      <c r="Y2" s="126" t="s">
        <v>20</v>
      </c>
      <c r="Z2">
        <v>206</v>
      </c>
      <c r="AA2" s="126" t="s">
        <v>18</v>
      </c>
      <c r="AB2">
        <v>212</v>
      </c>
      <c r="AC2" s="126" t="s">
        <v>18</v>
      </c>
      <c r="AD2">
        <v>210</v>
      </c>
      <c r="AE2" s="126" t="s">
        <v>372</v>
      </c>
      <c r="AF2">
        <v>1</v>
      </c>
      <c r="AG2" s="126" t="s">
        <v>18</v>
      </c>
      <c r="AH2">
        <v>192</v>
      </c>
    </row>
    <row r="3" spans="3:34" x14ac:dyDescent="0.45">
      <c r="C3" s="126" t="s">
        <v>101</v>
      </c>
      <c r="D3">
        <v>198</v>
      </c>
      <c r="E3" s="126" t="s">
        <v>79</v>
      </c>
      <c r="F3">
        <v>44</v>
      </c>
      <c r="G3" s="126" t="s">
        <v>20</v>
      </c>
      <c r="H3">
        <v>189</v>
      </c>
      <c r="I3" s="126" t="s">
        <v>20</v>
      </c>
      <c r="J3">
        <v>183</v>
      </c>
      <c r="K3" s="126" t="s">
        <v>219</v>
      </c>
      <c r="L3">
        <v>173</v>
      </c>
      <c r="M3" s="126" t="s">
        <v>20</v>
      </c>
      <c r="N3">
        <v>186</v>
      </c>
      <c r="O3" s="126" t="s">
        <v>20</v>
      </c>
      <c r="P3">
        <v>195</v>
      </c>
      <c r="Q3" s="126" t="s">
        <v>371</v>
      </c>
      <c r="R3">
        <v>200</v>
      </c>
      <c r="S3" s="126" t="s">
        <v>72</v>
      </c>
      <c r="T3">
        <v>146</v>
      </c>
      <c r="U3" s="126" t="s">
        <v>20</v>
      </c>
      <c r="V3">
        <v>203</v>
      </c>
      <c r="W3" s="126" t="s">
        <v>20</v>
      </c>
      <c r="X3">
        <v>191</v>
      </c>
      <c r="Y3" s="126" t="s">
        <v>18</v>
      </c>
      <c r="Z3">
        <v>205</v>
      </c>
      <c r="AA3" s="126" t="s">
        <v>20</v>
      </c>
      <c r="AB3">
        <v>213</v>
      </c>
      <c r="AC3" s="126" t="s">
        <v>20</v>
      </c>
      <c r="AD3">
        <v>211</v>
      </c>
      <c r="AE3" s="126" t="s">
        <v>373</v>
      </c>
      <c r="AF3">
        <v>2</v>
      </c>
      <c r="AG3" s="126" t="s">
        <v>20</v>
      </c>
      <c r="AH3">
        <v>193</v>
      </c>
    </row>
    <row r="4" spans="3:34" x14ac:dyDescent="0.45">
      <c r="C4" s="126" t="s">
        <v>102</v>
      </c>
      <c r="D4">
        <v>199</v>
      </c>
      <c r="E4" s="126" t="s">
        <v>80</v>
      </c>
      <c r="F4">
        <v>45</v>
      </c>
      <c r="I4" s="126" t="s">
        <v>367</v>
      </c>
      <c r="J4">
        <v>184</v>
      </c>
      <c r="K4" s="126" t="s">
        <v>368</v>
      </c>
      <c r="L4">
        <v>174</v>
      </c>
      <c r="M4" s="126" t="s">
        <v>367</v>
      </c>
      <c r="N4">
        <v>187</v>
      </c>
      <c r="Q4" s="126" t="s">
        <v>22</v>
      </c>
      <c r="R4">
        <v>201</v>
      </c>
      <c r="S4" s="126" t="s">
        <v>73</v>
      </c>
      <c r="T4">
        <v>147</v>
      </c>
      <c r="AE4" s="126" t="s">
        <v>374</v>
      </c>
      <c r="AF4">
        <v>3</v>
      </c>
    </row>
    <row r="5" spans="3:34" x14ac:dyDescent="0.45">
      <c r="C5" s="126" t="s">
        <v>103</v>
      </c>
      <c r="D5">
        <v>200</v>
      </c>
      <c r="K5" s="126" t="s">
        <v>220</v>
      </c>
      <c r="L5">
        <v>175</v>
      </c>
      <c r="S5" s="126" t="s">
        <v>54</v>
      </c>
      <c r="T5">
        <v>148</v>
      </c>
      <c r="AE5" s="126" t="s">
        <v>375</v>
      </c>
      <c r="AF5">
        <v>4</v>
      </c>
    </row>
    <row r="6" spans="3:34" x14ac:dyDescent="0.45">
      <c r="C6" s="126" t="s">
        <v>104</v>
      </c>
      <c r="D6">
        <v>201</v>
      </c>
      <c r="K6" s="126" t="s">
        <v>221</v>
      </c>
      <c r="L6">
        <v>176</v>
      </c>
      <c r="S6" s="126" t="s">
        <v>74</v>
      </c>
      <c r="T6">
        <v>149</v>
      </c>
      <c r="AE6" s="126" t="s">
        <v>376</v>
      </c>
      <c r="AF6">
        <v>5</v>
      </c>
    </row>
    <row r="7" spans="3:34" x14ac:dyDescent="0.45">
      <c r="C7" s="126" t="s">
        <v>105</v>
      </c>
      <c r="D7">
        <v>202</v>
      </c>
      <c r="K7" s="126" t="s">
        <v>369</v>
      </c>
      <c r="L7">
        <v>177</v>
      </c>
      <c r="S7" s="126" t="s">
        <v>49</v>
      </c>
      <c r="T7">
        <v>150</v>
      </c>
      <c r="AE7" s="126" t="s">
        <v>377</v>
      </c>
      <c r="AF7">
        <v>6</v>
      </c>
    </row>
    <row r="8" spans="3:34" x14ac:dyDescent="0.45">
      <c r="C8" s="126" t="s">
        <v>106</v>
      </c>
      <c r="D8">
        <v>203</v>
      </c>
      <c r="K8" s="126" t="s">
        <v>367</v>
      </c>
      <c r="L8">
        <v>181</v>
      </c>
      <c r="AE8" s="126" t="s">
        <v>378</v>
      </c>
      <c r="AF8">
        <v>7</v>
      </c>
    </row>
    <row r="9" spans="3:34" x14ac:dyDescent="0.45">
      <c r="C9" s="126" t="s">
        <v>107</v>
      </c>
      <c r="D9">
        <v>204</v>
      </c>
      <c r="AE9" s="126" t="s">
        <v>379</v>
      </c>
      <c r="AF9">
        <v>8</v>
      </c>
    </row>
    <row r="10" spans="3:34" x14ac:dyDescent="0.45">
      <c r="C10" s="126" t="s">
        <v>108</v>
      </c>
      <c r="D10">
        <v>205</v>
      </c>
      <c r="AE10" s="126" t="s">
        <v>380</v>
      </c>
      <c r="AF10">
        <v>9</v>
      </c>
    </row>
    <row r="11" spans="3:34" x14ac:dyDescent="0.45">
      <c r="C11" s="126" t="s">
        <v>109</v>
      </c>
      <c r="D11">
        <v>206</v>
      </c>
      <c r="AE11" s="126" t="s">
        <v>381</v>
      </c>
      <c r="AF11">
        <v>10</v>
      </c>
    </row>
    <row r="12" spans="3:34" x14ac:dyDescent="0.45">
      <c r="C12" s="126" t="s">
        <v>110</v>
      </c>
      <c r="D12">
        <v>207</v>
      </c>
      <c r="AE12" s="126" t="s">
        <v>382</v>
      </c>
      <c r="AF12">
        <v>11</v>
      </c>
    </row>
    <row r="13" spans="3:34" x14ac:dyDescent="0.45">
      <c r="C13" s="126" t="s">
        <v>111</v>
      </c>
      <c r="D13">
        <v>208</v>
      </c>
      <c r="AE13" s="126" t="s">
        <v>383</v>
      </c>
      <c r="AF13">
        <v>12</v>
      </c>
    </row>
    <row r="14" spans="3:34" x14ac:dyDescent="0.45">
      <c r="C14" s="126" t="s">
        <v>112</v>
      </c>
      <c r="D14">
        <v>209</v>
      </c>
      <c r="AE14" s="126" t="s">
        <v>384</v>
      </c>
      <c r="AF14">
        <v>13</v>
      </c>
    </row>
    <row r="15" spans="3:34" x14ac:dyDescent="0.45">
      <c r="C15" s="126" t="s">
        <v>113</v>
      </c>
      <c r="D15">
        <v>210</v>
      </c>
      <c r="AE15" s="126" t="s">
        <v>385</v>
      </c>
      <c r="AF15">
        <v>14</v>
      </c>
    </row>
    <row r="16" spans="3:34" x14ac:dyDescent="0.45">
      <c r="C16" s="126" t="s">
        <v>114</v>
      </c>
      <c r="D16">
        <v>211</v>
      </c>
      <c r="AE16" s="126" t="s">
        <v>386</v>
      </c>
      <c r="AF16">
        <v>15</v>
      </c>
    </row>
    <row r="17" spans="3:32" x14ac:dyDescent="0.45">
      <c r="C17" s="126" t="s">
        <v>115</v>
      </c>
      <c r="D17">
        <v>212</v>
      </c>
      <c r="AE17" s="126" t="s">
        <v>387</v>
      </c>
      <c r="AF17">
        <v>16</v>
      </c>
    </row>
    <row r="18" spans="3:32" x14ac:dyDescent="0.45">
      <c r="C18" s="126" t="s">
        <v>116</v>
      </c>
      <c r="D18">
        <v>213</v>
      </c>
      <c r="AE18" s="126" t="s">
        <v>388</v>
      </c>
      <c r="AF18">
        <v>17</v>
      </c>
    </row>
    <row r="19" spans="3:32" x14ac:dyDescent="0.45">
      <c r="C19" s="126" t="s">
        <v>117</v>
      </c>
      <c r="D19">
        <v>214</v>
      </c>
      <c r="AE19" s="126" t="s">
        <v>389</v>
      </c>
      <c r="AF19">
        <v>18</v>
      </c>
    </row>
    <row r="20" spans="3:32" x14ac:dyDescent="0.45">
      <c r="C20" s="126" t="s">
        <v>118</v>
      </c>
      <c r="D20">
        <v>215</v>
      </c>
      <c r="AE20" s="126" t="s">
        <v>390</v>
      </c>
      <c r="AF20">
        <v>19</v>
      </c>
    </row>
    <row r="21" spans="3:32" x14ac:dyDescent="0.45">
      <c r="C21" s="126" t="s">
        <v>119</v>
      </c>
      <c r="D21">
        <v>216</v>
      </c>
      <c r="AE21" s="126" t="s">
        <v>391</v>
      </c>
      <c r="AF21">
        <v>20</v>
      </c>
    </row>
    <row r="22" spans="3:32" x14ac:dyDescent="0.45">
      <c r="C22" s="126" t="s">
        <v>120</v>
      </c>
      <c r="D22">
        <v>217</v>
      </c>
      <c r="AE22" s="126" t="s">
        <v>392</v>
      </c>
      <c r="AF22">
        <v>21</v>
      </c>
    </row>
    <row r="23" spans="3:32" x14ac:dyDescent="0.45">
      <c r="C23" s="126" t="s">
        <v>121</v>
      </c>
      <c r="D23">
        <v>218</v>
      </c>
      <c r="AE23" s="126" t="s">
        <v>393</v>
      </c>
      <c r="AF23">
        <v>22</v>
      </c>
    </row>
    <row r="24" spans="3:32" x14ac:dyDescent="0.45">
      <c r="C24" s="126" t="s">
        <v>122</v>
      </c>
      <c r="D24">
        <v>219</v>
      </c>
      <c r="AE24" s="126" t="s">
        <v>394</v>
      </c>
      <c r="AF24">
        <v>23</v>
      </c>
    </row>
    <row r="25" spans="3:32" x14ac:dyDescent="0.45">
      <c r="C25" s="126" t="s">
        <v>123</v>
      </c>
      <c r="D25">
        <v>220</v>
      </c>
      <c r="AE25" s="126" t="s">
        <v>395</v>
      </c>
      <c r="AF25">
        <v>24</v>
      </c>
    </row>
    <row r="26" spans="3:32" x14ac:dyDescent="0.45">
      <c r="C26" s="126" t="s">
        <v>124</v>
      </c>
      <c r="D26">
        <v>221</v>
      </c>
      <c r="AE26" s="126" t="s">
        <v>396</v>
      </c>
      <c r="AF26">
        <v>25</v>
      </c>
    </row>
    <row r="27" spans="3:32" x14ac:dyDescent="0.45">
      <c r="C27" s="126" t="s">
        <v>125</v>
      </c>
      <c r="D27">
        <v>222</v>
      </c>
      <c r="AE27" s="126" t="s">
        <v>397</v>
      </c>
      <c r="AF27">
        <v>26</v>
      </c>
    </row>
    <row r="28" spans="3:32" x14ac:dyDescent="0.45">
      <c r="C28" s="126" t="s">
        <v>126</v>
      </c>
      <c r="D28">
        <v>223</v>
      </c>
      <c r="AE28" s="126" t="s">
        <v>398</v>
      </c>
      <c r="AF28">
        <v>27</v>
      </c>
    </row>
    <row r="29" spans="3:32" x14ac:dyDescent="0.45">
      <c r="C29" s="126" t="s">
        <v>127</v>
      </c>
      <c r="D29">
        <v>224</v>
      </c>
      <c r="AE29" s="126" t="s">
        <v>399</v>
      </c>
      <c r="AF29">
        <v>28</v>
      </c>
    </row>
    <row r="30" spans="3:32" x14ac:dyDescent="0.45">
      <c r="C30" s="126" t="s">
        <v>128</v>
      </c>
      <c r="D30">
        <v>225</v>
      </c>
      <c r="AE30" s="126" t="s">
        <v>400</v>
      </c>
      <c r="AF30">
        <v>29</v>
      </c>
    </row>
    <row r="31" spans="3:32" x14ac:dyDescent="0.45">
      <c r="C31" s="126" t="s">
        <v>129</v>
      </c>
      <c r="D31">
        <v>226</v>
      </c>
      <c r="AE31" s="126" t="s">
        <v>401</v>
      </c>
      <c r="AF31">
        <v>30</v>
      </c>
    </row>
    <row r="32" spans="3:32" x14ac:dyDescent="0.45">
      <c r="C32" s="126" t="s">
        <v>130</v>
      </c>
      <c r="D32">
        <v>227</v>
      </c>
      <c r="AE32" s="126" t="s">
        <v>402</v>
      </c>
      <c r="AF32">
        <v>31</v>
      </c>
    </row>
    <row r="33" spans="3:32" x14ac:dyDescent="0.45">
      <c r="C33" s="126" t="s">
        <v>131</v>
      </c>
      <c r="D33">
        <v>228</v>
      </c>
      <c r="AE33" s="126" t="s">
        <v>403</v>
      </c>
      <c r="AF33">
        <v>32</v>
      </c>
    </row>
    <row r="34" spans="3:32" x14ac:dyDescent="0.45">
      <c r="C34" s="126" t="s">
        <v>225</v>
      </c>
      <c r="D34">
        <v>229</v>
      </c>
      <c r="AE34" s="126" t="s">
        <v>404</v>
      </c>
      <c r="AF34">
        <v>33</v>
      </c>
    </row>
    <row r="35" spans="3:32" x14ac:dyDescent="0.45">
      <c r="C35" s="126" t="s">
        <v>133</v>
      </c>
      <c r="D35">
        <v>230</v>
      </c>
      <c r="AE35" s="126" t="s">
        <v>405</v>
      </c>
      <c r="AF35">
        <v>34</v>
      </c>
    </row>
    <row r="36" spans="3:32" x14ac:dyDescent="0.45">
      <c r="C36" s="126" t="s">
        <v>134</v>
      </c>
      <c r="D36">
        <v>231</v>
      </c>
      <c r="AE36" s="126" t="s">
        <v>406</v>
      </c>
      <c r="AF36">
        <v>35</v>
      </c>
    </row>
    <row r="37" spans="3:32" x14ac:dyDescent="0.45">
      <c r="C37" s="126" t="s">
        <v>135</v>
      </c>
      <c r="D37">
        <v>232</v>
      </c>
      <c r="AE37" s="126" t="s">
        <v>407</v>
      </c>
      <c r="AF37">
        <v>36</v>
      </c>
    </row>
    <row r="38" spans="3:32" x14ac:dyDescent="0.45">
      <c r="C38" s="126" t="s">
        <v>136</v>
      </c>
      <c r="D38">
        <v>233</v>
      </c>
      <c r="AE38" s="126" t="s">
        <v>408</v>
      </c>
      <c r="AF38">
        <v>37</v>
      </c>
    </row>
    <row r="39" spans="3:32" x14ac:dyDescent="0.45">
      <c r="C39" s="126" t="s">
        <v>137</v>
      </c>
      <c r="D39">
        <v>234</v>
      </c>
      <c r="AE39" s="126" t="s">
        <v>409</v>
      </c>
      <c r="AF39">
        <v>38</v>
      </c>
    </row>
    <row r="40" spans="3:32" x14ac:dyDescent="0.45">
      <c r="C40" s="126" t="s">
        <v>138</v>
      </c>
      <c r="D40">
        <v>235</v>
      </c>
      <c r="AE40" s="126" t="s">
        <v>410</v>
      </c>
      <c r="AF40">
        <v>39</v>
      </c>
    </row>
    <row r="41" spans="3:32" x14ac:dyDescent="0.45">
      <c r="C41" s="126" t="s">
        <v>139</v>
      </c>
      <c r="D41">
        <v>236</v>
      </c>
      <c r="AE41" s="126" t="s">
        <v>411</v>
      </c>
      <c r="AF41">
        <v>40</v>
      </c>
    </row>
    <row r="42" spans="3:32" x14ac:dyDescent="0.45">
      <c r="C42" s="126" t="s">
        <v>140</v>
      </c>
      <c r="D42">
        <v>237</v>
      </c>
      <c r="AE42" s="126" t="s">
        <v>412</v>
      </c>
      <c r="AF42">
        <v>41</v>
      </c>
    </row>
    <row r="43" spans="3:32" x14ac:dyDescent="0.45">
      <c r="C43" s="126" t="s">
        <v>141</v>
      </c>
      <c r="D43">
        <v>238</v>
      </c>
      <c r="AE43" s="126" t="s">
        <v>413</v>
      </c>
      <c r="AF43">
        <v>42</v>
      </c>
    </row>
    <row r="44" spans="3:32" x14ac:dyDescent="0.45">
      <c r="C44" s="126" t="s">
        <v>142</v>
      </c>
      <c r="D44">
        <v>239</v>
      </c>
      <c r="AE44" s="126" t="s">
        <v>414</v>
      </c>
      <c r="AF44">
        <v>43</v>
      </c>
    </row>
    <row r="45" spans="3:32" x14ac:dyDescent="0.45">
      <c r="C45" s="126" t="s">
        <v>143</v>
      </c>
      <c r="D45">
        <v>240</v>
      </c>
      <c r="AE45" s="126" t="s">
        <v>415</v>
      </c>
      <c r="AF45">
        <v>44</v>
      </c>
    </row>
    <row r="46" spans="3:32" x14ac:dyDescent="0.45">
      <c r="C46" s="126" t="s">
        <v>144</v>
      </c>
      <c r="D46">
        <v>241</v>
      </c>
      <c r="AE46" s="126" t="s">
        <v>416</v>
      </c>
      <c r="AF46">
        <v>45</v>
      </c>
    </row>
    <row r="47" spans="3:32" x14ac:dyDescent="0.45">
      <c r="C47" s="126" t="s">
        <v>145</v>
      </c>
      <c r="D47">
        <v>242</v>
      </c>
      <c r="AE47" s="126" t="s">
        <v>417</v>
      </c>
      <c r="AF47">
        <v>46</v>
      </c>
    </row>
    <row r="48" spans="3:32" x14ac:dyDescent="0.45">
      <c r="C48" s="126" t="s">
        <v>146</v>
      </c>
      <c r="D48">
        <v>243</v>
      </c>
      <c r="AE48" s="126" t="s">
        <v>418</v>
      </c>
      <c r="AF48">
        <v>47</v>
      </c>
    </row>
    <row r="49" spans="3:32" x14ac:dyDescent="0.45">
      <c r="C49" s="126" t="s">
        <v>147</v>
      </c>
      <c r="D49">
        <v>244</v>
      </c>
      <c r="AE49" s="126" t="s">
        <v>419</v>
      </c>
      <c r="AF49">
        <v>48</v>
      </c>
    </row>
    <row r="50" spans="3:32" x14ac:dyDescent="0.45">
      <c r="C50" s="126" t="s">
        <v>148</v>
      </c>
      <c r="D50">
        <v>245</v>
      </c>
      <c r="AE50" s="126" t="s">
        <v>420</v>
      </c>
      <c r="AF50">
        <v>49</v>
      </c>
    </row>
    <row r="51" spans="3:32" x14ac:dyDescent="0.45">
      <c r="C51" s="126" t="s">
        <v>24</v>
      </c>
      <c r="D51">
        <v>246</v>
      </c>
      <c r="AE51" s="126" t="s">
        <v>421</v>
      </c>
      <c r="AF51">
        <v>50</v>
      </c>
    </row>
    <row r="52" spans="3:32" x14ac:dyDescent="0.45">
      <c r="C52" s="126" t="s">
        <v>149</v>
      </c>
      <c r="D52">
        <v>247</v>
      </c>
      <c r="AE52" s="126" t="s">
        <v>422</v>
      </c>
      <c r="AF52">
        <v>51</v>
      </c>
    </row>
    <row r="53" spans="3:32" x14ac:dyDescent="0.45">
      <c r="C53" s="126" t="s">
        <v>150</v>
      </c>
      <c r="D53">
        <v>248</v>
      </c>
    </row>
    <row r="54" spans="3:32" x14ac:dyDescent="0.45">
      <c r="C54" s="126" t="s">
        <v>151</v>
      </c>
      <c r="D54">
        <v>249</v>
      </c>
    </row>
    <row r="55" spans="3:32" x14ac:dyDescent="0.45">
      <c r="C55" s="126" t="s">
        <v>152</v>
      </c>
      <c r="D55">
        <v>250</v>
      </c>
    </row>
    <row r="56" spans="3:32" x14ac:dyDescent="0.45">
      <c r="C56" s="126" t="s">
        <v>153</v>
      </c>
      <c r="D56">
        <v>251</v>
      </c>
    </row>
    <row r="57" spans="3:32" x14ac:dyDescent="0.45">
      <c r="C57" s="126" t="s">
        <v>154</v>
      </c>
      <c r="D57">
        <v>252</v>
      </c>
    </row>
    <row r="58" spans="3:32" x14ac:dyDescent="0.45">
      <c r="C58" s="126" t="s">
        <v>155</v>
      </c>
      <c r="D58">
        <v>253</v>
      </c>
    </row>
    <row r="59" spans="3:32" x14ac:dyDescent="0.45">
      <c r="C59" s="126" t="s">
        <v>156</v>
      </c>
      <c r="D59">
        <v>254</v>
      </c>
    </row>
    <row r="60" spans="3:32" x14ac:dyDescent="0.45">
      <c r="C60" s="126" t="s">
        <v>366</v>
      </c>
      <c r="D60">
        <v>255</v>
      </c>
    </row>
    <row r="61" spans="3:32" x14ac:dyDescent="0.45">
      <c r="C61" s="126" t="s">
        <v>158</v>
      </c>
      <c r="D61">
        <v>256</v>
      </c>
    </row>
    <row r="62" spans="3:32" x14ac:dyDescent="0.45">
      <c r="C62" s="126" t="s">
        <v>159</v>
      </c>
      <c r="D62">
        <v>257</v>
      </c>
    </row>
    <row r="63" spans="3:32" x14ac:dyDescent="0.45">
      <c r="C63" s="126" t="s">
        <v>160</v>
      </c>
      <c r="D63">
        <v>258</v>
      </c>
    </row>
    <row r="64" spans="3:32" x14ac:dyDescent="0.45">
      <c r="C64" s="126" t="s">
        <v>161</v>
      </c>
      <c r="D64">
        <v>259</v>
      </c>
    </row>
    <row r="65" spans="3:4" x14ac:dyDescent="0.45">
      <c r="C65" s="126" t="s">
        <v>162</v>
      </c>
      <c r="D65">
        <v>260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7B1A1F-815D-4F4F-A683-C3386BB2A052}">
  <sheetPr>
    <tabColor theme="0"/>
  </sheetPr>
  <dimension ref="A1:A23"/>
  <sheetViews>
    <sheetView tabSelected="1" zoomScaleNormal="100" zoomScalePageLayoutView="80" workbookViewId="0"/>
  </sheetViews>
  <sheetFormatPr defaultColWidth="8.86328125" defaultRowHeight="14.25" x14ac:dyDescent="0.45"/>
  <cols>
    <col min="1" max="1" width="222.59765625" style="17" customWidth="1"/>
    <col min="2" max="16384" width="8.86328125" style="17"/>
  </cols>
  <sheetData>
    <row r="1" spans="1:1" ht="30" customHeight="1" x14ac:dyDescent="0.45">
      <c r="A1" s="21" t="s">
        <v>425</v>
      </c>
    </row>
    <row r="2" spans="1:1" ht="18" customHeight="1" x14ac:dyDescent="0.45">
      <c r="A2" s="18" t="s">
        <v>193</v>
      </c>
    </row>
    <row r="3" spans="1:1" x14ac:dyDescent="0.45">
      <c r="A3" s="19" t="s">
        <v>195</v>
      </c>
    </row>
    <row r="4" spans="1:1" x14ac:dyDescent="0.45">
      <c r="A4" s="19" t="s">
        <v>196</v>
      </c>
    </row>
    <row r="5" spans="1:1" x14ac:dyDescent="0.45">
      <c r="A5" s="19" t="s">
        <v>215</v>
      </c>
    </row>
    <row r="6" spans="1:1" ht="15" customHeight="1" x14ac:dyDescent="0.45">
      <c r="A6" s="19" t="s">
        <v>191</v>
      </c>
    </row>
    <row r="7" spans="1:1" ht="15" customHeight="1" x14ac:dyDescent="0.45">
      <c r="A7" s="33" t="s">
        <v>0</v>
      </c>
    </row>
    <row r="8" spans="1:1" ht="15" customHeight="1" x14ac:dyDescent="0.45">
      <c r="A8" s="17" t="s">
        <v>197</v>
      </c>
    </row>
    <row r="9" spans="1:1" ht="40.5" customHeight="1" x14ac:dyDescent="0.45">
      <c r="A9" s="53" t="s">
        <v>198</v>
      </c>
    </row>
    <row r="10" spans="1:1" s="20" customFormat="1" ht="15" customHeight="1" x14ac:dyDescent="0.45">
      <c r="A10" s="33" t="s">
        <v>1</v>
      </c>
    </row>
    <row r="11" spans="1:1" ht="15" customHeight="1" x14ac:dyDescent="0.45">
      <c r="A11" s="17" t="s">
        <v>199</v>
      </c>
    </row>
    <row r="12" spans="1:1" ht="15" customHeight="1" x14ac:dyDescent="0.45"/>
    <row r="13" spans="1:1" ht="15" customHeight="1" x14ac:dyDescent="0.45">
      <c r="A13" s="31" t="s">
        <v>192</v>
      </c>
    </row>
    <row r="14" spans="1:1" ht="15" customHeight="1" x14ac:dyDescent="0.45">
      <c r="A14" s="17" t="s">
        <v>222</v>
      </c>
    </row>
    <row r="15" spans="1:1" ht="15" customHeight="1" x14ac:dyDescent="0.45">
      <c r="A15" s="17" t="s">
        <v>240</v>
      </c>
    </row>
    <row r="16" spans="1:1" ht="15" customHeight="1" x14ac:dyDescent="0.45">
      <c r="A16" s="17" t="s">
        <v>424</v>
      </c>
    </row>
    <row r="17" s="17" customFormat="1" ht="15" customHeight="1" x14ac:dyDescent="0.45"/>
    <row r="18" s="17" customFormat="1" ht="15" customHeight="1" x14ac:dyDescent="0.45"/>
    <row r="19" s="17" customFormat="1" ht="15" customHeight="1" x14ac:dyDescent="0.45"/>
    <row r="20" s="17" customFormat="1" ht="15" customHeight="1" x14ac:dyDescent="0.45"/>
    <row r="21" s="17" customFormat="1" ht="15" customHeight="1" x14ac:dyDescent="0.45"/>
    <row r="22" s="17" customFormat="1" ht="15" customHeight="1" x14ac:dyDescent="0.45"/>
    <row r="23" s="17" customFormat="1" ht="15" customHeight="1" x14ac:dyDescent="0.45"/>
  </sheetData>
  <sheetProtection algorithmName="SHA-512" hashValue="ZX3mjzts+731wIIR3GbDnam585vHri6mnxDisbK5leR3SngL4P1MfzVTVf3PaUmVF1U/z8yOCUwCsTN1MGqxeQ==" saltValue="fXmUxqvkKiMGkrZhIfozgw==" spinCount="100000" sheet="1" objects="1" scenarios="1"/>
  <pageMargins left="0.7" right="0.7" top="0.75" bottom="0.75" header="0.3" footer="0.3"/>
  <pageSetup orientation="portrait" horizontalDpi="300" verticalDpi="1200" r:id="rId1"/>
  <headerFooter differentFirst="1">
    <firstHeader>&amp;L&amp;"Trebuchet MS,Bold"&amp;18Proposition 123: Concessionary Debt Program - LIHTC Predevelopment Finance Application</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2EFA52-9E41-4A92-B4C8-BD506DB257B0}">
  <sheetPr>
    <tabColor theme="9" tint="0.39997558519241921"/>
  </sheetPr>
  <dimension ref="A1:C64"/>
  <sheetViews>
    <sheetView zoomScaleNormal="100" workbookViewId="0">
      <selection activeCell="B4" sqref="B4"/>
    </sheetView>
  </sheetViews>
  <sheetFormatPr defaultColWidth="8.86328125" defaultRowHeight="14.25" x14ac:dyDescent="0.45"/>
  <cols>
    <col min="1" max="1" width="59.3984375" style="17" customWidth="1"/>
    <col min="2" max="2" width="83.86328125" style="17" customWidth="1"/>
    <col min="3" max="3" width="25.1328125" style="17" customWidth="1"/>
    <col min="4" max="4" width="26.1328125" style="17" customWidth="1"/>
    <col min="5" max="16384" width="8.86328125" style="17"/>
  </cols>
  <sheetData>
    <row r="1" spans="1:3" s="23" customFormat="1" ht="30.75" customHeight="1" x14ac:dyDescent="0.45">
      <c r="A1" s="21" t="s">
        <v>2</v>
      </c>
      <c r="B1" s="22"/>
    </row>
    <row r="2" spans="1:3" ht="78.75" customHeight="1" x14ac:dyDescent="0.45">
      <c r="A2" s="135" t="s">
        <v>198</v>
      </c>
      <c r="B2" s="135"/>
    </row>
    <row r="3" spans="1:3" s="24" customFormat="1" ht="18" customHeight="1" x14ac:dyDescent="0.45">
      <c r="A3" s="136" t="s">
        <v>230</v>
      </c>
      <c r="B3" s="136"/>
    </row>
    <row r="4" spans="1:3" s="29" customFormat="1" ht="15" customHeight="1" x14ac:dyDescent="0.45">
      <c r="A4" s="28" t="s">
        <v>3</v>
      </c>
      <c r="B4" s="99"/>
    </row>
    <row r="5" spans="1:3" s="29" customFormat="1" ht="15" customHeight="1" x14ac:dyDescent="0.45">
      <c r="A5" s="28" t="s">
        <v>8</v>
      </c>
      <c r="B5" s="98"/>
    </row>
    <row r="6" spans="1:3" s="29" customFormat="1" ht="15" customHeight="1" x14ac:dyDescent="0.45">
      <c r="A6" s="28" t="s">
        <v>9</v>
      </c>
      <c r="B6" s="98"/>
    </row>
    <row r="7" spans="1:3" s="29" customFormat="1" ht="15" customHeight="1" x14ac:dyDescent="0.45">
      <c r="A7" s="28" t="s">
        <v>10</v>
      </c>
      <c r="B7" s="98"/>
    </row>
    <row r="8" spans="1:3" s="29" customFormat="1" ht="15" customHeight="1" x14ac:dyDescent="0.45">
      <c r="A8" s="30" t="s">
        <v>200</v>
      </c>
      <c r="B8" s="98"/>
    </row>
    <row r="9" spans="1:3" ht="15.4" x14ac:dyDescent="0.45">
      <c r="A9" s="28" t="s">
        <v>4</v>
      </c>
      <c r="B9" s="98"/>
      <c r="C9" s="29"/>
    </row>
    <row r="10" spans="1:3" ht="15.4" x14ac:dyDescent="0.45">
      <c r="A10" s="28" t="s">
        <v>5</v>
      </c>
      <c r="B10" s="98"/>
      <c r="C10" s="29"/>
    </row>
    <row r="11" spans="1:3" s="29" customFormat="1" ht="15" customHeight="1" x14ac:dyDescent="0.45">
      <c r="A11" s="28" t="s">
        <v>201</v>
      </c>
      <c r="B11" s="98"/>
    </row>
    <row r="12" spans="1:3" s="29" customFormat="1" ht="15" customHeight="1" x14ac:dyDescent="0.45">
      <c r="A12" s="28" t="s">
        <v>6</v>
      </c>
      <c r="B12" s="100"/>
    </row>
    <row r="13" spans="1:3" s="29" customFormat="1" ht="15" customHeight="1" x14ac:dyDescent="0.45">
      <c r="A13" s="137"/>
      <c r="B13" s="137"/>
      <c r="C13" s="17"/>
    </row>
    <row r="14" spans="1:3" s="29" customFormat="1" ht="15" customHeight="1" x14ac:dyDescent="0.45">
      <c r="A14" s="55" t="s">
        <v>7</v>
      </c>
      <c r="B14" s="27"/>
      <c r="C14" s="17"/>
    </row>
    <row r="15" spans="1:3" ht="15.4" x14ac:dyDescent="0.45">
      <c r="A15" s="28" t="s">
        <v>3</v>
      </c>
      <c r="B15" s="99"/>
      <c r="C15" s="29"/>
    </row>
    <row r="16" spans="1:3" ht="15.4" x14ac:dyDescent="0.45">
      <c r="A16" s="28" t="s">
        <v>8</v>
      </c>
      <c r="B16" s="98"/>
      <c r="C16" s="29"/>
    </row>
    <row r="17" spans="1:3" ht="15.4" x14ac:dyDescent="0.45">
      <c r="A17" s="28" t="s">
        <v>9</v>
      </c>
      <c r="B17" s="98"/>
      <c r="C17" s="29"/>
    </row>
    <row r="18" spans="1:3" ht="15.4" x14ac:dyDescent="0.45">
      <c r="A18" s="28" t="s">
        <v>10</v>
      </c>
      <c r="B18" s="98"/>
      <c r="C18" s="29"/>
    </row>
    <row r="19" spans="1:3" ht="15.4" x14ac:dyDescent="0.45">
      <c r="A19" s="30" t="s">
        <v>200</v>
      </c>
      <c r="B19" s="98"/>
      <c r="C19" s="29"/>
    </row>
    <row r="20" spans="1:3" ht="15.4" x14ac:dyDescent="0.45">
      <c r="A20" s="28" t="s">
        <v>4</v>
      </c>
      <c r="B20" s="98"/>
      <c r="C20" s="29"/>
    </row>
    <row r="21" spans="1:3" ht="15.4" x14ac:dyDescent="0.45">
      <c r="A21" s="28" t="s">
        <v>5</v>
      </c>
      <c r="B21" s="98"/>
      <c r="C21" s="29"/>
    </row>
    <row r="22" spans="1:3" ht="15.4" x14ac:dyDescent="0.45">
      <c r="A22" s="28" t="s">
        <v>201</v>
      </c>
      <c r="B22" s="98"/>
      <c r="C22" s="29"/>
    </row>
    <row r="23" spans="1:3" ht="15.4" x14ac:dyDescent="0.45">
      <c r="A23" s="28" t="s">
        <v>6</v>
      </c>
      <c r="B23" s="100"/>
      <c r="C23" s="29"/>
    </row>
    <row r="24" spans="1:3" x14ac:dyDescent="0.45">
      <c r="A24" s="139"/>
      <c r="B24" s="139"/>
    </row>
    <row r="25" spans="1:3" ht="15.4" x14ac:dyDescent="0.45">
      <c r="A25" s="119" t="s">
        <v>315</v>
      </c>
      <c r="B25" s="106"/>
      <c r="C25" s="107"/>
    </row>
    <row r="26" spans="1:3" x14ac:dyDescent="0.45">
      <c r="A26" s="108" t="s">
        <v>316</v>
      </c>
      <c r="B26" s="109"/>
      <c r="C26" s="107"/>
    </row>
    <row r="27" spans="1:3" x14ac:dyDescent="0.45">
      <c r="A27" s="108" t="s">
        <v>317</v>
      </c>
      <c r="B27" s="109"/>
      <c r="C27" s="107"/>
    </row>
    <row r="28" spans="1:3" x14ac:dyDescent="0.45">
      <c r="A28" s="110" t="s">
        <v>318</v>
      </c>
      <c r="B28" s="107"/>
      <c r="C28" s="107"/>
    </row>
    <row r="29" spans="1:3" x14ac:dyDescent="0.45">
      <c r="A29" s="111" t="s">
        <v>232</v>
      </c>
      <c r="B29" s="112" t="s">
        <v>319</v>
      </c>
      <c r="C29" s="107"/>
    </row>
    <row r="30" spans="1:3" x14ac:dyDescent="0.45">
      <c r="A30" s="113"/>
      <c r="B30" s="109"/>
      <c r="C30" s="107"/>
    </row>
    <row r="31" spans="1:3" x14ac:dyDescent="0.45">
      <c r="A31" s="113"/>
      <c r="B31" s="109"/>
      <c r="C31" s="107"/>
    </row>
    <row r="32" spans="1:3" x14ac:dyDescent="0.45">
      <c r="A32" s="113"/>
      <c r="B32" s="109"/>
      <c r="C32" s="107"/>
    </row>
    <row r="33" spans="1:3" x14ac:dyDescent="0.45">
      <c r="A33" s="113"/>
      <c r="B33" s="109"/>
      <c r="C33" s="107"/>
    </row>
    <row r="34" spans="1:3" x14ac:dyDescent="0.45">
      <c r="A34" s="113"/>
      <c r="B34" s="109"/>
      <c r="C34" s="107"/>
    </row>
    <row r="35" spans="1:3" ht="41.65" x14ac:dyDescent="0.45">
      <c r="A35" s="108" t="s">
        <v>320</v>
      </c>
      <c r="B35" s="114"/>
      <c r="C35" s="107"/>
    </row>
    <row r="36" spans="1:3" x14ac:dyDescent="0.45">
      <c r="A36" s="110" t="s">
        <v>321</v>
      </c>
      <c r="B36" s="107"/>
      <c r="C36" s="107"/>
    </row>
    <row r="37" spans="1:3" x14ac:dyDescent="0.45">
      <c r="A37" s="111" t="s">
        <v>322</v>
      </c>
      <c r="B37" s="112" t="s">
        <v>323</v>
      </c>
      <c r="C37" s="112" t="s">
        <v>324</v>
      </c>
    </row>
    <row r="38" spans="1:3" x14ac:dyDescent="0.45">
      <c r="A38" s="113"/>
      <c r="B38" s="115"/>
      <c r="C38" s="116"/>
    </row>
    <row r="39" spans="1:3" x14ac:dyDescent="0.45">
      <c r="A39" s="113"/>
      <c r="B39" s="115"/>
      <c r="C39" s="116"/>
    </row>
    <row r="40" spans="1:3" x14ac:dyDescent="0.45">
      <c r="A40" s="113"/>
      <c r="B40" s="115"/>
      <c r="C40" s="116"/>
    </row>
    <row r="41" spans="1:3" x14ac:dyDescent="0.45">
      <c r="A41" s="110" t="s">
        <v>325</v>
      </c>
      <c r="B41" s="110"/>
      <c r="C41" s="110"/>
    </row>
    <row r="42" spans="1:3" x14ac:dyDescent="0.45">
      <c r="A42" s="111" t="s">
        <v>326</v>
      </c>
      <c r="B42" s="112" t="s">
        <v>327</v>
      </c>
      <c r="C42" s="112" t="s">
        <v>324</v>
      </c>
    </row>
    <row r="43" spans="1:3" x14ac:dyDescent="0.45">
      <c r="A43" s="113"/>
      <c r="B43" s="115"/>
      <c r="C43" s="116"/>
    </row>
    <row r="44" spans="1:3" x14ac:dyDescent="0.45">
      <c r="A44" s="113"/>
      <c r="B44" s="115"/>
      <c r="C44" s="116"/>
    </row>
    <row r="45" spans="1:3" x14ac:dyDescent="0.45">
      <c r="A45" s="113"/>
      <c r="B45" s="115"/>
      <c r="C45" s="116"/>
    </row>
    <row r="46" spans="1:3" x14ac:dyDescent="0.45">
      <c r="A46" s="113"/>
      <c r="B46" s="115"/>
      <c r="C46" s="116"/>
    </row>
    <row r="47" spans="1:3" x14ac:dyDescent="0.45">
      <c r="A47" s="140"/>
      <c r="B47" s="140"/>
    </row>
    <row r="48" spans="1:3" ht="15.4" x14ac:dyDescent="0.45">
      <c r="A48" s="136" t="s">
        <v>231</v>
      </c>
      <c r="B48" s="136"/>
    </row>
    <row r="49" spans="1:2" ht="90" customHeight="1" x14ac:dyDescent="0.45">
      <c r="A49" s="133" t="s">
        <v>234</v>
      </c>
      <c r="B49" s="138"/>
    </row>
    <row r="50" spans="1:2" ht="15.4" x14ac:dyDescent="0.45">
      <c r="A50" s="64" t="s">
        <v>239</v>
      </c>
      <c r="B50" s="99"/>
    </row>
    <row r="51" spans="1:2" ht="15.4" x14ac:dyDescent="0.45">
      <c r="A51" s="65" t="s">
        <v>233</v>
      </c>
      <c r="B51" s="100"/>
    </row>
    <row r="52" spans="1:2" ht="55.9" customHeight="1" x14ac:dyDescent="0.45">
      <c r="A52" s="133" t="s">
        <v>235</v>
      </c>
      <c r="B52" s="133"/>
    </row>
    <row r="53" spans="1:2" ht="15.4" x14ac:dyDescent="0.45">
      <c r="A53" s="64" t="s">
        <v>239</v>
      </c>
      <c r="B53" s="99"/>
    </row>
    <row r="54" spans="1:2" ht="15.4" x14ac:dyDescent="0.45">
      <c r="A54" s="65" t="s">
        <v>233</v>
      </c>
      <c r="B54" s="100"/>
    </row>
    <row r="55" spans="1:2" ht="58.9" customHeight="1" x14ac:dyDescent="0.45">
      <c r="A55" s="133" t="s">
        <v>236</v>
      </c>
      <c r="B55" s="133"/>
    </row>
    <row r="56" spans="1:2" ht="15.4" x14ac:dyDescent="0.45">
      <c r="A56" s="64" t="s">
        <v>239</v>
      </c>
      <c r="B56" s="99"/>
    </row>
    <row r="57" spans="1:2" ht="15.4" x14ac:dyDescent="0.45">
      <c r="A57" s="65" t="s">
        <v>233</v>
      </c>
      <c r="B57" s="100"/>
    </row>
    <row r="58" spans="1:2" ht="61.5" customHeight="1" x14ac:dyDescent="0.45">
      <c r="A58" s="133" t="s">
        <v>237</v>
      </c>
      <c r="B58" s="133"/>
    </row>
    <row r="59" spans="1:2" ht="15.4" x14ac:dyDescent="0.45">
      <c r="A59" s="64" t="s">
        <v>239</v>
      </c>
      <c r="B59" s="99"/>
    </row>
    <row r="60" spans="1:2" ht="15.4" x14ac:dyDescent="0.45">
      <c r="A60" s="65" t="s">
        <v>233</v>
      </c>
      <c r="B60" s="100"/>
    </row>
    <row r="61" spans="1:2" ht="35.25" customHeight="1" x14ac:dyDescent="0.45">
      <c r="A61" s="133" t="s">
        <v>238</v>
      </c>
      <c r="B61" s="133"/>
    </row>
    <row r="62" spans="1:2" ht="15.4" x14ac:dyDescent="0.45">
      <c r="A62" s="64" t="s">
        <v>239</v>
      </c>
      <c r="B62" s="99"/>
    </row>
    <row r="63" spans="1:2" ht="15.4" x14ac:dyDescent="0.45">
      <c r="A63" s="65" t="s">
        <v>233</v>
      </c>
      <c r="B63" s="100"/>
    </row>
    <row r="64" spans="1:2" x14ac:dyDescent="0.45">
      <c r="A64" s="134"/>
      <c r="B64" s="134"/>
    </row>
  </sheetData>
  <sheetProtection algorithmName="SHA-512" hashValue="BXt9J2aAtgq3ClBTfWXRn9HM0xs0gsSStQxoomSGsCx5iVOyn0gygPtbtehft1BKEHWOon6GOVEu8MaUY5E/+w==" saltValue="2sY/a4Dvu+pTyi9yvDe1DQ==" spinCount="100000" sheet="1" objects="1" scenarios="1"/>
  <mergeCells count="12">
    <mergeCell ref="A2:B2"/>
    <mergeCell ref="A3:B3"/>
    <mergeCell ref="A13:B13"/>
    <mergeCell ref="A48:B48"/>
    <mergeCell ref="A49:B49"/>
    <mergeCell ref="A24:B24"/>
    <mergeCell ref="A47:B47"/>
    <mergeCell ref="A52:B52"/>
    <mergeCell ref="A55:B55"/>
    <mergeCell ref="A58:B58"/>
    <mergeCell ref="A61:B61"/>
    <mergeCell ref="A64:B64"/>
  </mergeCells>
  <dataValidations count="5">
    <dataValidation type="textLength" operator="lessThanOrEqual" allowBlank="1" showInputMessage="1" showErrorMessage="1" errorTitle="50 Character Limit" error="Must be less than 50 characters" sqref="B15 B4" xr:uid="{76AEC3FE-0A38-49CD-9C72-E6CEC7C61D34}">
      <formula1>50</formula1>
    </dataValidation>
    <dataValidation type="custom" allowBlank="1" showInputMessage="1" showErrorMessage="1" sqref="B19 B8" xr:uid="{D584379B-8973-4FAF-8956-3BAD9BF20A8B}">
      <formula1>AND(B8&gt;11111,B8&lt;99999)</formula1>
    </dataValidation>
    <dataValidation type="custom" allowBlank="1" showInputMessage="1" showErrorMessage="1" errorTitle="Numbers Only" error="Please enter a ten digit number" sqref="B22 B51 B54 B57 B60 B63 B11" xr:uid="{0F1910C7-253B-48AD-AF88-23BAF64896EB}">
      <formula1>AND(B11&gt;1111111111,B11&lt;9999999999)</formula1>
    </dataValidation>
    <dataValidation allowBlank="1" showInputMessage="1" showErrorMessage="1" errorTitle="State Equity Factor" error="Please enter a number for State Equity Factor and ensure that the number does not exceed 4 deimals." sqref="B20:B21 B9:B10" xr:uid="{586F7464-7809-4C9C-90B8-E0C7364FC7AA}"/>
    <dataValidation type="list" allowBlank="1" showInputMessage="1" showErrorMessage="1" sqref="B26:B27" xr:uid="{69FCA802-3962-45BB-A46B-A0D3853F609D}">
      <formula1>"Yes,No"</formula1>
    </dataValidation>
  </dataValidations>
  <pageMargins left="0.7" right="0.7" top="0.75" bottom="0.75" header="0.3" footer="0.3"/>
  <pageSetup paperSize="5" orientation="landscape" horizontalDpi="300" verticalDpi="0" r:id="rId1"/>
  <headerFooter>
    <oddHeader>&amp;L&amp;"Trebuchet MS,Bold"&amp;18Proposition 123: Concessionary Debt Program - LIHTC Predevelopment Finance Application</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C135E5-D594-4935-AB4A-C6D300C6F06B}">
  <sheetPr>
    <tabColor theme="9" tint="0.39997558519241921"/>
  </sheetPr>
  <dimension ref="A1:BD73"/>
  <sheetViews>
    <sheetView zoomScaleNormal="100" workbookViewId="0">
      <selection activeCell="B4" sqref="B4"/>
    </sheetView>
  </sheetViews>
  <sheetFormatPr defaultColWidth="8.86328125" defaultRowHeight="14.25" x14ac:dyDescent="0.45"/>
  <cols>
    <col min="1" max="1" width="71.73046875" style="17" customWidth="1"/>
    <col min="2" max="2" width="40.1328125" style="17" customWidth="1"/>
    <col min="3" max="3" width="171.86328125" style="17" customWidth="1"/>
    <col min="4" max="55" width="8.86328125" style="17"/>
    <col min="56" max="56" width="8.86328125" style="54"/>
    <col min="57" max="16384" width="8.86328125" style="17"/>
  </cols>
  <sheetData>
    <row r="1" spans="1:56" ht="30.75" customHeight="1" x14ac:dyDescent="0.45">
      <c r="A1" s="21" t="s">
        <v>425</v>
      </c>
      <c r="B1" s="39"/>
      <c r="C1" s="49"/>
      <c r="BD1" s="63"/>
    </row>
    <row r="2" spans="1:56" x14ac:dyDescent="0.45">
      <c r="A2" s="40" t="s">
        <v>11</v>
      </c>
      <c r="B2" s="41" t="s">
        <v>423</v>
      </c>
      <c r="C2" s="51"/>
    </row>
    <row r="3" spans="1:56" x14ac:dyDescent="0.45">
      <c r="C3" s="51"/>
      <c r="BD3" s="54" t="s">
        <v>12</v>
      </c>
    </row>
    <row r="4" spans="1:56" x14ac:dyDescent="0.45">
      <c r="A4" s="25" t="s">
        <v>13</v>
      </c>
      <c r="B4" s="46"/>
      <c r="C4" s="51"/>
      <c r="BD4" s="54" t="s">
        <v>14</v>
      </c>
    </row>
    <row r="5" spans="1:56" x14ac:dyDescent="0.45">
      <c r="C5" s="51"/>
      <c r="BD5" s="54" t="s">
        <v>15</v>
      </c>
    </row>
    <row r="6" spans="1:56" s="24" customFormat="1" ht="21" x14ac:dyDescent="0.45">
      <c r="A6" s="66" t="s">
        <v>16</v>
      </c>
      <c r="B6" s="47"/>
      <c r="C6" s="48"/>
      <c r="BD6" s="54"/>
    </row>
    <row r="7" spans="1:56" x14ac:dyDescent="0.45">
      <c r="A7" s="25" t="s">
        <v>17</v>
      </c>
      <c r="B7" s="81"/>
      <c r="C7" s="42"/>
    </row>
    <row r="8" spans="1:56" x14ac:dyDescent="0.45">
      <c r="A8" s="25" t="s">
        <v>8</v>
      </c>
      <c r="B8" s="77"/>
      <c r="C8" s="43"/>
      <c r="BD8" s="54" t="s">
        <v>18</v>
      </c>
    </row>
    <row r="9" spans="1:56" x14ac:dyDescent="0.45">
      <c r="A9" s="26" t="s">
        <v>19</v>
      </c>
      <c r="B9" s="77"/>
      <c r="C9" s="43"/>
      <c r="BD9" s="54" t="s">
        <v>20</v>
      </c>
    </row>
    <row r="10" spans="1:56" x14ac:dyDescent="0.45">
      <c r="A10" s="26" t="s">
        <v>21</v>
      </c>
      <c r="B10" s="77"/>
      <c r="C10" s="43"/>
      <c r="BD10" s="54" t="s">
        <v>217</v>
      </c>
    </row>
    <row r="11" spans="1:56" x14ac:dyDescent="0.45">
      <c r="A11" s="68" t="s">
        <v>23</v>
      </c>
      <c r="B11" s="80"/>
      <c r="C11" s="69"/>
    </row>
    <row r="12" spans="1:56" x14ac:dyDescent="0.45">
      <c r="A12" s="131" t="s">
        <v>241</v>
      </c>
      <c r="B12" s="75"/>
      <c r="C12" s="67"/>
      <c r="BD12" s="54" t="s">
        <v>26</v>
      </c>
    </row>
    <row r="13" spans="1:56" x14ac:dyDescent="0.45">
      <c r="A13" s="131" t="s">
        <v>242</v>
      </c>
      <c r="B13" s="76"/>
      <c r="C13" s="67"/>
      <c r="BD13" s="54" t="s">
        <v>28</v>
      </c>
    </row>
    <row r="14" spans="1:56" x14ac:dyDescent="0.45">
      <c r="A14" s="25" t="s">
        <v>25</v>
      </c>
      <c r="B14" s="77"/>
      <c r="BD14" s="54" t="s">
        <v>30</v>
      </c>
    </row>
    <row r="15" spans="1:56" x14ac:dyDescent="0.45">
      <c r="A15" s="70" t="s">
        <v>27</v>
      </c>
      <c r="B15" s="77"/>
      <c r="C15" s="44"/>
      <c r="BD15" s="54" t="s">
        <v>31</v>
      </c>
    </row>
    <row r="16" spans="1:56" s="19" customFormat="1" x14ac:dyDescent="0.45">
      <c r="A16" s="70" t="s">
        <v>29</v>
      </c>
      <c r="B16" s="77"/>
      <c r="C16" s="44"/>
      <c r="BD16" s="54" t="s">
        <v>34</v>
      </c>
    </row>
    <row r="17" spans="1:56" x14ac:dyDescent="0.45">
      <c r="A17" s="70" t="s">
        <v>202</v>
      </c>
      <c r="B17" s="77"/>
      <c r="C17" s="44"/>
      <c r="BD17" s="54" t="s">
        <v>35</v>
      </c>
    </row>
    <row r="18" spans="1:56" x14ac:dyDescent="0.45">
      <c r="A18" s="18" t="s">
        <v>32</v>
      </c>
      <c r="B18" s="78"/>
      <c r="C18" s="45" t="s">
        <v>33</v>
      </c>
      <c r="BD18" s="54" t="s">
        <v>36</v>
      </c>
    </row>
    <row r="19" spans="1:56" x14ac:dyDescent="0.45">
      <c r="A19" s="70" t="s">
        <v>203</v>
      </c>
      <c r="B19" s="77"/>
      <c r="C19" s="44"/>
    </row>
    <row r="20" spans="1:56" x14ac:dyDescent="0.45">
      <c r="A20" s="70" t="s">
        <v>204</v>
      </c>
      <c r="B20" s="77"/>
      <c r="C20" s="44"/>
    </row>
    <row r="21" spans="1:56" x14ac:dyDescent="0.45">
      <c r="A21" s="132" t="s">
        <v>243</v>
      </c>
      <c r="B21" s="79"/>
      <c r="C21" s="72"/>
      <c r="BD21" s="54" t="s">
        <v>39</v>
      </c>
    </row>
    <row r="22" spans="1:56" x14ac:dyDescent="0.45">
      <c r="A22" s="73" t="s">
        <v>37</v>
      </c>
      <c r="B22" s="80"/>
      <c r="C22" s="74"/>
      <c r="BD22" s="54" t="s">
        <v>40</v>
      </c>
    </row>
    <row r="23" spans="1:56" x14ac:dyDescent="0.45">
      <c r="A23" s="26" t="s">
        <v>205</v>
      </c>
      <c r="B23" s="82"/>
      <c r="C23" s="44"/>
      <c r="BD23" s="54" t="s">
        <v>42</v>
      </c>
    </row>
    <row r="24" spans="1:56" x14ac:dyDescent="0.45">
      <c r="A24" s="26" t="s">
        <v>38</v>
      </c>
      <c r="B24" s="77"/>
      <c r="C24" s="44"/>
    </row>
    <row r="25" spans="1:56" x14ac:dyDescent="0.45">
      <c r="A25" s="26" t="s">
        <v>206</v>
      </c>
      <c r="B25" s="77"/>
      <c r="C25" s="44"/>
    </row>
    <row r="26" spans="1:56" x14ac:dyDescent="0.45">
      <c r="A26" s="26" t="s">
        <v>41</v>
      </c>
      <c r="B26" s="77"/>
      <c r="C26" s="44"/>
      <c r="BD26" s="54" t="s">
        <v>45</v>
      </c>
    </row>
    <row r="27" spans="1:56" x14ac:dyDescent="0.45">
      <c r="A27" s="26" t="s">
        <v>207</v>
      </c>
      <c r="B27" s="77"/>
      <c r="C27" s="44"/>
      <c r="BD27" s="54" t="s">
        <v>46</v>
      </c>
    </row>
    <row r="28" spans="1:56" x14ac:dyDescent="0.45">
      <c r="A28" s="26" t="s">
        <v>43</v>
      </c>
      <c r="B28" s="77"/>
      <c r="C28" s="44"/>
      <c r="BD28" s="54" t="s">
        <v>47</v>
      </c>
    </row>
    <row r="29" spans="1:56" x14ac:dyDescent="0.45">
      <c r="A29" s="68" t="s">
        <v>44</v>
      </c>
      <c r="B29" s="80"/>
      <c r="C29" s="74"/>
      <c r="BD29" s="54" t="s">
        <v>50</v>
      </c>
    </row>
    <row r="30" spans="1:56" ht="28.5" x14ac:dyDescent="0.45">
      <c r="A30" s="128" t="s">
        <v>244</v>
      </c>
      <c r="B30" s="97"/>
      <c r="C30" s="141" t="s">
        <v>247</v>
      </c>
      <c r="BD30" s="54" t="s">
        <v>52</v>
      </c>
    </row>
    <row r="31" spans="1:56" x14ac:dyDescent="0.45">
      <c r="A31" s="25" t="s">
        <v>51</v>
      </c>
      <c r="B31" s="84"/>
      <c r="C31" s="141"/>
      <c r="BD31" s="54" t="s">
        <v>57</v>
      </c>
    </row>
    <row r="32" spans="1:56" x14ac:dyDescent="0.45">
      <c r="A32" s="25" t="s">
        <v>208</v>
      </c>
      <c r="B32" s="77"/>
      <c r="C32" s="141"/>
      <c r="BD32" s="54" t="s">
        <v>69</v>
      </c>
    </row>
    <row r="33" spans="1:56" x14ac:dyDescent="0.45">
      <c r="A33" s="18" t="s">
        <v>209</v>
      </c>
      <c r="B33" s="77"/>
      <c r="C33" s="89"/>
      <c r="BD33" s="54" t="s">
        <v>72</v>
      </c>
    </row>
    <row r="34" spans="1:56" x14ac:dyDescent="0.45">
      <c r="A34" s="128" t="s">
        <v>245</v>
      </c>
      <c r="B34" s="76"/>
      <c r="C34" s="87" t="s">
        <v>246</v>
      </c>
      <c r="BD34" s="54" t="s">
        <v>54</v>
      </c>
    </row>
    <row r="35" spans="1:56" x14ac:dyDescent="0.45">
      <c r="A35" s="25" t="s">
        <v>53</v>
      </c>
      <c r="B35" s="77"/>
      <c r="C35" s="67"/>
      <c r="BD35" s="54" t="s">
        <v>26</v>
      </c>
    </row>
    <row r="36" spans="1:56" x14ac:dyDescent="0.45">
      <c r="A36" s="73" t="s">
        <v>48</v>
      </c>
      <c r="B36" s="88"/>
      <c r="C36" s="71"/>
    </row>
    <row r="37" spans="1:56" x14ac:dyDescent="0.45">
      <c r="A37" s="25" t="s">
        <v>55</v>
      </c>
      <c r="B37" s="95"/>
      <c r="C37" s="50" t="s">
        <v>56</v>
      </c>
      <c r="BD37" s="54" t="s">
        <v>60</v>
      </c>
    </row>
    <row r="38" spans="1:56" x14ac:dyDescent="0.45">
      <c r="A38" s="25" t="s">
        <v>58</v>
      </c>
      <c r="B38" s="83"/>
      <c r="C38" s="50" t="s">
        <v>56</v>
      </c>
    </row>
    <row r="39" spans="1:56" x14ac:dyDescent="0.45">
      <c r="A39" s="25" t="s">
        <v>59</v>
      </c>
      <c r="B39" s="77"/>
      <c r="C39" s="51"/>
      <c r="BD39" s="54" t="s">
        <v>62</v>
      </c>
    </row>
    <row r="40" spans="1:56" x14ac:dyDescent="0.45">
      <c r="A40" s="129" t="s">
        <v>249</v>
      </c>
      <c r="B40" s="76"/>
      <c r="C40" s="89"/>
      <c r="BD40" s="54" t="s">
        <v>64</v>
      </c>
    </row>
    <row r="41" spans="1:56" x14ac:dyDescent="0.45">
      <c r="A41" s="25" t="s">
        <v>67</v>
      </c>
      <c r="B41" s="77"/>
      <c r="C41" s="51"/>
      <c r="BD41" s="54" t="s">
        <v>66</v>
      </c>
    </row>
    <row r="42" spans="1:56" x14ac:dyDescent="0.45">
      <c r="A42" s="25" t="s">
        <v>248</v>
      </c>
      <c r="B42" s="76"/>
      <c r="C42" s="50"/>
      <c r="BD42" s="54" t="s">
        <v>69</v>
      </c>
    </row>
    <row r="43" spans="1:56" x14ac:dyDescent="0.45">
      <c r="A43" s="25" t="s">
        <v>61</v>
      </c>
      <c r="B43" s="85"/>
      <c r="C43" s="50" t="s">
        <v>56</v>
      </c>
      <c r="BD43" s="54" t="s">
        <v>70</v>
      </c>
    </row>
    <row r="44" spans="1:56" x14ac:dyDescent="0.45">
      <c r="A44" s="25" t="s">
        <v>63</v>
      </c>
      <c r="B44" s="86"/>
      <c r="C44" s="50" t="s">
        <v>56</v>
      </c>
    </row>
    <row r="45" spans="1:56" x14ac:dyDescent="0.45">
      <c r="A45" s="25" t="s">
        <v>65</v>
      </c>
      <c r="B45" s="86"/>
      <c r="C45" s="50" t="s">
        <v>56</v>
      </c>
      <c r="BD45" s="54" t="s">
        <v>71</v>
      </c>
    </row>
    <row r="46" spans="1:56" x14ac:dyDescent="0.45">
      <c r="A46" s="130" t="s">
        <v>250</v>
      </c>
      <c r="B46" s="96"/>
      <c r="C46" s="94" t="s">
        <v>251</v>
      </c>
      <c r="BD46" s="54" t="s">
        <v>73</v>
      </c>
    </row>
    <row r="47" spans="1:56" x14ac:dyDescent="0.45">
      <c r="A47" s="25" t="s">
        <v>188</v>
      </c>
      <c r="B47" s="90"/>
      <c r="C47" s="51"/>
      <c r="BD47" s="54" t="s">
        <v>54</v>
      </c>
    </row>
    <row r="48" spans="1:56" x14ac:dyDescent="0.45">
      <c r="A48" s="91" t="s">
        <v>189</v>
      </c>
      <c r="B48" s="92"/>
      <c r="C48" s="93" t="s">
        <v>210</v>
      </c>
      <c r="BD48" s="54" t="s">
        <v>74</v>
      </c>
    </row>
    <row r="49" spans="3:56" x14ac:dyDescent="0.45">
      <c r="C49" s="51"/>
      <c r="BD49" s="54" t="s">
        <v>49</v>
      </c>
    </row>
    <row r="51" spans="3:56" x14ac:dyDescent="0.45">
      <c r="BD51" s="54" t="s">
        <v>218</v>
      </c>
    </row>
    <row r="52" spans="3:56" x14ac:dyDescent="0.45">
      <c r="BD52" s="54" t="s">
        <v>219</v>
      </c>
    </row>
    <row r="53" spans="3:56" x14ac:dyDescent="0.45">
      <c r="BD53" s="54" t="s">
        <v>75</v>
      </c>
    </row>
    <row r="54" spans="3:56" x14ac:dyDescent="0.45">
      <c r="BD54" s="54" t="s">
        <v>220</v>
      </c>
    </row>
    <row r="55" spans="3:56" x14ac:dyDescent="0.45">
      <c r="BD55" s="54" t="s">
        <v>221</v>
      </c>
    </row>
    <row r="56" spans="3:56" x14ac:dyDescent="0.45">
      <c r="BD56" s="54" t="s">
        <v>217</v>
      </c>
    </row>
    <row r="58" spans="3:56" x14ac:dyDescent="0.45">
      <c r="BD58" s="54" t="s">
        <v>76</v>
      </c>
    </row>
    <row r="59" spans="3:56" x14ac:dyDescent="0.45">
      <c r="BD59" s="54" t="s">
        <v>77</v>
      </c>
    </row>
    <row r="60" spans="3:56" x14ac:dyDescent="0.45">
      <c r="BD60" s="54" t="s">
        <v>73</v>
      </c>
    </row>
    <row r="62" spans="3:56" x14ac:dyDescent="0.45">
      <c r="BD62" s="54" t="s">
        <v>78</v>
      </c>
    </row>
    <row r="63" spans="3:56" x14ac:dyDescent="0.45">
      <c r="BD63" s="54" t="s">
        <v>216</v>
      </c>
    </row>
    <row r="64" spans="3:56" x14ac:dyDescent="0.45">
      <c r="BD64" s="54" t="s">
        <v>79</v>
      </c>
    </row>
    <row r="65" spans="56:56" x14ac:dyDescent="0.45">
      <c r="BD65" s="54" t="s">
        <v>80</v>
      </c>
    </row>
    <row r="67" spans="56:56" x14ac:dyDescent="0.45">
      <c r="BD67" s="54" t="s">
        <v>81</v>
      </c>
    </row>
    <row r="68" spans="56:56" x14ac:dyDescent="0.45">
      <c r="BD68" s="54" t="s">
        <v>82</v>
      </c>
    </row>
    <row r="70" spans="56:56" x14ac:dyDescent="0.45">
      <c r="BD70" s="54" t="s">
        <v>68</v>
      </c>
    </row>
    <row r="71" spans="56:56" x14ac:dyDescent="0.45">
      <c r="BD71" s="54" t="s">
        <v>83</v>
      </c>
    </row>
    <row r="72" spans="56:56" x14ac:dyDescent="0.45">
      <c r="BD72" s="54" t="s">
        <v>84</v>
      </c>
    </row>
    <row r="73" spans="56:56" x14ac:dyDescent="0.45">
      <c r="BD73" s="54" t="s">
        <v>85</v>
      </c>
    </row>
  </sheetData>
  <sheetProtection algorithmName="SHA-512" hashValue="B81gt6Trdx+aGMcVRSuYJu39eVZ6PY8a6o71nXe1ab8I4o6rJ1C6rYokJaaqq0aEDovemh53rKkV9MtbrQwJAA==" saltValue="zKx6aIrdHEu1Yjg3y+uPcg==" spinCount="100000" sheet="1" objects="1" scenarios="1"/>
  <mergeCells count="1">
    <mergeCell ref="C30:C32"/>
  </mergeCells>
  <dataValidations count="27">
    <dataValidation type="list" allowBlank="1" showInputMessage="1" showErrorMessage="1" errorTitle="Utilites avaiable " error="Please select a valid value for Utilites Avaiable. " sqref="B22" xr:uid="{6578FF64-993B-4910-8E53-7E2F2096492A}">
      <formula1>$BD$8:$BD$9</formula1>
    </dataValidation>
    <dataValidation type="list" allowBlank="1" showInputMessage="1" showErrorMessage="1" errorTitle="Zoning meets parking ratio req?" error="Zoning meets parking ratio req?" sqref="B19" xr:uid="{285EBCF4-FB0A-4830-A635-BECF770AC605}">
      <formula1>$BD$8:$BD$9</formula1>
    </dataValidation>
    <dataValidation type="list" allowBlank="1" showInputMessage="1" showErrorMessage="1" errorTitle="Related Party" error="Please select a valid value for Related Party._x000a_" sqref="B16 B32:B33 B35" xr:uid="{30453306-EC09-4BE7-948E-1AB25F65FED6}">
      <formula1>$BD$8:$BD$9</formula1>
    </dataValidation>
    <dataValidation type="whole" allowBlank="1" showInputMessage="1" showErrorMessage="1" sqref="B44:B45" xr:uid="{0B3A0BA4-061B-4537-B8B7-B40727805BDB}">
      <formula1>0</formula1>
      <formula2>90000000</formula2>
    </dataValidation>
    <dataValidation type="whole" allowBlank="1" showInputMessage="1" showErrorMessage="1" sqref="B10" xr:uid="{1E519708-D6E0-4BB5-800F-B6D0AAF48C02}">
      <formula1>0</formula1>
      <formula2>1111111</formula2>
    </dataValidation>
    <dataValidation type="list" allowBlank="1" showInputMessage="1" showErrorMessage="1" errorTitle="Type of Heating In-Unit" error="Please select a valid value for Type of Heating In-Unit" sqref="B23:B24" xr:uid="{7A2AE021-3035-4DDA-A90D-0BC36FA89668}">
      <formula1>$BD$12:$BD$18</formula1>
    </dataValidation>
    <dataValidation type="whole" allowBlank="1" showInputMessage="1" showErrorMessage="1" sqref="B37:B38" xr:uid="{63128728-69E2-44F1-97EF-FE21147368E5}">
      <formula1>0</formula1>
      <formula2>50</formula2>
    </dataValidation>
    <dataValidation type="list" allowBlank="1" showInputMessage="1" showErrorMessage="1" errorTitle="Site Properly Zoned" error="Please select a valid value for Site Properly Zoned." sqref="B18" xr:uid="{2021A642-4CE2-4EF1-9428-9C6EACD789A5}">
      <formula1>$BD$8:$BD$9</formula1>
    </dataValidation>
    <dataValidation type="list" allowBlank="1" showInputMessage="1" showErrorMessage="1" errorTitle="Type of Units/Housing" error="Please select a valid value for Type of Units/Housing." sqref="B41" xr:uid="{DC292F6C-BDAB-47D9-9AB5-EEDE0B590074}">
      <formula1>$BD$70:$BD$73</formula1>
    </dataValidation>
    <dataValidation type="list" allowBlank="1" showInputMessage="1" showErrorMessage="1" errorTitle="Site Control" error="Please select a valid value for Site Control." sqref="B14" xr:uid="{F4AA161A-2D01-444C-93CB-85B25B27AA46}">
      <formula1>$BD$3:$BD$5</formula1>
    </dataValidation>
    <dataValidation type="list" allowBlank="1" showInputMessage="1" showErrorMessage="1" sqref="B25:B26" xr:uid="{42E42C2B-50AD-443F-9AA3-F08D3773B6A8}">
      <formula1>$BD$21:$BD$23</formula1>
    </dataValidation>
    <dataValidation type="list" allowBlank="1" showInputMessage="1" showErrorMessage="1" sqref="B29" xr:uid="{F11B16A2-2361-4213-A98D-D374E32D3003}">
      <formula1>$BD$39:$BD$43</formula1>
    </dataValidation>
    <dataValidation type="list" allowBlank="1" showInputMessage="1" showErrorMessage="1" sqref="B31:B33" xr:uid="{9305CF9F-3A25-42AE-BCCF-61A1AD108F76}">
      <formula1>$BD$51:$BD$56</formula1>
    </dataValidation>
    <dataValidation type="list" allowBlank="1" showInputMessage="1" showErrorMessage="1" sqref="B35" xr:uid="{5D849E2C-D277-46C5-927F-68D3FB77DB99}">
      <formula1>$BD$58:$BD$60</formula1>
    </dataValidation>
    <dataValidation type="list" allowBlank="1" showInputMessage="1" showErrorMessage="1" errorTitle="Related Party" error="Please select a valid value for Related Party._x000a_" sqref="B33" xr:uid="{1980E129-AC18-49D0-9931-92873487BFC0}">
      <formula1>$BD$8:$BD$10</formula1>
    </dataValidation>
    <dataValidation type="list" allowBlank="1" showInputMessage="1" showErrorMessage="1" sqref="B13" xr:uid="{D97D1520-E261-4CCD-B156-9C90FE1417BC}">
      <formula1>"Families,Seniors,Assisted Living,Homelessness,Veterans,PSH,Special Needs"</formula1>
    </dataValidation>
    <dataValidation type="list" allowBlank="1" showInputMessage="1" showErrorMessage="1" sqref="B12" xr:uid="{B57CA3F2-9DE7-4264-A6A8-5F2236E4855F}">
      <formula1>"New Construction,New Construction &amp; Acquisition/Rehabilitation,New Construction &amp; Rehab Only,Acquisition/Rehabilitation,Rehab Only"</formula1>
    </dataValidation>
    <dataValidation type="list" allowBlank="1" showInputMessage="1" showErrorMessage="1" errorTitle="Type of Cooling" error="Please select a valid value for Type of Cooling." sqref="B30:B33" xr:uid="{292987B7-6CB4-4CA6-93AE-6F4FBB41E6BE}">
      <formula1>"Yes,No,WAIVER"</formula1>
    </dataValidation>
    <dataValidation type="list" allowBlank="1" showInputMessage="1" showErrorMessage="1" sqref="B27" xr:uid="{2304CD00-0426-4B24-89FA-ED2581456439}">
      <formula1>$BD$26:$BD$34</formula1>
    </dataValidation>
    <dataValidation type="list" allowBlank="1" showInputMessage="1" showErrorMessage="1" sqref="B28" xr:uid="{0A757B41-E7CD-462D-B148-E947160B5587}">
      <formula1>$BD$31:$BD$37</formula1>
    </dataValidation>
    <dataValidation type="list" allowBlank="1" showInputMessage="1" showErrorMessage="1" sqref="B36" xr:uid="{A96EBB5E-86AF-42F0-B9C7-C06F1FD0F49B}">
      <formula1>$BD$45:$BD$49</formula1>
    </dataValidation>
    <dataValidation type="list" allowBlank="1" showInputMessage="1" showErrorMessage="1" errorTitle="Type of Units/Housing" error="Please select a valid value for Type of Units/Housing." sqref="B34" xr:uid="{20794847-9B81-44BA-A0AE-7EE1D5371B01}">
      <formula1>#REF!</formula1>
    </dataValidation>
    <dataValidation type="list" allowBlank="1" showInputMessage="1" showErrorMessage="1" sqref="B34" xr:uid="{E0B20BFF-C774-4A90-B216-B037A44DE2DB}">
      <formula1>#REF!</formula1>
    </dataValidation>
    <dataValidation type="list" allowBlank="1" showInputMessage="1" showErrorMessage="1" sqref="B34 B46" xr:uid="{08133CF0-D603-465A-8010-3E42A082932B}">
      <formula1>"Yes,No"</formula1>
    </dataValidation>
    <dataValidation type="list" allowBlank="1" showInputMessage="1" showErrorMessage="1" errorTitle="Building Type" error="Please select a valid value for Building Type." sqref="B42" xr:uid="{25C2B0E5-602E-4AAA-8257-46AF85DA3BBC}">
      <formula1>"Yes,No"</formula1>
    </dataValidation>
    <dataValidation type="list" allowBlank="1" showInputMessage="1" showErrorMessage="1" errorTitle="Building Construction" error="Please select a valid value for Building Construction." sqref="B39 B41" xr:uid="{CC116814-BDDE-4370-91DD-E985C5CD09FF}">
      <formula1>$BD$62:$BD$65</formula1>
    </dataValidation>
    <dataValidation type="list" allowBlank="1" showInputMessage="1" showErrorMessage="1" errorTitle="Building Construction" error="Please select a valid value for Building Construction." sqref="B40" xr:uid="{4A80518D-E70C-463E-BB55-D30D7859D636}">
      <formula1>"Colorado based production, Out of State Production, N/A"</formula1>
    </dataValidation>
  </dataValidations>
  <hyperlinks>
    <hyperlink ref="C34" r:id="rId1" xr:uid="{1D9A287F-C2BD-40ED-B7F5-70E0CC82CE8A}"/>
    <hyperlink ref="C46" r:id="rId2" xr:uid="{FD67CD5E-16D8-41AB-80B6-A499847CFBEA}"/>
  </hyperlinks>
  <pageMargins left="0.7" right="0.7" top="0.75" bottom="0.75" header="0.3" footer="0.3"/>
  <pageSetup paperSize="5" orientation="landscape" horizontalDpi="300" verticalDpi="0" r:id="rId3"/>
  <headerFooter>
    <oddHeader>&amp;L&amp;"Trebuchet MS,Bold"&amp;18Proposition 123: Concessionary Debt Program - LIHTC Predevelopment Finance Application</oddHeader>
  </headerFooter>
  <extLst>
    <ext xmlns:x14="http://schemas.microsoft.com/office/spreadsheetml/2009/9/main" uri="{CCE6A557-97BC-4b89-ADB6-D9C93CAAB3DF}">
      <x14:dataValidations xmlns:xm="http://schemas.microsoft.com/office/excel/2006/main" count="1">
        <x14:dataValidation type="list" allowBlank="1" showInputMessage="1" showErrorMessage="1" xr:uid="{48192FB2-AA3C-4C3F-933C-D220A5CFBF02}">
          <x14:formula1>
            <xm:f>'Rents Table '!$R$1:$R$64</xm:f>
          </x14:formula1>
          <xm:sqref>B11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5BFFD8-19BB-41FC-BAFD-6AF7CB726404}">
  <dimension ref="A1:S753"/>
  <sheetViews>
    <sheetView topLeftCell="A17" zoomScaleNormal="100" workbookViewId="0">
      <selection activeCell="U11" sqref="U11"/>
    </sheetView>
  </sheetViews>
  <sheetFormatPr defaultColWidth="9.86328125" defaultRowHeight="14.25" x14ac:dyDescent="0.45"/>
  <cols>
    <col min="1" max="1" width="11.86328125" bestFit="1" customWidth="1"/>
    <col min="2" max="2" width="16" bestFit="1" customWidth="1"/>
    <col min="3" max="3" width="6.265625" bestFit="1" customWidth="1"/>
    <col min="17" max="17" width="11.59765625" style="10" customWidth="1"/>
    <col min="19" max="16384" width="9.86328125" style="10"/>
  </cols>
  <sheetData>
    <row r="1" spans="1:18" s="1" customFormat="1" ht="75" customHeight="1" thickTop="1" thickBot="1" x14ac:dyDescent="0.5">
      <c r="A1" s="142" t="s">
        <v>223</v>
      </c>
      <c r="B1" s="143"/>
      <c r="C1" s="143"/>
      <c r="D1" s="143"/>
      <c r="E1" s="143"/>
      <c r="F1" s="143"/>
      <c r="G1" s="143"/>
      <c r="H1" s="143"/>
      <c r="I1" s="143" t="s">
        <v>224</v>
      </c>
      <c r="J1" s="143"/>
      <c r="K1" s="143"/>
      <c r="L1" s="143"/>
      <c r="M1" s="143"/>
      <c r="N1" s="143"/>
      <c r="O1" s="143"/>
      <c r="P1" s="144"/>
      <c r="Q1" s="2"/>
      <c r="R1" t="s">
        <v>100</v>
      </c>
    </row>
    <row r="2" spans="1:18" s="3" customFormat="1" ht="13.5" customHeight="1" thickTop="1" thickBot="1" x14ac:dyDescent="0.5">
      <c r="A2" s="56" t="s">
        <v>23</v>
      </c>
      <c r="B2" s="57"/>
      <c r="C2" s="58" t="s">
        <v>86</v>
      </c>
      <c r="D2" s="4" t="s">
        <v>87</v>
      </c>
      <c r="E2" s="4" t="s">
        <v>88</v>
      </c>
      <c r="F2" s="4" t="s">
        <v>89</v>
      </c>
      <c r="G2" s="4" t="s">
        <v>90</v>
      </c>
      <c r="H2" s="5" t="s">
        <v>91</v>
      </c>
      <c r="I2" s="6" t="s">
        <v>92</v>
      </c>
      <c r="J2" s="4" t="s">
        <v>93</v>
      </c>
      <c r="K2" s="4" t="s">
        <v>94</v>
      </c>
      <c r="L2" s="4" t="s">
        <v>95</v>
      </c>
      <c r="M2" s="4" t="s">
        <v>96</v>
      </c>
      <c r="N2" s="4" t="s">
        <v>97</v>
      </c>
      <c r="O2" s="4" t="s">
        <v>98</v>
      </c>
      <c r="P2" s="7" t="s">
        <v>99</v>
      </c>
      <c r="Q2" s="2"/>
      <c r="R2" t="s">
        <v>101</v>
      </c>
    </row>
    <row r="3" spans="1:18" s="8" customFormat="1" ht="12.75" customHeight="1" thickTop="1" x14ac:dyDescent="0.45">
      <c r="A3" s="59" t="s">
        <v>100</v>
      </c>
      <c r="B3" s="59" t="str">
        <f t="shared" ref="B3:B66" si="0">CONCATENATE(A3,C3)</f>
        <v>Adams1.2</v>
      </c>
      <c r="C3" s="12">
        <v>1.2</v>
      </c>
      <c r="D3" s="11">
        <v>2739</v>
      </c>
      <c r="E3" s="11">
        <v>2935</v>
      </c>
      <c r="F3" s="11">
        <v>3522</v>
      </c>
      <c r="G3" s="11">
        <v>4069</v>
      </c>
      <c r="H3" s="11">
        <v>4539</v>
      </c>
      <c r="I3" s="11">
        <v>109560</v>
      </c>
      <c r="J3" s="11">
        <v>125280</v>
      </c>
      <c r="K3" s="11">
        <v>140880</v>
      </c>
      <c r="L3" s="11">
        <v>156480</v>
      </c>
      <c r="M3" s="11">
        <v>169080</v>
      </c>
      <c r="N3" s="11">
        <v>181560</v>
      </c>
      <c r="O3" s="11">
        <v>194040</v>
      </c>
      <c r="P3" s="11">
        <v>206640</v>
      </c>
      <c r="Q3" s="9"/>
      <c r="R3" t="s">
        <v>102</v>
      </c>
    </row>
    <row r="4" spans="1:18" s="9" customFormat="1" ht="15.75" customHeight="1" x14ac:dyDescent="0.45">
      <c r="A4" s="59" t="s">
        <v>100</v>
      </c>
      <c r="B4" s="59" t="str">
        <f t="shared" si="0"/>
        <v>Adams1</v>
      </c>
      <c r="C4" s="12">
        <v>1</v>
      </c>
      <c r="D4" s="11">
        <v>2282</v>
      </c>
      <c r="E4" s="11">
        <v>2446</v>
      </c>
      <c r="F4" s="11">
        <v>2935</v>
      </c>
      <c r="G4" s="11">
        <v>3391</v>
      </c>
      <c r="H4" s="11">
        <v>3782</v>
      </c>
      <c r="I4" s="11">
        <v>91300</v>
      </c>
      <c r="J4" s="11">
        <v>104400</v>
      </c>
      <c r="K4" s="11">
        <v>117400</v>
      </c>
      <c r="L4" s="11">
        <v>130400</v>
      </c>
      <c r="M4" s="11">
        <v>140900</v>
      </c>
      <c r="N4" s="11">
        <v>151300</v>
      </c>
      <c r="O4" s="11">
        <v>161700</v>
      </c>
      <c r="P4" s="11">
        <v>172200</v>
      </c>
      <c r="R4" t="s">
        <v>103</v>
      </c>
    </row>
    <row r="5" spans="1:18" s="9" customFormat="1" ht="15.75" customHeight="1" x14ac:dyDescent="0.45">
      <c r="A5" s="59" t="s">
        <v>100</v>
      </c>
      <c r="B5" s="59" t="str">
        <f t="shared" si="0"/>
        <v>Adams0.8</v>
      </c>
      <c r="C5" s="12">
        <v>0.8</v>
      </c>
      <c r="D5" s="11">
        <v>1826</v>
      </c>
      <c r="E5" s="11">
        <v>1957</v>
      </c>
      <c r="F5" s="11">
        <v>2348</v>
      </c>
      <c r="G5" s="11">
        <v>2713</v>
      </c>
      <c r="H5" s="11">
        <v>3026</v>
      </c>
      <c r="I5" s="13">
        <v>73040</v>
      </c>
      <c r="J5" s="13">
        <v>83520</v>
      </c>
      <c r="K5" s="13">
        <v>93920</v>
      </c>
      <c r="L5" s="13">
        <v>104320</v>
      </c>
      <c r="M5" s="13">
        <v>112720</v>
      </c>
      <c r="N5" s="13">
        <v>121040</v>
      </c>
      <c r="O5" s="13">
        <v>129360</v>
      </c>
      <c r="P5" s="13">
        <v>137760</v>
      </c>
      <c r="R5" t="s">
        <v>104</v>
      </c>
    </row>
    <row r="6" spans="1:18" s="9" customFormat="1" ht="15.75" customHeight="1" x14ac:dyDescent="0.45">
      <c r="A6" s="59" t="s">
        <v>100</v>
      </c>
      <c r="B6" s="59" t="str">
        <f t="shared" si="0"/>
        <v>Adams0.7</v>
      </c>
      <c r="C6" s="12">
        <v>0.7</v>
      </c>
      <c r="D6" s="11">
        <v>1597</v>
      </c>
      <c r="E6" s="11">
        <v>1712</v>
      </c>
      <c r="F6" s="11">
        <v>2054</v>
      </c>
      <c r="G6" s="11">
        <v>2373</v>
      </c>
      <c r="H6" s="11">
        <v>2647</v>
      </c>
      <c r="I6" s="13">
        <v>63909.999999999993</v>
      </c>
      <c r="J6" s="13">
        <v>73080</v>
      </c>
      <c r="K6" s="13">
        <v>82180</v>
      </c>
      <c r="L6" s="13">
        <v>91280</v>
      </c>
      <c r="M6" s="13">
        <v>98630</v>
      </c>
      <c r="N6" s="13">
        <v>105910</v>
      </c>
      <c r="O6" s="13">
        <v>113190</v>
      </c>
      <c r="P6" s="13">
        <v>120539.99999999999</v>
      </c>
      <c r="R6" t="s">
        <v>105</v>
      </c>
    </row>
    <row r="7" spans="1:18" s="9" customFormat="1" ht="15.75" customHeight="1" x14ac:dyDescent="0.45">
      <c r="A7" s="59" t="s">
        <v>100</v>
      </c>
      <c r="B7" s="59" t="str">
        <f t="shared" si="0"/>
        <v>Adams0.6</v>
      </c>
      <c r="C7" s="12">
        <v>0.6</v>
      </c>
      <c r="D7" s="11">
        <v>1369</v>
      </c>
      <c r="E7" s="11">
        <v>1467</v>
      </c>
      <c r="F7" s="11">
        <v>1761</v>
      </c>
      <c r="G7" s="11">
        <v>2034</v>
      </c>
      <c r="H7" s="11">
        <v>2269</v>
      </c>
      <c r="I7" s="11">
        <v>54780</v>
      </c>
      <c r="J7" s="11">
        <v>62640</v>
      </c>
      <c r="K7" s="11">
        <v>70440</v>
      </c>
      <c r="L7" s="11">
        <v>78240</v>
      </c>
      <c r="M7" s="11">
        <v>84540</v>
      </c>
      <c r="N7" s="14">
        <v>90780</v>
      </c>
      <c r="O7" s="14">
        <v>97020</v>
      </c>
      <c r="P7" s="14">
        <v>103320</v>
      </c>
      <c r="R7" t="s">
        <v>106</v>
      </c>
    </row>
    <row r="8" spans="1:18" s="9" customFormat="1" ht="15.75" customHeight="1" x14ac:dyDescent="0.45">
      <c r="A8" s="59" t="s">
        <v>100</v>
      </c>
      <c r="B8" s="59" t="str">
        <f t="shared" si="0"/>
        <v>Adams0.5</v>
      </c>
      <c r="C8" s="12">
        <v>0.5</v>
      </c>
      <c r="D8" s="11">
        <v>1141</v>
      </c>
      <c r="E8" s="11">
        <v>1223</v>
      </c>
      <c r="F8" s="11">
        <v>1467</v>
      </c>
      <c r="G8" s="11">
        <v>1695</v>
      </c>
      <c r="H8" s="11">
        <v>1891</v>
      </c>
      <c r="I8" s="13">
        <v>45650</v>
      </c>
      <c r="J8" s="13">
        <v>52200</v>
      </c>
      <c r="K8" s="13">
        <v>58700</v>
      </c>
      <c r="L8" s="13">
        <v>65200</v>
      </c>
      <c r="M8" s="13">
        <v>70450</v>
      </c>
      <c r="N8" s="13">
        <v>75650</v>
      </c>
      <c r="O8" s="13">
        <v>80850</v>
      </c>
      <c r="P8" s="13">
        <v>86100</v>
      </c>
      <c r="R8" t="s">
        <v>107</v>
      </c>
    </row>
    <row r="9" spans="1:18" s="9" customFormat="1" ht="15.75" customHeight="1" x14ac:dyDescent="0.45">
      <c r="A9" s="59" t="s">
        <v>100</v>
      </c>
      <c r="B9" s="59" t="str">
        <f t="shared" si="0"/>
        <v>Adams0.45</v>
      </c>
      <c r="C9" s="12">
        <v>0.45</v>
      </c>
      <c r="D9" s="11">
        <v>1027</v>
      </c>
      <c r="E9" s="11">
        <v>1100</v>
      </c>
      <c r="F9" s="11">
        <v>1320</v>
      </c>
      <c r="G9" s="11">
        <v>1526</v>
      </c>
      <c r="H9" s="11">
        <v>1702</v>
      </c>
      <c r="I9" s="11">
        <v>41085</v>
      </c>
      <c r="J9" s="11">
        <v>46980</v>
      </c>
      <c r="K9" s="11">
        <v>52830</v>
      </c>
      <c r="L9" s="11">
        <v>58680</v>
      </c>
      <c r="M9" s="11">
        <v>63405</v>
      </c>
      <c r="N9" s="14">
        <v>68085</v>
      </c>
      <c r="O9" s="14">
        <v>72765</v>
      </c>
      <c r="P9" s="14">
        <v>77490</v>
      </c>
      <c r="R9" t="s">
        <v>108</v>
      </c>
    </row>
    <row r="10" spans="1:18" s="9" customFormat="1" ht="15.75" customHeight="1" x14ac:dyDescent="0.45">
      <c r="A10" s="59" t="s">
        <v>100</v>
      </c>
      <c r="B10" s="59" t="str">
        <f t="shared" si="0"/>
        <v>Adams0.4</v>
      </c>
      <c r="C10" s="12">
        <v>0.4</v>
      </c>
      <c r="D10" s="11">
        <v>913</v>
      </c>
      <c r="E10" s="11">
        <v>978</v>
      </c>
      <c r="F10" s="11">
        <v>1174</v>
      </c>
      <c r="G10" s="11">
        <v>1356</v>
      </c>
      <c r="H10" s="11">
        <v>1513</v>
      </c>
      <c r="I10" s="11">
        <v>36520</v>
      </c>
      <c r="J10" s="11">
        <v>41760</v>
      </c>
      <c r="K10" s="11">
        <v>46960</v>
      </c>
      <c r="L10" s="11">
        <v>52160</v>
      </c>
      <c r="M10" s="11">
        <v>56360</v>
      </c>
      <c r="N10" s="14">
        <v>60520</v>
      </c>
      <c r="O10" s="14">
        <v>64680</v>
      </c>
      <c r="P10" s="14">
        <v>68880</v>
      </c>
      <c r="R10" t="s">
        <v>109</v>
      </c>
    </row>
    <row r="11" spans="1:18" s="9" customFormat="1" ht="15.75" customHeight="1" x14ac:dyDescent="0.45">
      <c r="A11" s="59" t="s">
        <v>100</v>
      </c>
      <c r="B11" s="59" t="str">
        <f t="shared" si="0"/>
        <v>Adams0.3</v>
      </c>
      <c r="C11" s="12">
        <v>0.3</v>
      </c>
      <c r="D11" s="11">
        <v>684</v>
      </c>
      <c r="E11" s="11">
        <v>733</v>
      </c>
      <c r="F11" s="11">
        <v>880</v>
      </c>
      <c r="G11" s="11">
        <v>1017</v>
      </c>
      <c r="H11" s="11">
        <v>1134</v>
      </c>
      <c r="I11" s="13">
        <v>27390</v>
      </c>
      <c r="J11" s="13">
        <v>31320</v>
      </c>
      <c r="K11" s="13">
        <v>35220</v>
      </c>
      <c r="L11" s="13">
        <v>39120</v>
      </c>
      <c r="M11" s="13">
        <v>42270</v>
      </c>
      <c r="N11" s="13">
        <v>45390</v>
      </c>
      <c r="O11" s="13">
        <v>48510</v>
      </c>
      <c r="P11" s="13">
        <v>51660</v>
      </c>
      <c r="R11" t="s">
        <v>110</v>
      </c>
    </row>
    <row r="12" spans="1:18" s="9" customFormat="1" ht="15.75" customHeight="1" x14ac:dyDescent="0.45">
      <c r="A12" s="59" t="s">
        <v>100</v>
      </c>
      <c r="B12" s="59" t="str">
        <f t="shared" si="0"/>
        <v>Adams0.2</v>
      </c>
      <c r="C12" s="12">
        <v>0.2</v>
      </c>
      <c r="D12" s="11">
        <v>456</v>
      </c>
      <c r="E12" s="11">
        <v>489</v>
      </c>
      <c r="F12" s="11">
        <v>587</v>
      </c>
      <c r="G12" s="11">
        <v>678</v>
      </c>
      <c r="H12" s="11">
        <v>756</v>
      </c>
      <c r="I12" s="13">
        <v>18260</v>
      </c>
      <c r="J12" s="13">
        <v>20880</v>
      </c>
      <c r="K12" s="13">
        <v>23480</v>
      </c>
      <c r="L12" s="13">
        <v>26080</v>
      </c>
      <c r="M12" s="13">
        <v>28180</v>
      </c>
      <c r="N12" s="13">
        <v>30260</v>
      </c>
      <c r="O12" s="13">
        <v>32340</v>
      </c>
      <c r="P12" s="13">
        <v>34440</v>
      </c>
      <c r="R12" t="s">
        <v>111</v>
      </c>
    </row>
    <row r="13" spans="1:18" s="9" customFormat="1" ht="15.75" customHeight="1" x14ac:dyDescent="0.45">
      <c r="A13" s="59" t="s">
        <v>101</v>
      </c>
      <c r="B13" s="59" t="str">
        <f t="shared" si="0"/>
        <v>Alamosa1.2</v>
      </c>
      <c r="C13" s="12">
        <v>1.2</v>
      </c>
      <c r="D13" s="11">
        <v>1980</v>
      </c>
      <c r="E13" s="11">
        <v>2121</v>
      </c>
      <c r="F13" s="11">
        <v>2544</v>
      </c>
      <c r="G13" s="11">
        <v>2940</v>
      </c>
      <c r="H13" s="11">
        <v>3279</v>
      </c>
      <c r="I13" s="11">
        <v>79200</v>
      </c>
      <c r="J13" s="11">
        <v>90480</v>
      </c>
      <c r="K13" s="11">
        <v>101760</v>
      </c>
      <c r="L13" s="11">
        <v>113040</v>
      </c>
      <c r="M13" s="11">
        <v>122160</v>
      </c>
      <c r="N13" s="11">
        <v>131160</v>
      </c>
      <c r="O13" s="11">
        <v>140280</v>
      </c>
      <c r="P13" s="11">
        <v>149280</v>
      </c>
      <c r="R13" t="s">
        <v>112</v>
      </c>
    </row>
    <row r="14" spans="1:18" s="9" customFormat="1" ht="15.75" customHeight="1" x14ac:dyDescent="0.45">
      <c r="A14" s="59" t="s">
        <v>101</v>
      </c>
      <c r="B14" s="59" t="str">
        <f t="shared" si="0"/>
        <v>Alamosa1</v>
      </c>
      <c r="C14" s="12">
        <v>1</v>
      </c>
      <c r="D14" s="11">
        <v>1650</v>
      </c>
      <c r="E14" s="11">
        <v>1767</v>
      </c>
      <c r="F14" s="11">
        <v>2120</v>
      </c>
      <c r="G14" s="11">
        <v>2450</v>
      </c>
      <c r="H14" s="11">
        <v>2732</v>
      </c>
      <c r="I14" s="11">
        <v>66000</v>
      </c>
      <c r="J14" s="11">
        <v>75400</v>
      </c>
      <c r="K14" s="11">
        <v>84800</v>
      </c>
      <c r="L14" s="11">
        <v>94200</v>
      </c>
      <c r="M14" s="11">
        <v>101800</v>
      </c>
      <c r="N14" s="11">
        <v>109300</v>
      </c>
      <c r="O14" s="11">
        <v>116900</v>
      </c>
      <c r="P14" s="11">
        <v>124400</v>
      </c>
      <c r="R14" t="s">
        <v>113</v>
      </c>
    </row>
    <row r="15" spans="1:18" s="9" customFormat="1" ht="15.75" customHeight="1" x14ac:dyDescent="0.45">
      <c r="A15" s="59" t="s">
        <v>101</v>
      </c>
      <c r="B15" s="59" t="str">
        <f t="shared" si="0"/>
        <v>Alamosa0.8</v>
      </c>
      <c r="C15" s="12">
        <v>0.8</v>
      </c>
      <c r="D15" s="11">
        <v>1320</v>
      </c>
      <c r="E15" s="11">
        <v>1414</v>
      </c>
      <c r="F15" s="11">
        <v>1696</v>
      </c>
      <c r="G15" s="11">
        <v>1960</v>
      </c>
      <c r="H15" s="11">
        <v>2186</v>
      </c>
      <c r="I15" s="13">
        <v>52800</v>
      </c>
      <c r="J15" s="13">
        <v>60320</v>
      </c>
      <c r="K15" s="13">
        <v>67840</v>
      </c>
      <c r="L15" s="13">
        <v>75360</v>
      </c>
      <c r="M15" s="13">
        <v>81440</v>
      </c>
      <c r="N15" s="13">
        <v>87440</v>
      </c>
      <c r="O15" s="13">
        <v>93520</v>
      </c>
      <c r="P15" s="13">
        <v>99520</v>
      </c>
      <c r="R15" t="s">
        <v>114</v>
      </c>
    </row>
    <row r="16" spans="1:18" s="9" customFormat="1" ht="15.75" customHeight="1" x14ac:dyDescent="0.45">
      <c r="A16" s="59" t="s">
        <v>101</v>
      </c>
      <c r="B16" s="59" t="str">
        <f t="shared" si="0"/>
        <v>Alamosa0.7</v>
      </c>
      <c r="C16" s="12">
        <v>0.7</v>
      </c>
      <c r="D16" s="11">
        <v>1155</v>
      </c>
      <c r="E16" s="11">
        <v>1237</v>
      </c>
      <c r="F16" s="11">
        <v>1484</v>
      </c>
      <c r="G16" s="11">
        <v>1715</v>
      </c>
      <c r="H16" s="11">
        <v>1912</v>
      </c>
      <c r="I16" s="13">
        <v>46200</v>
      </c>
      <c r="J16" s="13">
        <v>52780</v>
      </c>
      <c r="K16" s="13">
        <v>59359.999999999993</v>
      </c>
      <c r="L16" s="13">
        <v>65940</v>
      </c>
      <c r="M16" s="13">
        <v>71260</v>
      </c>
      <c r="N16" s="13">
        <v>76510</v>
      </c>
      <c r="O16" s="13">
        <v>81830</v>
      </c>
      <c r="P16" s="13">
        <v>87080</v>
      </c>
      <c r="R16" t="s">
        <v>115</v>
      </c>
    </row>
    <row r="17" spans="1:18" s="9" customFormat="1" ht="15.75" customHeight="1" x14ac:dyDescent="0.45">
      <c r="A17" s="59" t="s">
        <v>101</v>
      </c>
      <c r="B17" s="59" t="str">
        <f t="shared" si="0"/>
        <v>Alamosa0.6</v>
      </c>
      <c r="C17" s="12">
        <v>0.6</v>
      </c>
      <c r="D17" s="11">
        <v>990</v>
      </c>
      <c r="E17" s="11">
        <v>1060</v>
      </c>
      <c r="F17" s="11">
        <v>1272</v>
      </c>
      <c r="G17" s="11">
        <v>1470</v>
      </c>
      <c r="H17" s="11">
        <v>1639</v>
      </c>
      <c r="I17" s="11">
        <v>39600</v>
      </c>
      <c r="J17" s="11">
        <v>45240</v>
      </c>
      <c r="K17" s="11">
        <v>50880</v>
      </c>
      <c r="L17" s="11">
        <v>56520</v>
      </c>
      <c r="M17" s="11">
        <v>61080</v>
      </c>
      <c r="N17" s="14">
        <v>65580</v>
      </c>
      <c r="O17" s="14">
        <v>70140</v>
      </c>
      <c r="P17" s="14">
        <v>74640</v>
      </c>
      <c r="R17" t="s">
        <v>116</v>
      </c>
    </row>
    <row r="18" spans="1:18" s="9" customFormat="1" ht="15.75" customHeight="1" x14ac:dyDescent="0.45">
      <c r="A18" s="59" t="s">
        <v>101</v>
      </c>
      <c r="B18" s="59" t="str">
        <f t="shared" si="0"/>
        <v>Alamosa0.5</v>
      </c>
      <c r="C18" s="12">
        <v>0.5</v>
      </c>
      <c r="D18" s="11">
        <v>825</v>
      </c>
      <c r="E18" s="11">
        <v>883</v>
      </c>
      <c r="F18" s="11">
        <v>1060</v>
      </c>
      <c r="G18" s="11">
        <v>1225</v>
      </c>
      <c r="H18" s="11">
        <v>1366</v>
      </c>
      <c r="I18" s="11">
        <v>33000</v>
      </c>
      <c r="J18" s="11">
        <v>37700</v>
      </c>
      <c r="K18" s="11">
        <v>42400</v>
      </c>
      <c r="L18" s="11">
        <v>47100</v>
      </c>
      <c r="M18" s="11">
        <v>50900</v>
      </c>
      <c r="N18" s="11">
        <v>54650</v>
      </c>
      <c r="O18" s="11">
        <v>58450</v>
      </c>
      <c r="P18" s="11">
        <v>62200</v>
      </c>
      <c r="R18" t="s">
        <v>117</v>
      </c>
    </row>
    <row r="19" spans="1:18" s="9" customFormat="1" ht="15.75" customHeight="1" x14ac:dyDescent="0.45">
      <c r="A19" s="59" t="s">
        <v>101</v>
      </c>
      <c r="B19" s="59" t="str">
        <f t="shared" si="0"/>
        <v>Alamosa0.45</v>
      </c>
      <c r="C19" s="12">
        <v>0.45</v>
      </c>
      <c r="D19" s="11">
        <v>742</v>
      </c>
      <c r="E19" s="11">
        <v>795</v>
      </c>
      <c r="F19" s="11">
        <v>954</v>
      </c>
      <c r="G19" s="11">
        <v>1102</v>
      </c>
      <c r="H19" s="11">
        <v>1229</v>
      </c>
      <c r="I19" s="11">
        <v>29700</v>
      </c>
      <c r="J19" s="11">
        <v>33930</v>
      </c>
      <c r="K19" s="11">
        <v>38160</v>
      </c>
      <c r="L19" s="11">
        <v>42390</v>
      </c>
      <c r="M19" s="11">
        <v>45810</v>
      </c>
      <c r="N19" s="14">
        <v>49185</v>
      </c>
      <c r="O19" s="14">
        <v>52605</v>
      </c>
      <c r="P19" s="14">
        <v>55980</v>
      </c>
      <c r="R19" t="s">
        <v>118</v>
      </c>
    </row>
    <row r="20" spans="1:18" s="9" customFormat="1" ht="15.75" customHeight="1" x14ac:dyDescent="0.45">
      <c r="A20" s="59" t="s">
        <v>101</v>
      </c>
      <c r="B20" s="59" t="str">
        <f t="shared" si="0"/>
        <v>Alamosa0.4</v>
      </c>
      <c r="C20" s="12">
        <v>0.4</v>
      </c>
      <c r="D20" s="11">
        <v>660</v>
      </c>
      <c r="E20" s="11">
        <v>707</v>
      </c>
      <c r="F20" s="11">
        <v>848</v>
      </c>
      <c r="G20" s="11">
        <v>980</v>
      </c>
      <c r="H20" s="11">
        <v>1093</v>
      </c>
      <c r="I20" s="11">
        <v>26400</v>
      </c>
      <c r="J20" s="11">
        <v>30160</v>
      </c>
      <c r="K20" s="11">
        <v>33920</v>
      </c>
      <c r="L20" s="11">
        <v>37680</v>
      </c>
      <c r="M20" s="11">
        <v>40720</v>
      </c>
      <c r="N20" s="14">
        <v>43720</v>
      </c>
      <c r="O20" s="14">
        <v>46760</v>
      </c>
      <c r="P20" s="14">
        <v>49760</v>
      </c>
      <c r="R20" t="s">
        <v>119</v>
      </c>
    </row>
    <row r="21" spans="1:18" s="9" customFormat="1" ht="15.75" customHeight="1" x14ac:dyDescent="0.45">
      <c r="A21" s="59" t="s">
        <v>101</v>
      </c>
      <c r="B21" s="59" t="str">
        <f t="shared" si="0"/>
        <v>Alamosa0.3</v>
      </c>
      <c r="C21" s="12">
        <v>0.3</v>
      </c>
      <c r="D21" s="11">
        <v>495</v>
      </c>
      <c r="E21" s="11">
        <v>530</v>
      </c>
      <c r="F21" s="11">
        <v>636</v>
      </c>
      <c r="G21" s="11">
        <v>735</v>
      </c>
      <c r="H21" s="11">
        <v>819</v>
      </c>
      <c r="I21" s="11">
        <v>19800</v>
      </c>
      <c r="J21" s="11">
        <v>22620</v>
      </c>
      <c r="K21" s="11">
        <v>25440</v>
      </c>
      <c r="L21" s="11">
        <v>28260</v>
      </c>
      <c r="M21" s="11">
        <v>30540</v>
      </c>
      <c r="N21" s="14">
        <v>32790</v>
      </c>
      <c r="O21" s="14">
        <v>35070</v>
      </c>
      <c r="P21" s="14">
        <v>37320</v>
      </c>
      <c r="R21" t="s">
        <v>121</v>
      </c>
    </row>
    <row r="22" spans="1:18" s="9" customFormat="1" ht="15.75" customHeight="1" x14ac:dyDescent="0.45">
      <c r="A22" s="59" t="s">
        <v>101</v>
      </c>
      <c r="B22" s="59" t="str">
        <f t="shared" si="0"/>
        <v>Alamosa0.2</v>
      </c>
      <c r="C22" s="12">
        <v>0.2</v>
      </c>
      <c r="D22" s="11">
        <v>330</v>
      </c>
      <c r="E22" s="11">
        <v>353</v>
      </c>
      <c r="F22" s="11">
        <v>424</v>
      </c>
      <c r="G22" s="11">
        <v>490</v>
      </c>
      <c r="H22" s="11">
        <v>546</v>
      </c>
      <c r="I22" s="11">
        <v>13200</v>
      </c>
      <c r="J22" s="11">
        <v>15080</v>
      </c>
      <c r="K22" s="11">
        <v>16960</v>
      </c>
      <c r="L22" s="11">
        <v>18840</v>
      </c>
      <c r="M22" s="11">
        <v>20360</v>
      </c>
      <c r="N22" s="11">
        <v>21860</v>
      </c>
      <c r="O22" s="11">
        <v>23380</v>
      </c>
      <c r="P22" s="11">
        <v>24880</v>
      </c>
      <c r="R22" t="s">
        <v>120</v>
      </c>
    </row>
    <row r="23" spans="1:18" s="9" customFormat="1" ht="15.75" customHeight="1" x14ac:dyDescent="0.45">
      <c r="A23" s="59" t="s">
        <v>102</v>
      </c>
      <c r="B23" s="59" t="str">
        <f t="shared" si="0"/>
        <v>Arapahoe1.2</v>
      </c>
      <c r="C23" s="12">
        <v>1.2</v>
      </c>
      <c r="D23" s="11">
        <v>2739</v>
      </c>
      <c r="E23" s="11">
        <v>2935</v>
      </c>
      <c r="F23" s="11">
        <v>3522</v>
      </c>
      <c r="G23" s="11">
        <v>4069</v>
      </c>
      <c r="H23" s="11">
        <v>4539</v>
      </c>
      <c r="I23" s="11">
        <v>109560</v>
      </c>
      <c r="J23" s="11">
        <v>125280</v>
      </c>
      <c r="K23" s="11">
        <v>140880</v>
      </c>
      <c r="L23" s="11">
        <v>156480</v>
      </c>
      <c r="M23" s="11">
        <v>169080</v>
      </c>
      <c r="N23" s="11">
        <v>181560</v>
      </c>
      <c r="O23" s="11">
        <v>194040</v>
      </c>
      <c r="P23" s="11">
        <v>206640</v>
      </c>
      <c r="R23" t="s">
        <v>122</v>
      </c>
    </row>
    <row r="24" spans="1:18" s="9" customFormat="1" ht="15.75" customHeight="1" x14ac:dyDescent="0.45">
      <c r="A24" s="59" t="s">
        <v>102</v>
      </c>
      <c r="B24" s="59" t="str">
        <f t="shared" si="0"/>
        <v>Arapahoe1</v>
      </c>
      <c r="C24" s="12">
        <v>1</v>
      </c>
      <c r="D24" s="11">
        <v>2282</v>
      </c>
      <c r="E24" s="11">
        <v>2446</v>
      </c>
      <c r="F24" s="11">
        <v>2935</v>
      </c>
      <c r="G24" s="11">
        <v>3391</v>
      </c>
      <c r="H24" s="11">
        <v>3782</v>
      </c>
      <c r="I24" s="11">
        <v>91300</v>
      </c>
      <c r="J24" s="11">
        <v>104400</v>
      </c>
      <c r="K24" s="11">
        <v>117400</v>
      </c>
      <c r="L24" s="11">
        <v>130400</v>
      </c>
      <c r="M24" s="11">
        <v>140900</v>
      </c>
      <c r="N24" s="11">
        <v>151300</v>
      </c>
      <c r="O24" s="11">
        <v>161700</v>
      </c>
      <c r="P24" s="11">
        <v>172200</v>
      </c>
      <c r="R24" t="s">
        <v>123</v>
      </c>
    </row>
    <row r="25" spans="1:18" s="9" customFormat="1" ht="15.75" customHeight="1" x14ac:dyDescent="0.45">
      <c r="A25" s="59" t="s">
        <v>102</v>
      </c>
      <c r="B25" s="59" t="str">
        <f t="shared" si="0"/>
        <v>Arapahoe0.8</v>
      </c>
      <c r="C25" s="12">
        <v>0.8</v>
      </c>
      <c r="D25" s="11">
        <v>1826</v>
      </c>
      <c r="E25" s="11">
        <v>1957</v>
      </c>
      <c r="F25" s="11">
        <v>2348</v>
      </c>
      <c r="G25" s="11">
        <v>2713</v>
      </c>
      <c r="H25" s="11">
        <v>3026</v>
      </c>
      <c r="I25" s="13">
        <v>73040</v>
      </c>
      <c r="J25" s="13">
        <v>83520</v>
      </c>
      <c r="K25" s="13">
        <v>93920</v>
      </c>
      <c r="L25" s="13">
        <v>104320</v>
      </c>
      <c r="M25" s="13">
        <v>112720</v>
      </c>
      <c r="N25" s="13">
        <v>121040</v>
      </c>
      <c r="O25" s="13">
        <v>129360</v>
      </c>
      <c r="P25" s="13">
        <v>137760</v>
      </c>
      <c r="R25" t="s">
        <v>124</v>
      </c>
    </row>
    <row r="26" spans="1:18" s="9" customFormat="1" ht="15.75" customHeight="1" x14ac:dyDescent="0.45">
      <c r="A26" s="59" t="s">
        <v>102</v>
      </c>
      <c r="B26" s="59" t="str">
        <f t="shared" si="0"/>
        <v>Arapahoe0.7</v>
      </c>
      <c r="C26" s="12">
        <v>0.7</v>
      </c>
      <c r="D26" s="11">
        <v>1597</v>
      </c>
      <c r="E26" s="11">
        <v>1712</v>
      </c>
      <c r="F26" s="11">
        <v>2054</v>
      </c>
      <c r="G26" s="11">
        <v>2373</v>
      </c>
      <c r="H26" s="11">
        <v>2647</v>
      </c>
      <c r="I26" s="13">
        <v>63909.999999999993</v>
      </c>
      <c r="J26" s="13">
        <v>73080</v>
      </c>
      <c r="K26" s="13">
        <v>82180</v>
      </c>
      <c r="L26" s="13">
        <v>91280</v>
      </c>
      <c r="M26" s="13">
        <v>98630</v>
      </c>
      <c r="N26" s="13">
        <v>105910</v>
      </c>
      <c r="O26" s="13">
        <v>113190</v>
      </c>
      <c r="P26" s="13">
        <v>120539.99999999999</v>
      </c>
      <c r="R26" t="s">
        <v>125</v>
      </c>
    </row>
    <row r="27" spans="1:18" s="9" customFormat="1" ht="15.75" customHeight="1" x14ac:dyDescent="0.45">
      <c r="A27" s="59" t="s">
        <v>102</v>
      </c>
      <c r="B27" s="59" t="str">
        <f t="shared" si="0"/>
        <v>Arapahoe0.6</v>
      </c>
      <c r="C27" s="12">
        <v>0.6</v>
      </c>
      <c r="D27" s="11">
        <v>1369</v>
      </c>
      <c r="E27" s="11">
        <v>1467</v>
      </c>
      <c r="F27" s="11">
        <v>1761</v>
      </c>
      <c r="G27" s="11">
        <v>2034</v>
      </c>
      <c r="H27" s="11">
        <v>2269</v>
      </c>
      <c r="I27" s="11">
        <v>54780</v>
      </c>
      <c r="J27" s="11">
        <v>62640</v>
      </c>
      <c r="K27" s="11">
        <v>70440</v>
      </c>
      <c r="L27" s="11">
        <v>78240</v>
      </c>
      <c r="M27" s="11">
        <v>84540</v>
      </c>
      <c r="N27" s="14">
        <v>90780</v>
      </c>
      <c r="O27" s="14">
        <v>97020</v>
      </c>
      <c r="P27" s="14">
        <v>103320</v>
      </c>
      <c r="R27" t="s">
        <v>126</v>
      </c>
    </row>
    <row r="28" spans="1:18" s="9" customFormat="1" ht="15.75" customHeight="1" x14ac:dyDescent="0.45">
      <c r="A28" s="59" t="s">
        <v>102</v>
      </c>
      <c r="B28" s="59" t="str">
        <f t="shared" si="0"/>
        <v>Arapahoe0.5</v>
      </c>
      <c r="C28" s="12">
        <v>0.5</v>
      </c>
      <c r="D28" s="11">
        <v>1141</v>
      </c>
      <c r="E28" s="11">
        <v>1223</v>
      </c>
      <c r="F28" s="11">
        <v>1467</v>
      </c>
      <c r="G28" s="11">
        <v>1695</v>
      </c>
      <c r="H28" s="11">
        <v>1891</v>
      </c>
      <c r="I28" s="13">
        <v>45650</v>
      </c>
      <c r="J28" s="13">
        <v>52200</v>
      </c>
      <c r="K28" s="13">
        <v>58700</v>
      </c>
      <c r="L28" s="13">
        <v>65200</v>
      </c>
      <c r="M28" s="13">
        <v>70450</v>
      </c>
      <c r="N28" s="13">
        <v>75650</v>
      </c>
      <c r="O28" s="13">
        <v>80850</v>
      </c>
      <c r="P28" s="13">
        <v>86100</v>
      </c>
      <c r="R28" t="s">
        <v>127</v>
      </c>
    </row>
    <row r="29" spans="1:18" s="9" customFormat="1" ht="15.75" customHeight="1" x14ac:dyDescent="0.45">
      <c r="A29" s="59" t="s">
        <v>102</v>
      </c>
      <c r="B29" s="59" t="str">
        <f t="shared" si="0"/>
        <v>Arapahoe0.45</v>
      </c>
      <c r="C29" s="12">
        <v>0.45</v>
      </c>
      <c r="D29" s="11">
        <v>1027</v>
      </c>
      <c r="E29" s="11">
        <v>1100</v>
      </c>
      <c r="F29" s="11">
        <v>1320</v>
      </c>
      <c r="G29" s="11">
        <v>1526</v>
      </c>
      <c r="H29" s="11">
        <v>1702</v>
      </c>
      <c r="I29" s="11">
        <v>41085</v>
      </c>
      <c r="J29" s="11">
        <v>46980</v>
      </c>
      <c r="K29" s="11">
        <v>52830</v>
      </c>
      <c r="L29" s="11">
        <v>58680</v>
      </c>
      <c r="M29" s="11">
        <v>63405</v>
      </c>
      <c r="N29" s="14">
        <v>68085</v>
      </c>
      <c r="O29" s="14">
        <v>72765</v>
      </c>
      <c r="P29" s="14">
        <v>77490</v>
      </c>
      <c r="R29" t="s">
        <v>128</v>
      </c>
    </row>
    <row r="30" spans="1:18" s="9" customFormat="1" ht="15.75" customHeight="1" x14ac:dyDescent="0.45">
      <c r="A30" s="59" t="s">
        <v>102</v>
      </c>
      <c r="B30" s="59" t="str">
        <f t="shared" si="0"/>
        <v>Arapahoe0.4</v>
      </c>
      <c r="C30" s="12">
        <v>0.4</v>
      </c>
      <c r="D30" s="11">
        <v>913</v>
      </c>
      <c r="E30" s="11">
        <v>978</v>
      </c>
      <c r="F30" s="11">
        <v>1174</v>
      </c>
      <c r="G30" s="11">
        <v>1356</v>
      </c>
      <c r="H30" s="11">
        <v>1513</v>
      </c>
      <c r="I30" s="11">
        <v>36520</v>
      </c>
      <c r="J30" s="11">
        <v>41760</v>
      </c>
      <c r="K30" s="11">
        <v>46960</v>
      </c>
      <c r="L30" s="11">
        <v>52160</v>
      </c>
      <c r="M30" s="11">
        <v>56360</v>
      </c>
      <c r="N30" s="14">
        <v>60520</v>
      </c>
      <c r="O30" s="14">
        <v>64680</v>
      </c>
      <c r="P30" s="14">
        <v>68880</v>
      </c>
      <c r="R30" t="s">
        <v>129</v>
      </c>
    </row>
    <row r="31" spans="1:18" s="9" customFormat="1" ht="15.75" customHeight="1" x14ac:dyDescent="0.45">
      <c r="A31" s="59" t="s">
        <v>102</v>
      </c>
      <c r="B31" s="59" t="str">
        <f t="shared" si="0"/>
        <v>Arapahoe0.3</v>
      </c>
      <c r="C31" s="12">
        <v>0.3</v>
      </c>
      <c r="D31" s="11">
        <v>684</v>
      </c>
      <c r="E31" s="11">
        <v>733</v>
      </c>
      <c r="F31" s="11">
        <v>880</v>
      </c>
      <c r="G31" s="11">
        <v>1017</v>
      </c>
      <c r="H31" s="11">
        <v>1134</v>
      </c>
      <c r="I31" s="13">
        <v>27390</v>
      </c>
      <c r="J31" s="13">
        <v>31320</v>
      </c>
      <c r="K31" s="13">
        <v>35220</v>
      </c>
      <c r="L31" s="13">
        <v>39120</v>
      </c>
      <c r="M31" s="13">
        <v>42270</v>
      </c>
      <c r="N31" s="13">
        <v>45390</v>
      </c>
      <c r="O31" s="13">
        <v>48510</v>
      </c>
      <c r="P31" s="13">
        <v>51660</v>
      </c>
      <c r="R31" t="s">
        <v>130</v>
      </c>
    </row>
    <row r="32" spans="1:18" s="9" customFormat="1" ht="15.75" customHeight="1" x14ac:dyDescent="0.45">
      <c r="A32" s="59" t="s">
        <v>102</v>
      </c>
      <c r="B32" s="59" t="str">
        <f t="shared" si="0"/>
        <v>Arapahoe0.2</v>
      </c>
      <c r="C32" s="12">
        <v>0.2</v>
      </c>
      <c r="D32" s="11">
        <v>456</v>
      </c>
      <c r="E32" s="11">
        <v>489</v>
      </c>
      <c r="F32" s="11">
        <v>587</v>
      </c>
      <c r="G32" s="11">
        <v>678</v>
      </c>
      <c r="H32" s="11">
        <v>756</v>
      </c>
      <c r="I32" s="13">
        <v>18260</v>
      </c>
      <c r="J32" s="13">
        <v>20880</v>
      </c>
      <c r="K32" s="13">
        <v>23480</v>
      </c>
      <c r="L32" s="13">
        <v>26080</v>
      </c>
      <c r="M32" s="13">
        <v>28180</v>
      </c>
      <c r="N32" s="13">
        <v>30260</v>
      </c>
      <c r="O32" s="13">
        <v>32340</v>
      </c>
      <c r="P32" s="13">
        <v>34440</v>
      </c>
      <c r="R32" t="s">
        <v>131</v>
      </c>
    </row>
    <row r="33" spans="1:18" s="9" customFormat="1" ht="15.75" customHeight="1" x14ac:dyDescent="0.45">
      <c r="A33" s="59" t="s">
        <v>103</v>
      </c>
      <c r="B33" s="59" t="str">
        <f t="shared" si="0"/>
        <v>Archuleta1.2</v>
      </c>
      <c r="C33" s="12">
        <v>1.2</v>
      </c>
      <c r="D33" s="11">
        <v>1980</v>
      </c>
      <c r="E33" s="11">
        <v>2121</v>
      </c>
      <c r="F33" s="11">
        <v>2544</v>
      </c>
      <c r="G33" s="11">
        <v>2940</v>
      </c>
      <c r="H33" s="11">
        <v>3279</v>
      </c>
      <c r="I33" s="11">
        <v>79200</v>
      </c>
      <c r="J33" s="11">
        <v>90480</v>
      </c>
      <c r="K33" s="11">
        <v>101760</v>
      </c>
      <c r="L33" s="11">
        <v>113040</v>
      </c>
      <c r="M33" s="11">
        <v>122160</v>
      </c>
      <c r="N33" s="11">
        <v>131160</v>
      </c>
      <c r="O33" s="11">
        <v>140280</v>
      </c>
      <c r="P33" s="11">
        <v>149280</v>
      </c>
      <c r="R33" t="s">
        <v>225</v>
      </c>
    </row>
    <row r="34" spans="1:18" s="9" customFormat="1" ht="15.75" customHeight="1" x14ac:dyDescent="0.45">
      <c r="A34" s="59" t="s">
        <v>103</v>
      </c>
      <c r="B34" s="59" t="str">
        <f t="shared" si="0"/>
        <v>Archuleta1</v>
      </c>
      <c r="C34" s="12">
        <v>1</v>
      </c>
      <c r="D34" s="11">
        <v>1650</v>
      </c>
      <c r="E34" s="11">
        <v>1767</v>
      </c>
      <c r="F34" s="11">
        <v>2120</v>
      </c>
      <c r="G34" s="11">
        <v>2450</v>
      </c>
      <c r="H34" s="11">
        <v>2732</v>
      </c>
      <c r="I34" s="11">
        <v>66000</v>
      </c>
      <c r="J34" s="11">
        <v>75400</v>
      </c>
      <c r="K34" s="11">
        <v>84800</v>
      </c>
      <c r="L34" s="11">
        <v>94200</v>
      </c>
      <c r="M34" s="11">
        <v>101800</v>
      </c>
      <c r="N34" s="11">
        <v>109300</v>
      </c>
      <c r="O34" s="11">
        <v>116900</v>
      </c>
      <c r="P34" s="11">
        <v>124400</v>
      </c>
      <c r="R34" t="s">
        <v>134</v>
      </c>
    </row>
    <row r="35" spans="1:18" s="9" customFormat="1" ht="15.75" customHeight="1" x14ac:dyDescent="0.45">
      <c r="A35" s="59" t="s">
        <v>103</v>
      </c>
      <c r="B35" s="59" t="str">
        <f t="shared" si="0"/>
        <v>Archuleta0.8</v>
      </c>
      <c r="C35" s="12">
        <v>0.8</v>
      </c>
      <c r="D35" s="11">
        <v>1320</v>
      </c>
      <c r="E35" s="11">
        <v>1414</v>
      </c>
      <c r="F35" s="11">
        <v>1696</v>
      </c>
      <c r="G35" s="11">
        <v>1960</v>
      </c>
      <c r="H35" s="11">
        <v>2186</v>
      </c>
      <c r="I35" s="13">
        <v>52800</v>
      </c>
      <c r="J35" s="13">
        <v>60320</v>
      </c>
      <c r="K35" s="13">
        <v>67840</v>
      </c>
      <c r="L35" s="13">
        <v>75360</v>
      </c>
      <c r="M35" s="13">
        <v>81440</v>
      </c>
      <c r="N35" s="13">
        <v>87440</v>
      </c>
      <c r="O35" s="13">
        <v>93520</v>
      </c>
      <c r="P35" s="13">
        <v>99520</v>
      </c>
      <c r="R35" t="s">
        <v>133</v>
      </c>
    </row>
    <row r="36" spans="1:18" s="9" customFormat="1" ht="15.75" customHeight="1" x14ac:dyDescent="0.45">
      <c r="A36" s="59" t="s">
        <v>103</v>
      </c>
      <c r="B36" s="59" t="str">
        <f t="shared" si="0"/>
        <v>Archuleta0.7</v>
      </c>
      <c r="C36" s="12">
        <v>0.7</v>
      </c>
      <c r="D36" s="11">
        <v>1155</v>
      </c>
      <c r="E36" s="11">
        <v>1237</v>
      </c>
      <c r="F36" s="11">
        <v>1484</v>
      </c>
      <c r="G36" s="11">
        <v>1715</v>
      </c>
      <c r="H36" s="11">
        <v>1912</v>
      </c>
      <c r="I36" s="13">
        <v>46200</v>
      </c>
      <c r="J36" s="13">
        <v>52780</v>
      </c>
      <c r="K36" s="13">
        <v>59359.999999999993</v>
      </c>
      <c r="L36" s="13">
        <v>65940</v>
      </c>
      <c r="M36" s="13">
        <v>71260</v>
      </c>
      <c r="N36" s="13">
        <v>76510</v>
      </c>
      <c r="O36" s="13">
        <v>81830</v>
      </c>
      <c r="P36" s="13">
        <v>87080</v>
      </c>
      <c r="R36" t="s">
        <v>135</v>
      </c>
    </row>
    <row r="37" spans="1:18" s="9" customFormat="1" ht="15.75" customHeight="1" x14ac:dyDescent="0.45">
      <c r="A37" s="59" t="s">
        <v>103</v>
      </c>
      <c r="B37" s="59" t="str">
        <f t="shared" si="0"/>
        <v>Archuleta0.6</v>
      </c>
      <c r="C37" s="12">
        <v>0.6</v>
      </c>
      <c r="D37" s="11">
        <v>990</v>
      </c>
      <c r="E37" s="11">
        <v>1060</v>
      </c>
      <c r="F37" s="11">
        <v>1272</v>
      </c>
      <c r="G37" s="11">
        <v>1470</v>
      </c>
      <c r="H37" s="11">
        <v>1639</v>
      </c>
      <c r="I37" s="11">
        <v>39600</v>
      </c>
      <c r="J37" s="11">
        <v>45240</v>
      </c>
      <c r="K37" s="11">
        <v>50880</v>
      </c>
      <c r="L37" s="11">
        <v>56520</v>
      </c>
      <c r="M37" s="11">
        <v>61080</v>
      </c>
      <c r="N37" s="14">
        <v>65580</v>
      </c>
      <c r="O37" s="14">
        <v>70140</v>
      </c>
      <c r="P37" s="14">
        <v>74640</v>
      </c>
      <c r="R37" t="s">
        <v>136</v>
      </c>
    </row>
    <row r="38" spans="1:18" s="9" customFormat="1" ht="15.75" customHeight="1" x14ac:dyDescent="0.45">
      <c r="A38" s="59" t="s">
        <v>103</v>
      </c>
      <c r="B38" s="59" t="str">
        <f t="shared" si="0"/>
        <v>Archuleta0.5</v>
      </c>
      <c r="C38" s="12">
        <v>0.5</v>
      </c>
      <c r="D38" s="11">
        <v>825</v>
      </c>
      <c r="E38" s="11">
        <v>883</v>
      </c>
      <c r="F38" s="11">
        <v>1060</v>
      </c>
      <c r="G38" s="11">
        <v>1225</v>
      </c>
      <c r="H38" s="11">
        <v>1366</v>
      </c>
      <c r="I38" s="11">
        <v>33000</v>
      </c>
      <c r="J38" s="11">
        <v>37700</v>
      </c>
      <c r="K38" s="11">
        <v>42400</v>
      </c>
      <c r="L38" s="11">
        <v>47100</v>
      </c>
      <c r="M38" s="11">
        <v>50900</v>
      </c>
      <c r="N38" s="11">
        <v>54650</v>
      </c>
      <c r="O38" s="11">
        <v>58450</v>
      </c>
      <c r="P38" s="11">
        <v>62200</v>
      </c>
      <c r="R38" t="s">
        <v>137</v>
      </c>
    </row>
    <row r="39" spans="1:18" s="9" customFormat="1" ht="15.75" customHeight="1" x14ac:dyDescent="0.45">
      <c r="A39" s="59" t="s">
        <v>103</v>
      </c>
      <c r="B39" s="59" t="str">
        <f t="shared" si="0"/>
        <v>Archuleta0.45</v>
      </c>
      <c r="C39" s="12">
        <v>0.45</v>
      </c>
      <c r="D39" s="11">
        <v>742</v>
      </c>
      <c r="E39" s="11">
        <v>795</v>
      </c>
      <c r="F39" s="11">
        <v>954</v>
      </c>
      <c r="G39" s="11">
        <v>1102</v>
      </c>
      <c r="H39" s="11">
        <v>1229</v>
      </c>
      <c r="I39" s="11">
        <v>29700</v>
      </c>
      <c r="J39" s="11">
        <v>33930</v>
      </c>
      <c r="K39" s="11">
        <v>38160</v>
      </c>
      <c r="L39" s="11">
        <v>42390</v>
      </c>
      <c r="M39" s="11">
        <v>45810</v>
      </c>
      <c r="N39" s="14">
        <v>49185</v>
      </c>
      <c r="O39" s="14">
        <v>52605</v>
      </c>
      <c r="P39" s="14">
        <v>55980</v>
      </c>
      <c r="R39" t="s">
        <v>138</v>
      </c>
    </row>
    <row r="40" spans="1:18" s="9" customFormat="1" ht="15.75" customHeight="1" x14ac:dyDescent="0.45">
      <c r="A40" s="59" t="s">
        <v>103</v>
      </c>
      <c r="B40" s="59" t="str">
        <f t="shared" si="0"/>
        <v>Archuleta0.4</v>
      </c>
      <c r="C40" s="12">
        <v>0.4</v>
      </c>
      <c r="D40" s="11">
        <v>660</v>
      </c>
      <c r="E40" s="11">
        <v>707</v>
      </c>
      <c r="F40" s="11">
        <v>848</v>
      </c>
      <c r="G40" s="11">
        <v>980</v>
      </c>
      <c r="H40" s="11">
        <v>1093</v>
      </c>
      <c r="I40" s="11">
        <v>26400</v>
      </c>
      <c r="J40" s="11">
        <v>30160</v>
      </c>
      <c r="K40" s="11">
        <v>33920</v>
      </c>
      <c r="L40" s="11">
        <v>37680</v>
      </c>
      <c r="M40" s="11">
        <v>40720</v>
      </c>
      <c r="N40" s="14">
        <v>43720</v>
      </c>
      <c r="O40" s="14">
        <v>46760</v>
      </c>
      <c r="P40" s="14">
        <v>49760</v>
      </c>
      <c r="R40" t="s">
        <v>139</v>
      </c>
    </row>
    <row r="41" spans="1:18" s="9" customFormat="1" ht="15.75" customHeight="1" x14ac:dyDescent="0.45">
      <c r="A41" s="59" t="s">
        <v>103</v>
      </c>
      <c r="B41" s="59" t="str">
        <f t="shared" si="0"/>
        <v>Archuleta0.3</v>
      </c>
      <c r="C41" s="12">
        <v>0.3</v>
      </c>
      <c r="D41" s="11">
        <v>495</v>
      </c>
      <c r="E41" s="11">
        <v>530</v>
      </c>
      <c r="F41" s="11">
        <v>636</v>
      </c>
      <c r="G41" s="11">
        <v>735</v>
      </c>
      <c r="H41" s="11">
        <v>819</v>
      </c>
      <c r="I41" s="13">
        <v>19800</v>
      </c>
      <c r="J41" s="13">
        <v>22620</v>
      </c>
      <c r="K41" s="13">
        <v>25440</v>
      </c>
      <c r="L41" s="13">
        <v>28260</v>
      </c>
      <c r="M41" s="13">
        <v>30540</v>
      </c>
      <c r="N41" s="13">
        <v>32790</v>
      </c>
      <c r="O41" s="13">
        <v>35070</v>
      </c>
      <c r="P41" s="13">
        <v>37320</v>
      </c>
      <c r="R41" t="s">
        <v>140</v>
      </c>
    </row>
    <row r="42" spans="1:18" s="9" customFormat="1" ht="15.75" customHeight="1" x14ac:dyDescent="0.45">
      <c r="A42" s="59" t="s">
        <v>103</v>
      </c>
      <c r="B42" s="59" t="str">
        <f t="shared" si="0"/>
        <v>Archuleta0.2</v>
      </c>
      <c r="C42" s="12">
        <v>0.2</v>
      </c>
      <c r="D42" s="11">
        <v>330</v>
      </c>
      <c r="E42" s="11">
        <v>353</v>
      </c>
      <c r="F42" s="11">
        <v>424</v>
      </c>
      <c r="G42" s="11">
        <v>490</v>
      </c>
      <c r="H42" s="11">
        <v>546</v>
      </c>
      <c r="I42" s="11">
        <v>13200</v>
      </c>
      <c r="J42" s="11">
        <v>15080</v>
      </c>
      <c r="K42" s="11">
        <v>16960</v>
      </c>
      <c r="L42" s="11">
        <v>18840</v>
      </c>
      <c r="M42" s="11">
        <v>20360</v>
      </c>
      <c r="N42" s="11">
        <v>21860</v>
      </c>
      <c r="O42" s="11">
        <v>23380</v>
      </c>
      <c r="P42" s="11">
        <v>24880</v>
      </c>
      <c r="R42" t="s">
        <v>141</v>
      </c>
    </row>
    <row r="43" spans="1:18" s="9" customFormat="1" ht="15.75" customHeight="1" x14ac:dyDescent="0.45">
      <c r="A43" s="60" t="s">
        <v>104</v>
      </c>
      <c r="B43" s="59" t="str">
        <f t="shared" si="0"/>
        <v>Baca1.2</v>
      </c>
      <c r="C43" s="12">
        <v>1.2</v>
      </c>
      <c r="D43" s="11">
        <v>1980</v>
      </c>
      <c r="E43" s="11">
        <v>2121</v>
      </c>
      <c r="F43" s="11">
        <v>2544</v>
      </c>
      <c r="G43" s="11">
        <v>2940</v>
      </c>
      <c r="H43" s="11">
        <v>3279</v>
      </c>
      <c r="I43" s="11">
        <v>79200</v>
      </c>
      <c r="J43" s="11">
        <v>90480</v>
      </c>
      <c r="K43" s="11">
        <v>101760</v>
      </c>
      <c r="L43" s="11">
        <v>113040</v>
      </c>
      <c r="M43" s="11">
        <v>122160</v>
      </c>
      <c r="N43" s="11">
        <v>131160</v>
      </c>
      <c r="O43" s="11">
        <v>140280</v>
      </c>
      <c r="P43" s="11">
        <v>149280</v>
      </c>
      <c r="R43" t="s">
        <v>142</v>
      </c>
    </row>
    <row r="44" spans="1:18" s="9" customFormat="1" ht="15.75" customHeight="1" x14ac:dyDescent="0.45">
      <c r="A44" s="60" t="s">
        <v>104</v>
      </c>
      <c r="B44" s="59" t="str">
        <f t="shared" si="0"/>
        <v>Baca1</v>
      </c>
      <c r="C44" s="12">
        <v>1</v>
      </c>
      <c r="D44" s="11">
        <v>1650</v>
      </c>
      <c r="E44" s="11">
        <v>1767</v>
      </c>
      <c r="F44" s="11">
        <v>2120</v>
      </c>
      <c r="G44" s="11">
        <v>2450</v>
      </c>
      <c r="H44" s="11">
        <v>2732</v>
      </c>
      <c r="I44" s="11">
        <v>66000</v>
      </c>
      <c r="J44" s="11">
        <v>75400</v>
      </c>
      <c r="K44" s="11">
        <v>84800</v>
      </c>
      <c r="L44" s="11">
        <v>94200</v>
      </c>
      <c r="M44" s="11">
        <v>101800</v>
      </c>
      <c r="N44" s="11">
        <v>109300</v>
      </c>
      <c r="O44" s="11">
        <v>116900</v>
      </c>
      <c r="P44" s="11">
        <v>124400</v>
      </c>
      <c r="R44" t="s">
        <v>143</v>
      </c>
    </row>
    <row r="45" spans="1:18" s="9" customFormat="1" ht="15.75" customHeight="1" x14ac:dyDescent="0.45">
      <c r="A45" s="60" t="s">
        <v>104</v>
      </c>
      <c r="B45" s="59" t="str">
        <f t="shared" si="0"/>
        <v>Baca0.8</v>
      </c>
      <c r="C45" s="12">
        <v>0.8</v>
      </c>
      <c r="D45" s="11">
        <v>1320</v>
      </c>
      <c r="E45" s="11">
        <v>1414</v>
      </c>
      <c r="F45" s="11">
        <v>1696</v>
      </c>
      <c r="G45" s="11">
        <v>1960</v>
      </c>
      <c r="H45" s="11">
        <v>2186</v>
      </c>
      <c r="I45" s="13">
        <v>52800</v>
      </c>
      <c r="J45" s="13">
        <v>60320</v>
      </c>
      <c r="K45" s="13">
        <v>67840</v>
      </c>
      <c r="L45" s="13">
        <v>75360</v>
      </c>
      <c r="M45" s="13">
        <v>81440</v>
      </c>
      <c r="N45" s="13">
        <v>87440</v>
      </c>
      <c r="O45" s="13">
        <v>93520</v>
      </c>
      <c r="P45" s="13">
        <v>99520</v>
      </c>
      <c r="R45" t="s">
        <v>144</v>
      </c>
    </row>
    <row r="46" spans="1:18" s="9" customFormat="1" ht="15.75" customHeight="1" x14ac:dyDescent="0.45">
      <c r="A46" s="60" t="s">
        <v>104</v>
      </c>
      <c r="B46" s="59" t="str">
        <f t="shared" si="0"/>
        <v>Baca0.7</v>
      </c>
      <c r="C46" s="12">
        <v>0.7</v>
      </c>
      <c r="D46" s="11">
        <v>1155</v>
      </c>
      <c r="E46" s="11">
        <v>1319</v>
      </c>
      <c r="F46" s="11">
        <v>1484</v>
      </c>
      <c r="G46" s="11">
        <v>1648</v>
      </c>
      <c r="H46" s="11">
        <v>1781</v>
      </c>
      <c r="I46" s="13">
        <v>46200</v>
      </c>
      <c r="J46" s="13">
        <v>52780</v>
      </c>
      <c r="K46" s="13">
        <v>59359.999999999993</v>
      </c>
      <c r="L46" s="13">
        <v>65940</v>
      </c>
      <c r="M46" s="13">
        <v>71260</v>
      </c>
      <c r="N46" s="13">
        <v>76510</v>
      </c>
      <c r="O46" s="13">
        <v>81830</v>
      </c>
      <c r="P46" s="13">
        <v>87080</v>
      </c>
      <c r="R46" t="s">
        <v>145</v>
      </c>
    </row>
    <row r="47" spans="1:18" s="9" customFormat="1" ht="15.75" customHeight="1" x14ac:dyDescent="0.45">
      <c r="A47" s="60" t="s">
        <v>104</v>
      </c>
      <c r="B47" s="59" t="str">
        <f t="shared" si="0"/>
        <v>Baca0.6</v>
      </c>
      <c r="C47" s="12">
        <v>0.6</v>
      </c>
      <c r="D47" s="11">
        <v>990</v>
      </c>
      <c r="E47" s="11">
        <v>1060</v>
      </c>
      <c r="F47" s="11">
        <v>1272</v>
      </c>
      <c r="G47" s="11">
        <v>1470</v>
      </c>
      <c r="H47" s="11">
        <v>1639</v>
      </c>
      <c r="I47" s="11">
        <v>39600</v>
      </c>
      <c r="J47" s="11">
        <v>45240</v>
      </c>
      <c r="K47" s="11">
        <v>50880</v>
      </c>
      <c r="L47" s="11">
        <v>56520</v>
      </c>
      <c r="M47" s="11">
        <v>61080</v>
      </c>
      <c r="N47" s="14">
        <v>65580</v>
      </c>
      <c r="O47" s="14">
        <v>70140</v>
      </c>
      <c r="P47" s="14">
        <v>74640</v>
      </c>
      <c r="R47" t="s">
        <v>146</v>
      </c>
    </row>
    <row r="48" spans="1:18" s="9" customFormat="1" ht="15.75" customHeight="1" x14ac:dyDescent="0.45">
      <c r="A48" s="60" t="s">
        <v>104</v>
      </c>
      <c r="B48" s="59" t="str">
        <f t="shared" si="0"/>
        <v>Baca0.5</v>
      </c>
      <c r="C48" s="12">
        <v>0.5</v>
      </c>
      <c r="D48" s="11">
        <v>825</v>
      </c>
      <c r="E48" s="11">
        <v>883</v>
      </c>
      <c r="F48" s="11">
        <v>1060</v>
      </c>
      <c r="G48" s="11">
        <v>1225</v>
      </c>
      <c r="H48" s="11">
        <v>1366</v>
      </c>
      <c r="I48" s="11">
        <v>33000</v>
      </c>
      <c r="J48" s="11">
        <v>37700</v>
      </c>
      <c r="K48" s="11">
        <v>42400</v>
      </c>
      <c r="L48" s="11">
        <v>47100</v>
      </c>
      <c r="M48" s="11">
        <v>50900</v>
      </c>
      <c r="N48" s="11">
        <v>54650</v>
      </c>
      <c r="O48" s="11">
        <v>58450</v>
      </c>
      <c r="P48" s="11">
        <v>62200</v>
      </c>
      <c r="R48" t="s">
        <v>147</v>
      </c>
    </row>
    <row r="49" spans="1:18" s="9" customFormat="1" ht="15.75" customHeight="1" x14ac:dyDescent="0.45">
      <c r="A49" s="60" t="s">
        <v>104</v>
      </c>
      <c r="B49" s="59" t="str">
        <f t="shared" si="0"/>
        <v>Baca0.45</v>
      </c>
      <c r="C49" s="12">
        <v>0.45</v>
      </c>
      <c r="D49" s="11">
        <v>742</v>
      </c>
      <c r="E49" s="11">
        <v>795</v>
      </c>
      <c r="F49" s="11">
        <v>954</v>
      </c>
      <c r="G49" s="11">
        <v>1102</v>
      </c>
      <c r="H49" s="11">
        <v>1229</v>
      </c>
      <c r="I49" s="11">
        <v>29700</v>
      </c>
      <c r="J49" s="11">
        <v>33930</v>
      </c>
      <c r="K49" s="11">
        <v>38160</v>
      </c>
      <c r="L49" s="11">
        <v>42390</v>
      </c>
      <c r="M49" s="11">
        <v>45810</v>
      </c>
      <c r="N49" s="14">
        <v>49185</v>
      </c>
      <c r="O49" s="14">
        <v>52605</v>
      </c>
      <c r="P49" s="14">
        <v>55980</v>
      </c>
      <c r="R49" t="s">
        <v>148</v>
      </c>
    </row>
    <row r="50" spans="1:18" s="9" customFormat="1" ht="15.75" customHeight="1" x14ac:dyDescent="0.45">
      <c r="A50" s="60" t="s">
        <v>104</v>
      </c>
      <c r="B50" s="59" t="str">
        <f t="shared" si="0"/>
        <v>Baca0.4</v>
      </c>
      <c r="C50" s="12">
        <v>0.4</v>
      </c>
      <c r="D50" s="11">
        <v>660</v>
      </c>
      <c r="E50" s="11">
        <v>707</v>
      </c>
      <c r="F50" s="11">
        <v>848</v>
      </c>
      <c r="G50" s="11">
        <v>980</v>
      </c>
      <c r="H50" s="11">
        <v>1093</v>
      </c>
      <c r="I50" s="11">
        <v>26400</v>
      </c>
      <c r="J50" s="11">
        <v>30160</v>
      </c>
      <c r="K50" s="11">
        <v>33920</v>
      </c>
      <c r="L50" s="11">
        <v>37680</v>
      </c>
      <c r="M50" s="11">
        <v>40720</v>
      </c>
      <c r="N50" s="14">
        <v>43720</v>
      </c>
      <c r="O50" s="14">
        <v>46760</v>
      </c>
      <c r="P50" s="14">
        <v>49760</v>
      </c>
      <c r="R50" t="s">
        <v>24</v>
      </c>
    </row>
    <row r="51" spans="1:18" s="9" customFormat="1" ht="15.75" customHeight="1" x14ac:dyDescent="0.45">
      <c r="A51" s="60" t="s">
        <v>104</v>
      </c>
      <c r="B51" s="59" t="str">
        <f t="shared" si="0"/>
        <v>Baca0.3</v>
      </c>
      <c r="C51" s="12">
        <v>0.3</v>
      </c>
      <c r="D51" s="11">
        <v>495</v>
      </c>
      <c r="E51" s="11">
        <v>530</v>
      </c>
      <c r="F51" s="11">
        <v>636</v>
      </c>
      <c r="G51" s="11">
        <v>735</v>
      </c>
      <c r="H51" s="11">
        <v>819</v>
      </c>
      <c r="I51" s="11">
        <v>19800</v>
      </c>
      <c r="J51" s="11">
        <v>22620</v>
      </c>
      <c r="K51" s="11">
        <v>25440</v>
      </c>
      <c r="L51" s="11">
        <v>28260</v>
      </c>
      <c r="M51" s="11">
        <v>30540</v>
      </c>
      <c r="N51" s="14">
        <v>32790</v>
      </c>
      <c r="O51" s="14">
        <v>35070</v>
      </c>
      <c r="P51" s="14">
        <v>37320</v>
      </c>
      <c r="R51" t="s">
        <v>149</v>
      </c>
    </row>
    <row r="52" spans="1:18" s="9" customFormat="1" ht="15.75" customHeight="1" x14ac:dyDescent="0.45">
      <c r="A52" s="60" t="s">
        <v>104</v>
      </c>
      <c r="B52" s="59" t="str">
        <f t="shared" si="0"/>
        <v>Baca0.2</v>
      </c>
      <c r="C52" s="12">
        <v>0.2</v>
      </c>
      <c r="D52" s="11">
        <v>330</v>
      </c>
      <c r="E52" s="11">
        <v>353</v>
      </c>
      <c r="F52" s="11">
        <v>424</v>
      </c>
      <c r="G52" s="11">
        <v>490</v>
      </c>
      <c r="H52" s="11">
        <v>546</v>
      </c>
      <c r="I52" s="11">
        <v>13200</v>
      </c>
      <c r="J52" s="11">
        <v>15080</v>
      </c>
      <c r="K52" s="11">
        <v>16960</v>
      </c>
      <c r="L52" s="11">
        <v>18840</v>
      </c>
      <c r="M52" s="11">
        <v>20360</v>
      </c>
      <c r="N52" s="11">
        <v>21860</v>
      </c>
      <c r="O52" s="11">
        <v>23380</v>
      </c>
      <c r="P52" s="11">
        <v>24880</v>
      </c>
      <c r="R52" t="s">
        <v>150</v>
      </c>
    </row>
    <row r="53" spans="1:18" s="9" customFormat="1" ht="15.75" customHeight="1" x14ac:dyDescent="0.45">
      <c r="A53" s="59" t="s">
        <v>105</v>
      </c>
      <c r="B53" s="59" t="str">
        <f t="shared" si="0"/>
        <v>Bent1.2</v>
      </c>
      <c r="C53" s="12">
        <v>1.2</v>
      </c>
      <c r="D53" s="11">
        <v>1980</v>
      </c>
      <c r="E53" s="11">
        <v>2121</v>
      </c>
      <c r="F53" s="11">
        <v>2544</v>
      </c>
      <c r="G53" s="11">
        <v>2940</v>
      </c>
      <c r="H53" s="11">
        <v>3279</v>
      </c>
      <c r="I53" s="11">
        <v>79200</v>
      </c>
      <c r="J53" s="11">
        <v>90480</v>
      </c>
      <c r="K53" s="11">
        <v>101760</v>
      </c>
      <c r="L53" s="11">
        <v>113040</v>
      </c>
      <c r="M53" s="11">
        <v>122160</v>
      </c>
      <c r="N53" s="11">
        <v>131160</v>
      </c>
      <c r="O53" s="11">
        <v>140280</v>
      </c>
      <c r="P53" s="11">
        <v>149280</v>
      </c>
      <c r="R53" t="s">
        <v>151</v>
      </c>
    </row>
    <row r="54" spans="1:18" s="9" customFormat="1" ht="15.75" customHeight="1" x14ac:dyDescent="0.45">
      <c r="A54" s="59" t="s">
        <v>105</v>
      </c>
      <c r="B54" s="59" t="str">
        <f t="shared" si="0"/>
        <v>Bent1</v>
      </c>
      <c r="C54" s="12">
        <v>1</v>
      </c>
      <c r="D54" s="11">
        <v>1650</v>
      </c>
      <c r="E54" s="11">
        <v>1767</v>
      </c>
      <c r="F54" s="11">
        <v>2120</v>
      </c>
      <c r="G54" s="11">
        <v>2450</v>
      </c>
      <c r="H54" s="11">
        <v>2732</v>
      </c>
      <c r="I54" s="11">
        <v>66000</v>
      </c>
      <c r="J54" s="11">
        <v>75400</v>
      </c>
      <c r="K54" s="11">
        <v>84800</v>
      </c>
      <c r="L54" s="11">
        <v>94200</v>
      </c>
      <c r="M54" s="11">
        <v>101800</v>
      </c>
      <c r="N54" s="11">
        <v>109300</v>
      </c>
      <c r="O54" s="11">
        <v>116900</v>
      </c>
      <c r="P54" s="11">
        <v>124400</v>
      </c>
      <c r="R54" t="s">
        <v>152</v>
      </c>
    </row>
    <row r="55" spans="1:18" s="9" customFormat="1" ht="15.75" customHeight="1" x14ac:dyDescent="0.45">
      <c r="A55" s="59" t="s">
        <v>105</v>
      </c>
      <c r="B55" s="59" t="str">
        <f t="shared" si="0"/>
        <v>Bent0.8</v>
      </c>
      <c r="C55" s="12">
        <v>0.8</v>
      </c>
      <c r="D55" s="11">
        <v>1320</v>
      </c>
      <c r="E55" s="11">
        <v>1414</v>
      </c>
      <c r="F55" s="11">
        <v>1696</v>
      </c>
      <c r="G55" s="11">
        <v>1960</v>
      </c>
      <c r="H55" s="11">
        <v>2186</v>
      </c>
      <c r="I55" s="13">
        <v>52800</v>
      </c>
      <c r="J55" s="13">
        <v>60320</v>
      </c>
      <c r="K55" s="13">
        <v>67840</v>
      </c>
      <c r="L55" s="13">
        <v>75360</v>
      </c>
      <c r="M55" s="13">
        <v>81440</v>
      </c>
      <c r="N55" s="13">
        <v>87440</v>
      </c>
      <c r="O55" s="13">
        <v>93520</v>
      </c>
      <c r="P55" s="13">
        <v>99520</v>
      </c>
      <c r="R55" t="s">
        <v>153</v>
      </c>
    </row>
    <row r="56" spans="1:18" s="9" customFormat="1" ht="15.75" customHeight="1" x14ac:dyDescent="0.45">
      <c r="A56" s="59" t="s">
        <v>105</v>
      </c>
      <c r="B56" s="59" t="str">
        <f t="shared" si="0"/>
        <v>Bent0.7</v>
      </c>
      <c r="C56" s="12">
        <v>0.7</v>
      </c>
      <c r="D56" s="11">
        <v>1155</v>
      </c>
      <c r="E56" s="11">
        <v>1319</v>
      </c>
      <c r="F56" s="11">
        <v>1484</v>
      </c>
      <c r="G56" s="11">
        <v>1648</v>
      </c>
      <c r="H56" s="11">
        <v>1781</v>
      </c>
      <c r="I56" s="13">
        <v>46200</v>
      </c>
      <c r="J56" s="13">
        <v>52780</v>
      </c>
      <c r="K56" s="13">
        <v>59359.999999999993</v>
      </c>
      <c r="L56" s="13">
        <v>65940</v>
      </c>
      <c r="M56" s="13">
        <v>71260</v>
      </c>
      <c r="N56" s="13">
        <v>76510</v>
      </c>
      <c r="O56" s="13">
        <v>81830</v>
      </c>
      <c r="P56" s="13">
        <v>87080</v>
      </c>
      <c r="R56" t="s">
        <v>154</v>
      </c>
    </row>
    <row r="57" spans="1:18" s="9" customFormat="1" ht="15.75" customHeight="1" x14ac:dyDescent="0.45">
      <c r="A57" s="59" t="s">
        <v>105</v>
      </c>
      <c r="B57" s="59" t="str">
        <f t="shared" si="0"/>
        <v>Bent0.6</v>
      </c>
      <c r="C57" s="12">
        <v>0.6</v>
      </c>
      <c r="D57" s="11">
        <v>990</v>
      </c>
      <c r="E57" s="11">
        <v>1060</v>
      </c>
      <c r="F57" s="11">
        <v>1272</v>
      </c>
      <c r="G57" s="11">
        <v>1470</v>
      </c>
      <c r="H57" s="11">
        <v>1639</v>
      </c>
      <c r="I57" s="11">
        <v>39600</v>
      </c>
      <c r="J57" s="11">
        <v>45240</v>
      </c>
      <c r="K57" s="11">
        <v>50880</v>
      </c>
      <c r="L57" s="11">
        <v>56520</v>
      </c>
      <c r="M57" s="11">
        <v>61080</v>
      </c>
      <c r="N57" s="14">
        <v>65580</v>
      </c>
      <c r="O57" s="14">
        <v>70140</v>
      </c>
      <c r="P57" s="14">
        <v>74640</v>
      </c>
      <c r="R57" t="s">
        <v>155</v>
      </c>
    </row>
    <row r="58" spans="1:18" s="9" customFormat="1" ht="15.75" customHeight="1" x14ac:dyDescent="0.45">
      <c r="A58" s="59" t="s">
        <v>105</v>
      </c>
      <c r="B58" s="59" t="str">
        <f t="shared" si="0"/>
        <v>Bent0.5</v>
      </c>
      <c r="C58" s="12">
        <v>0.5</v>
      </c>
      <c r="D58" s="11">
        <v>825</v>
      </c>
      <c r="E58" s="11">
        <v>883</v>
      </c>
      <c r="F58" s="11">
        <v>1060</v>
      </c>
      <c r="G58" s="11">
        <v>1225</v>
      </c>
      <c r="H58" s="11">
        <v>1366</v>
      </c>
      <c r="I58" s="11">
        <v>33000</v>
      </c>
      <c r="J58" s="11">
        <v>37700</v>
      </c>
      <c r="K58" s="11">
        <v>42400</v>
      </c>
      <c r="L58" s="11">
        <v>47100</v>
      </c>
      <c r="M58" s="11">
        <v>50900</v>
      </c>
      <c r="N58" s="11">
        <v>54650</v>
      </c>
      <c r="O58" s="11">
        <v>58450</v>
      </c>
      <c r="P58" s="11">
        <v>62200</v>
      </c>
      <c r="R58" t="s">
        <v>156</v>
      </c>
    </row>
    <row r="59" spans="1:18" s="9" customFormat="1" ht="15.75" customHeight="1" x14ac:dyDescent="0.45">
      <c r="A59" s="59" t="s">
        <v>105</v>
      </c>
      <c r="B59" s="59" t="str">
        <f t="shared" si="0"/>
        <v>Bent0.45</v>
      </c>
      <c r="C59" s="12">
        <v>0.45</v>
      </c>
      <c r="D59" s="11">
        <v>742</v>
      </c>
      <c r="E59" s="11">
        <v>795</v>
      </c>
      <c r="F59" s="11">
        <v>954</v>
      </c>
      <c r="G59" s="11">
        <v>1102</v>
      </c>
      <c r="H59" s="11">
        <v>1229</v>
      </c>
      <c r="I59" s="11">
        <v>29700</v>
      </c>
      <c r="J59" s="11">
        <v>33930</v>
      </c>
      <c r="K59" s="11">
        <v>38160</v>
      </c>
      <c r="L59" s="11">
        <v>42390</v>
      </c>
      <c r="M59" s="11">
        <v>45810</v>
      </c>
      <c r="N59" s="14">
        <v>49185</v>
      </c>
      <c r="O59" s="14">
        <v>52605</v>
      </c>
      <c r="P59" s="14">
        <v>55980</v>
      </c>
      <c r="R59" t="s">
        <v>157</v>
      </c>
    </row>
    <row r="60" spans="1:18" s="9" customFormat="1" ht="15.75" customHeight="1" x14ac:dyDescent="0.45">
      <c r="A60" s="59" t="s">
        <v>105</v>
      </c>
      <c r="B60" s="59" t="str">
        <f t="shared" si="0"/>
        <v>Bent0.4</v>
      </c>
      <c r="C60" s="12">
        <v>0.4</v>
      </c>
      <c r="D60" s="11">
        <v>660</v>
      </c>
      <c r="E60" s="11">
        <v>707</v>
      </c>
      <c r="F60" s="11">
        <v>848</v>
      </c>
      <c r="G60" s="11">
        <v>980</v>
      </c>
      <c r="H60" s="11">
        <v>1093</v>
      </c>
      <c r="I60" s="11">
        <v>26400</v>
      </c>
      <c r="J60" s="11">
        <v>30160</v>
      </c>
      <c r="K60" s="11">
        <v>33920</v>
      </c>
      <c r="L60" s="11">
        <v>37680</v>
      </c>
      <c r="M60" s="11">
        <v>40720</v>
      </c>
      <c r="N60" s="14">
        <v>43720</v>
      </c>
      <c r="O60" s="14">
        <v>46760</v>
      </c>
      <c r="P60" s="14">
        <v>49760</v>
      </c>
      <c r="R60" t="s">
        <v>158</v>
      </c>
    </row>
    <row r="61" spans="1:18" s="9" customFormat="1" ht="15.75" customHeight="1" x14ac:dyDescent="0.45">
      <c r="A61" s="59" t="s">
        <v>105</v>
      </c>
      <c r="B61" s="59" t="str">
        <f t="shared" si="0"/>
        <v>Bent0.3</v>
      </c>
      <c r="C61" s="12">
        <v>0.3</v>
      </c>
      <c r="D61" s="11">
        <v>495</v>
      </c>
      <c r="E61" s="11">
        <v>530</v>
      </c>
      <c r="F61" s="11">
        <v>636</v>
      </c>
      <c r="G61" s="11">
        <v>735</v>
      </c>
      <c r="H61" s="11">
        <v>819</v>
      </c>
      <c r="I61" s="11">
        <v>19800</v>
      </c>
      <c r="J61" s="11">
        <v>22620</v>
      </c>
      <c r="K61" s="11">
        <v>25440</v>
      </c>
      <c r="L61" s="11">
        <v>28260</v>
      </c>
      <c r="M61" s="11">
        <v>30540</v>
      </c>
      <c r="N61" s="14">
        <v>32790</v>
      </c>
      <c r="O61" s="14">
        <v>35070</v>
      </c>
      <c r="P61" s="14">
        <v>37320</v>
      </c>
      <c r="R61" t="s">
        <v>159</v>
      </c>
    </row>
    <row r="62" spans="1:18" s="9" customFormat="1" ht="15.75" customHeight="1" x14ac:dyDescent="0.45">
      <c r="A62" s="59" t="s">
        <v>105</v>
      </c>
      <c r="B62" s="59" t="str">
        <f t="shared" si="0"/>
        <v>Bent0.2</v>
      </c>
      <c r="C62" s="12">
        <v>0.2</v>
      </c>
      <c r="D62" s="11">
        <v>330</v>
      </c>
      <c r="E62" s="11">
        <v>353</v>
      </c>
      <c r="F62" s="11">
        <v>424</v>
      </c>
      <c r="G62" s="11">
        <v>490</v>
      </c>
      <c r="H62" s="11">
        <v>546</v>
      </c>
      <c r="I62" s="11">
        <v>13200</v>
      </c>
      <c r="J62" s="11">
        <v>15080</v>
      </c>
      <c r="K62" s="11">
        <v>16960</v>
      </c>
      <c r="L62" s="11">
        <v>18840</v>
      </c>
      <c r="M62" s="11">
        <v>20360</v>
      </c>
      <c r="N62" s="11">
        <v>21860</v>
      </c>
      <c r="O62" s="11">
        <v>23380</v>
      </c>
      <c r="P62" s="11">
        <v>24880</v>
      </c>
      <c r="R62" t="s">
        <v>160</v>
      </c>
    </row>
    <row r="63" spans="1:18" s="9" customFormat="1" ht="15.75" customHeight="1" x14ac:dyDescent="0.45">
      <c r="A63" s="59" t="s">
        <v>106</v>
      </c>
      <c r="B63" s="59" t="str">
        <f t="shared" si="0"/>
        <v>Boulder1.2</v>
      </c>
      <c r="C63" s="12">
        <v>1.2</v>
      </c>
      <c r="D63" s="11">
        <v>3066</v>
      </c>
      <c r="E63" s="11">
        <v>3285</v>
      </c>
      <c r="F63" s="11">
        <v>3942</v>
      </c>
      <c r="G63" s="11">
        <v>4555</v>
      </c>
      <c r="H63" s="11">
        <v>5082</v>
      </c>
      <c r="I63" s="11">
        <v>122640</v>
      </c>
      <c r="J63" s="11">
        <v>140160</v>
      </c>
      <c r="K63" s="11">
        <v>157680</v>
      </c>
      <c r="L63" s="11">
        <v>175200</v>
      </c>
      <c r="M63" s="11">
        <v>189240</v>
      </c>
      <c r="N63" s="11">
        <v>203280</v>
      </c>
      <c r="O63" s="11">
        <v>217320</v>
      </c>
      <c r="P63" s="11">
        <v>231360</v>
      </c>
      <c r="R63" t="s">
        <v>161</v>
      </c>
    </row>
    <row r="64" spans="1:18" s="9" customFormat="1" ht="15.75" customHeight="1" x14ac:dyDescent="0.45">
      <c r="A64" s="59" t="s">
        <v>106</v>
      </c>
      <c r="B64" s="59" t="str">
        <f t="shared" si="0"/>
        <v>Boulder1</v>
      </c>
      <c r="C64" s="12">
        <v>1</v>
      </c>
      <c r="D64" s="11">
        <v>2555</v>
      </c>
      <c r="E64" s="11">
        <v>2737</v>
      </c>
      <c r="F64" s="11">
        <v>3285</v>
      </c>
      <c r="G64" s="11">
        <v>3796</v>
      </c>
      <c r="H64" s="11">
        <v>4235</v>
      </c>
      <c r="I64" s="11">
        <v>102200</v>
      </c>
      <c r="J64" s="11">
        <v>116800</v>
      </c>
      <c r="K64" s="11">
        <v>131400</v>
      </c>
      <c r="L64" s="11">
        <v>146000</v>
      </c>
      <c r="M64" s="11">
        <v>157700</v>
      </c>
      <c r="N64" s="11">
        <v>169400</v>
      </c>
      <c r="O64" s="11">
        <v>181100</v>
      </c>
      <c r="P64" s="11">
        <v>192800</v>
      </c>
      <c r="R64" t="s">
        <v>162</v>
      </c>
    </row>
    <row r="65" spans="1:18" s="9" customFormat="1" ht="15.75" customHeight="1" x14ac:dyDescent="0.45">
      <c r="A65" s="59" t="s">
        <v>106</v>
      </c>
      <c r="B65" s="59" t="str">
        <f t="shared" si="0"/>
        <v>Boulder0.8</v>
      </c>
      <c r="C65" s="12">
        <v>0.8</v>
      </c>
      <c r="D65" s="11">
        <v>2044</v>
      </c>
      <c r="E65" s="11">
        <v>2190</v>
      </c>
      <c r="F65" s="11">
        <v>2628</v>
      </c>
      <c r="G65" s="11">
        <v>3037</v>
      </c>
      <c r="H65" s="11">
        <v>3388</v>
      </c>
      <c r="I65" s="13">
        <v>81760</v>
      </c>
      <c r="J65" s="13">
        <v>93440</v>
      </c>
      <c r="K65" s="13">
        <v>105120</v>
      </c>
      <c r="L65" s="13">
        <v>116800</v>
      </c>
      <c r="M65" s="13">
        <v>126160</v>
      </c>
      <c r="N65" s="13">
        <v>135520</v>
      </c>
      <c r="O65" s="13">
        <v>144880</v>
      </c>
      <c r="P65" s="13">
        <v>154240</v>
      </c>
      <c r="R65"/>
    </row>
    <row r="66" spans="1:18" s="9" customFormat="1" ht="15.75" customHeight="1" x14ac:dyDescent="0.45">
      <c r="A66" s="59" t="s">
        <v>106</v>
      </c>
      <c r="B66" s="59" t="str">
        <f t="shared" si="0"/>
        <v>Boulder0.7</v>
      </c>
      <c r="C66" s="12">
        <v>0.7</v>
      </c>
      <c r="D66" s="11">
        <v>1788</v>
      </c>
      <c r="E66" s="11">
        <v>1916</v>
      </c>
      <c r="F66" s="11">
        <v>2299</v>
      </c>
      <c r="G66" s="11">
        <v>2657</v>
      </c>
      <c r="H66" s="11">
        <v>2964</v>
      </c>
      <c r="I66" s="13">
        <v>71540</v>
      </c>
      <c r="J66" s="13">
        <v>81760</v>
      </c>
      <c r="K66" s="13">
        <v>91980</v>
      </c>
      <c r="L66" s="13">
        <v>102200</v>
      </c>
      <c r="M66" s="13">
        <v>110390</v>
      </c>
      <c r="N66" s="13">
        <v>118579.99999999999</v>
      </c>
      <c r="O66" s="13">
        <v>126769.99999999999</v>
      </c>
      <c r="P66" s="13">
        <v>134960</v>
      </c>
      <c r="R66"/>
    </row>
    <row r="67" spans="1:18" s="9" customFormat="1" ht="15.75" customHeight="1" x14ac:dyDescent="0.45">
      <c r="A67" s="59" t="s">
        <v>106</v>
      </c>
      <c r="B67" s="59" t="str">
        <f t="shared" ref="B67:B130" si="1">CONCATENATE(A67,C67)</f>
        <v>Boulder0.6</v>
      </c>
      <c r="C67" s="12">
        <v>0.6</v>
      </c>
      <c r="D67" s="11">
        <v>1533</v>
      </c>
      <c r="E67" s="11">
        <v>1642</v>
      </c>
      <c r="F67" s="11">
        <v>1971</v>
      </c>
      <c r="G67" s="11">
        <v>2277</v>
      </c>
      <c r="H67" s="11">
        <v>2541</v>
      </c>
      <c r="I67" s="11">
        <v>61320</v>
      </c>
      <c r="J67" s="11">
        <v>70080</v>
      </c>
      <c r="K67" s="11">
        <v>78840</v>
      </c>
      <c r="L67" s="11">
        <v>87600</v>
      </c>
      <c r="M67" s="11">
        <v>94620</v>
      </c>
      <c r="N67" s="14">
        <v>101640</v>
      </c>
      <c r="O67" s="14">
        <v>108660</v>
      </c>
      <c r="P67" s="14">
        <v>115680</v>
      </c>
      <c r="R67"/>
    </row>
    <row r="68" spans="1:18" s="9" customFormat="1" ht="15.75" customHeight="1" x14ac:dyDescent="0.45">
      <c r="A68" s="59" t="s">
        <v>106</v>
      </c>
      <c r="B68" s="59" t="str">
        <f t="shared" si="1"/>
        <v>Boulder0.5</v>
      </c>
      <c r="C68" s="12">
        <v>0.5</v>
      </c>
      <c r="D68" s="11">
        <v>1277</v>
      </c>
      <c r="E68" s="11">
        <v>1368</v>
      </c>
      <c r="F68" s="11">
        <v>1642</v>
      </c>
      <c r="G68" s="11">
        <v>1898</v>
      </c>
      <c r="H68" s="11">
        <v>2117</v>
      </c>
      <c r="I68" s="11">
        <v>51100</v>
      </c>
      <c r="J68" s="11">
        <v>58400</v>
      </c>
      <c r="K68" s="11">
        <v>65700</v>
      </c>
      <c r="L68" s="11">
        <v>73000</v>
      </c>
      <c r="M68" s="11">
        <v>78850</v>
      </c>
      <c r="N68" s="11">
        <v>84700</v>
      </c>
      <c r="O68" s="11">
        <v>90550</v>
      </c>
      <c r="P68" s="11">
        <v>96400</v>
      </c>
      <c r="R68"/>
    </row>
    <row r="69" spans="1:18" s="9" customFormat="1" ht="15.75" customHeight="1" x14ac:dyDescent="0.45">
      <c r="A69" s="59" t="s">
        <v>106</v>
      </c>
      <c r="B69" s="59" t="str">
        <f t="shared" si="1"/>
        <v>Boulder0.45</v>
      </c>
      <c r="C69" s="12">
        <v>0.45</v>
      </c>
      <c r="D69" s="11">
        <v>1149</v>
      </c>
      <c r="E69" s="11">
        <v>1231</v>
      </c>
      <c r="F69" s="11">
        <v>1478</v>
      </c>
      <c r="G69" s="11">
        <v>1708</v>
      </c>
      <c r="H69" s="11">
        <v>1905</v>
      </c>
      <c r="I69" s="11">
        <v>45990</v>
      </c>
      <c r="J69" s="11">
        <v>52560</v>
      </c>
      <c r="K69" s="11">
        <v>59130</v>
      </c>
      <c r="L69" s="11">
        <v>65700</v>
      </c>
      <c r="M69" s="11">
        <v>70965</v>
      </c>
      <c r="N69" s="14">
        <v>76230</v>
      </c>
      <c r="O69" s="14">
        <v>81495</v>
      </c>
      <c r="P69" s="14">
        <v>86760</v>
      </c>
      <c r="R69"/>
    </row>
    <row r="70" spans="1:18" s="9" customFormat="1" ht="15.75" customHeight="1" x14ac:dyDescent="0.45">
      <c r="A70" s="59" t="s">
        <v>106</v>
      </c>
      <c r="B70" s="59" t="str">
        <f t="shared" si="1"/>
        <v>Boulder0.4</v>
      </c>
      <c r="C70" s="12">
        <v>0.4</v>
      </c>
      <c r="D70" s="11">
        <v>1022</v>
      </c>
      <c r="E70" s="11">
        <v>1095</v>
      </c>
      <c r="F70" s="11">
        <v>1314</v>
      </c>
      <c r="G70" s="11">
        <v>1518</v>
      </c>
      <c r="H70" s="11">
        <v>1694</v>
      </c>
      <c r="I70" s="11">
        <v>40880</v>
      </c>
      <c r="J70" s="11">
        <v>46720</v>
      </c>
      <c r="K70" s="11">
        <v>52560</v>
      </c>
      <c r="L70" s="11">
        <v>58400</v>
      </c>
      <c r="M70" s="11">
        <v>63080</v>
      </c>
      <c r="N70" s="14">
        <v>67760</v>
      </c>
      <c r="O70" s="14">
        <v>72440</v>
      </c>
      <c r="P70" s="14">
        <v>77120</v>
      </c>
      <c r="R70"/>
    </row>
    <row r="71" spans="1:18" s="9" customFormat="1" ht="15.75" customHeight="1" x14ac:dyDescent="0.45">
      <c r="A71" s="59" t="s">
        <v>106</v>
      </c>
      <c r="B71" s="59" t="str">
        <f t="shared" si="1"/>
        <v>Boulder0.3</v>
      </c>
      <c r="C71" s="12">
        <v>0.3</v>
      </c>
      <c r="D71" s="11">
        <v>766</v>
      </c>
      <c r="E71" s="11">
        <v>821</v>
      </c>
      <c r="F71" s="11">
        <v>985</v>
      </c>
      <c r="G71" s="11">
        <v>1138</v>
      </c>
      <c r="H71" s="11">
        <v>1270</v>
      </c>
      <c r="I71" s="13">
        <v>30660</v>
      </c>
      <c r="J71" s="13">
        <v>35040</v>
      </c>
      <c r="K71" s="13">
        <v>39420</v>
      </c>
      <c r="L71" s="13">
        <v>43800</v>
      </c>
      <c r="M71" s="13">
        <v>47310</v>
      </c>
      <c r="N71" s="13">
        <v>50820</v>
      </c>
      <c r="O71" s="13">
        <v>54330</v>
      </c>
      <c r="P71" s="13">
        <v>57840</v>
      </c>
      <c r="R71"/>
    </row>
    <row r="72" spans="1:18" s="9" customFormat="1" ht="15.75" customHeight="1" x14ac:dyDescent="0.45">
      <c r="A72" s="59" t="s">
        <v>106</v>
      </c>
      <c r="B72" s="59" t="str">
        <f t="shared" si="1"/>
        <v>Boulder0.2</v>
      </c>
      <c r="C72" s="12">
        <v>0.2</v>
      </c>
      <c r="D72" s="11">
        <v>511</v>
      </c>
      <c r="E72" s="11">
        <v>547</v>
      </c>
      <c r="F72" s="11">
        <v>657</v>
      </c>
      <c r="G72" s="11">
        <v>759</v>
      </c>
      <c r="H72" s="11">
        <v>847</v>
      </c>
      <c r="I72" s="13">
        <v>20440</v>
      </c>
      <c r="J72" s="13">
        <v>23360</v>
      </c>
      <c r="K72" s="13">
        <v>26280</v>
      </c>
      <c r="L72" s="13">
        <v>29200</v>
      </c>
      <c r="M72" s="13">
        <v>31540</v>
      </c>
      <c r="N72" s="13">
        <v>33880</v>
      </c>
      <c r="O72" s="13">
        <v>36220</v>
      </c>
      <c r="P72" s="13">
        <v>38560</v>
      </c>
      <c r="R72"/>
    </row>
    <row r="73" spans="1:18" s="9" customFormat="1" ht="15.75" customHeight="1" x14ac:dyDescent="0.45">
      <c r="A73" s="59" t="s">
        <v>107</v>
      </c>
      <c r="B73" s="59" t="str">
        <f t="shared" si="1"/>
        <v>Broomfield1.2</v>
      </c>
      <c r="C73" s="12">
        <v>1.2</v>
      </c>
      <c r="D73" s="11">
        <v>2739</v>
      </c>
      <c r="E73" s="11">
        <v>2935</v>
      </c>
      <c r="F73" s="11">
        <v>3522</v>
      </c>
      <c r="G73" s="11">
        <v>4069</v>
      </c>
      <c r="H73" s="11">
        <v>4539</v>
      </c>
      <c r="I73" s="11">
        <v>109560</v>
      </c>
      <c r="J73" s="11">
        <v>125280</v>
      </c>
      <c r="K73" s="11">
        <v>140880</v>
      </c>
      <c r="L73" s="11">
        <v>156480</v>
      </c>
      <c r="M73" s="11">
        <v>169080</v>
      </c>
      <c r="N73" s="11">
        <v>181560</v>
      </c>
      <c r="O73" s="11">
        <v>194040</v>
      </c>
      <c r="P73" s="11">
        <v>206640</v>
      </c>
      <c r="R73"/>
    </row>
    <row r="74" spans="1:18" s="9" customFormat="1" ht="15.75" customHeight="1" x14ac:dyDescent="0.45">
      <c r="A74" s="59" t="s">
        <v>107</v>
      </c>
      <c r="B74" s="59" t="str">
        <f t="shared" si="1"/>
        <v>Broomfield1</v>
      </c>
      <c r="C74" s="12">
        <v>1</v>
      </c>
      <c r="D74" s="11">
        <v>2282</v>
      </c>
      <c r="E74" s="11">
        <v>2446</v>
      </c>
      <c r="F74" s="11">
        <v>2935</v>
      </c>
      <c r="G74" s="11">
        <v>3391</v>
      </c>
      <c r="H74" s="11">
        <v>3782</v>
      </c>
      <c r="I74" s="11">
        <v>91300</v>
      </c>
      <c r="J74" s="11">
        <v>104400</v>
      </c>
      <c r="K74" s="11">
        <v>117400</v>
      </c>
      <c r="L74" s="11">
        <v>130400</v>
      </c>
      <c r="M74" s="11">
        <v>140900</v>
      </c>
      <c r="N74" s="11">
        <v>151300</v>
      </c>
      <c r="O74" s="11">
        <v>161700</v>
      </c>
      <c r="P74" s="11">
        <v>172200</v>
      </c>
      <c r="R74"/>
    </row>
    <row r="75" spans="1:18" s="9" customFormat="1" ht="15.75" customHeight="1" x14ac:dyDescent="0.45">
      <c r="A75" s="59" t="s">
        <v>107</v>
      </c>
      <c r="B75" s="59" t="str">
        <f t="shared" si="1"/>
        <v>Broomfield0.8</v>
      </c>
      <c r="C75" s="12">
        <v>0.8</v>
      </c>
      <c r="D75" s="11">
        <v>1826</v>
      </c>
      <c r="E75" s="11">
        <v>1957</v>
      </c>
      <c r="F75" s="11">
        <v>2348</v>
      </c>
      <c r="G75" s="11">
        <v>2713</v>
      </c>
      <c r="H75" s="11">
        <v>3026</v>
      </c>
      <c r="I75" s="13">
        <v>73040</v>
      </c>
      <c r="J75" s="13">
        <v>83520</v>
      </c>
      <c r="K75" s="13">
        <v>93920</v>
      </c>
      <c r="L75" s="13">
        <v>104320</v>
      </c>
      <c r="M75" s="13">
        <v>112720</v>
      </c>
      <c r="N75" s="13">
        <v>121040</v>
      </c>
      <c r="O75" s="13">
        <v>129360</v>
      </c>
      <c r="P75" s="13">
        <v>137760</v>
      </c>
      <c r="R75"/>
    </row>
    <row r="76" spans="1:18" s="9" customFormat="1" ht="15.75" customHeight="1" x14ac:dyDescent="0.45">
      <c r="A76" s="59" t="s">
        <v>107</v>
      </c>
      <c r="B76" s="59" t="str">
        <f t="shared" si="1"/>
        <v>Broomfield0.7</v>
      </c>
      <c r="C76" s="12">
        <v>0.7</v>
      </c>
      <c r="D76" s="11">
        <v>1597</v>
      </c>
      <c r="E76" s="11">
        <v>1712</v>
      </c>
      <c r="F76" s="11">
        <v>2054</v>
      </c>
      <c r="G76" s="11">
        <v>2373</v>
      </c>
      <c r="H76" s="11">
        <v>2647</v>
      </c>
      <c r="I76" s="13">
        <v>63909.999999999993</v>
      </c>
      <c r="J76" s="13">
        <v>73080</v>
      </c>
      <c r="K76" s="13">
        <v>82180</v>
      </c>
      <c r="L76" s="13">
        <v>91280</v>
      </c>
      <c r="M76" s="13">
        <v>98630</v>
      </c>
      <c r="N76" s="13">
        <v>105910</v>
      </c>
      <c r="O76" s="13">
        <v>113190</v>
      </c>
      <c r="P76" s="13">
        <v>120539.99999999999</v>
      </c>
      <c r="R76"/>
    </row>
    <row r="77" spans="1:18" s="9" customFormat="1" ht="15.75" customHeight="1" x14ac:dyDescent="0.45">
      <c r="A77" s="59" t="s">
        <v>107</v>
      </c>
      <c r="B77" s="59" t="str">
        <f t="shared" si="1"/>
        <v>Broomfield0.6</v>
      </c>
      <c r="C77" s="12">
        <v>0.6</v>
      </c>
      <c r="D77" s="11">
        <v>1369</v>
      </c>
      <c r="E77" s="11">
        <v>1467</v>
      </c>
      <c r="F77" s="11">
        <v>1761</v>
      </c>
      <c r="G77" s="11">
        <v>2034</v>
      </c>
      <c r="H77" s="11">
        <v>2269</v>
      </c>
      <c r="I77" s="11">
        <v>54780</v>
      </c>
      <c r="J77" s="11">
        <v>62640</v>
      </c>
      <c r="K77" s="11">
        <v>70440</v>
      </c>
      <c r="L77" s="11">
        <v>78240</v>
      </c>
      <c r="M77" s="11">
        <v>84540</v>
      </c>
      <c r="N77" s="14">
        <v>90780</v>
      </c>
      <c r="O77" s="14">
        <v>97020</v>
      </c>
      <c r="P77" s="14">
        <v>103320</v>
      </c>
      <c r="R77"/>
    </row>
    <row r="78" spans="1:18" s="9" customFormat="1" ht="15.75" customHeight="1" x14ac:dyDescent="0.45">
      <c r="A78" s="59" t="s">
        <v>107</v>
      </c>
      <c r="B78" s="59" t="str">
        <f t="shared" si="1"/>
        <v>Broomfield0.5</v>
      </c>
      <c r="C78" s="12">
        <v>0.5</v>
      </c>
      <c r="D78" s="11">
        <v>1141</v>
      </c>
      <c r="E78" s="11">
        <v>1223</v>
      </c>
      <c r="F78" s="11">
        <v>1467</v>
      </c>
      <c r="G78" s="11">
        <v>1695</v>
      </c>
      <c r="H78" s="11">
        <v>1891</v>
      </c>
      <c r="I78" s="13">
        <v>45650</v>
      </c>
      <c r="J78" s="13">
        <v>52200</v>
      </c>
      <c r="K78" s="13">
        <v>58700</v>
      </c>
      <c r="L78" s="13">
        <v>65200</v>
      </c>
      <c r="M78" s="13">
        <v>70450</v>
      </c>
      <c r="N78" s="13">
        <v>75650</v>
      </c>
      <c r="O78" s="13">
        <v>80850</v>
      </c>
      <c r="P78" s="13">
        <v>86100</v>
      </c>
      <c r="R78"/>
    </row>
    <row r="79" spans="1:18" s="9" customFormat="1" ht="15.75" customHeight="1" x14ac:dyDescent="0.45">
      <c r="A79" s="59" t="s">
        <v>107</v>
      </c>
      <c r="B79" s="59" t="str">
        <f t="shared" si="1"/>
        <v>Broomfield0.45</v>
      </c>
      <c r="C79" s="12">
        <v>0.45</v>
      </c>
      <c r="D79" s="11">
        <v>1027</v>
      </c>
      <c r="E79" s="11">
        <v>1100</v>
      </c>
      <c r="F79" s="11">
        <v>1320</v>
      </c>
      <c r="G79" s="11">
        <v>1526</v>
      </c>
      <c r="H79" s="11">
        <v>1702</v>
      </c>
      <c r="I79" s="11">
        <v>41085</v>
      </c>
      <c r="J79" s="11">
        <v>46980</v>
      </c>
      <c r="K79" s="11">
        <v>52830</v>
      </c>
      <c r="L79" s="11">
        <v>58680</v>
      </c>
      <c r="M79" s="11">
        <v>63405</v>
      </c>
      <c r="N79" s="14">
        <v>68085</v>
      </c>
      <c r="O79" s="14">
        <v>72765</v>
      </c>
      <c r="P79" s="14">
        <v>77490</v>
      </c>
      <c r="R79"/>
    </row>
    <row r="80" spans="1:18" s="9" customFormat="1" ht="15.75" customHeight="1" x14ac:dyDescent="0.45">
      <c r="A80" s="59" t="s">
        <v>107</v>
      </c>
      <c r="B80" s="59" t="str">
        <f t="shared" si="1"/>
        <v>Broomfield0.4</v>
      </c>
      <c r="C80" s="12">
        <v>0.4</v>
      </c>
      <c r="D80" s="11">
        <v>913</v>
      </c>
      <c r="E80" s="11">
        <v>978</v>
      </c>
      <c r="F80" s="11">
        <v>1174</v>
      </c>
      <c r="G80" s="11">
        <v>1356</v>
      </c>
      <c r="H80" s="11">
        <v>1513</v>
      </c>
      <c r="I80" s="11">
        <v>36520</v>
      </c>
      <c r="J80" s="11">
        <v>41760</v>
      </c>
      <c r="K80" s="11">
        <v>46960</v>
      </c>
      <c r="L80" s="11">
        <v>52160</v>
      </c>
      <c r="M80" s="11">
        <v>56360</v>
      </c>
      <c r="N80" s="14">
        <v>60520</v>
      </c>
      <c r="O80" s="14">
        <v>64680</v>
      </c>
      <c r="P80" s="14">
        <v>68880</v>
      </c>
      <c r="R80"/>
    </row>
    <row r="81" spans="1:18" s="9" customFormat="1" ht="15.75" customHeight="1" x14ac:dyDescent="0.45">
      <c r="A81" s="59" t="s">
        <v>107</v>
      </c>
      <c r="B81" s="59" t="str">
        <f t="shared" si="1"/>
        <v>Broomfield0.3</v>
      </c>
      <c r="C81" s="12">
        <v>0.3</v>
      </c>
      <c r="D81" s="11">
        <v>684</v>
      </c>
      <c r="E81" s="11">
        <v>733</v>
      </c>
      <c r="F81" s="11">
        <v>880</v>
      </c>
      <c r="G81" s="11">
        <v>1017</v>
      </c>
      <c r="H81" s="11">
        <v>1134</v>
      </c>
      <c r="I81" s="13">
        <v>27390</v>
      </c>
      <c r="J81" s="13">
        <v>31320</v>
      </c>
      <c r="K81" s="13">
        <v>35220</v>
      </c>
      <c r="L81" s="13">
        <v>39120</v>
      </c>
      <c r="M81" s="13">
        <v>42270</v>
      </c>
      <c r="N81" s="13">
        <v>45390</v>
      </c>
      <c r="O81" s="13">
        <v>48510</v>
      </c>
      <c r="P81" s="13">
        <v>51660</v>
      </c>
      <c r="R81"/>
    </row>
    <row r="82" spans="1:18" s="9" customFormat="1" ht="15.75" customHeight="1" x14ac:dyDescent="0.45">
      <c r="A82" s="59" t="s">
        <v>107</v>
      </c>
      <c r="B82" s="59" t="str">
        <f t="shared" si="1"/>
        <v>Broomfield0.2</v>
      </c>
      <c r="C82" s="12">
        <v>0.2</v>
      </c>
      <c r="D82" s="11">
        <v>456</v>
      </c>
      <c r="E82" s="11">
        <v>489</v>
      </c>
      <c r="F82" s="11">
        <v>587</v>
      </c>
      <c r="G82" s="11">
        <v>678</v>
      </c>
      <c r="H82" s="11">
        <v>756</v>
      </c>
      <c r="I82" s="13">
        <v>18260</v>
      </c>
      <c r="J82" s="13">
        <v>20880</v>
      </c>
      <c r="K82" s="13">
        <v>23480</v>
      </c>
      <c r="L82" s="13">
        <v>26080</v>
      </c>
      <c r="M82" s="13">
        <v>28180</v>
      </c>
      <c r="N82" s="13">
        <v>30260</v>
      </c>
      <c r="O82" s="13">
        <v>32340</v>
      </c>
      <c r="P82" s="13">
        <v>34440</v>
      </c>
      <c r="R82"/>
    </row>
    <row r="83" spans="1:18" s="9" customFormat="1" ht="15.75" customHeight="1" x14ac:dyDescent="0.45">
      <c r="A83" s="59" t="s">
        <v>108</v>
      </c>
      <c r="B83" s="59" t="str">
        <f t="shared" si="1"/>
        <v>Chaffee1.2</v>
      </c>
      <c r="C83" s="12">
        <v>1.2</v>
      </c>
      <c r="D83" s="11">
        <v>1980</v>
      </c>
      <c r="E83" s="11">
        <v>2121</v>
      </c>
      <c r="F83" s="11">
        <v>2544</v>
      </c>
      <c r="G83" s="11">
        <v>2940</v>
      </c>
      <c r="H83" s="11">
        <v>3279</v>
      </c>
      <c r="I83" s="11">
        <v>79200</v>
      </c>
      <c r="J83" s="11">
        <v>90480</v>
      </c>
      <c r="K83" s="11">
        <v>101760</v>
      </c>
      <c r="L83" s="11">
        <v>113040</v>
      </c>
      <c r="M83" s="11">
        <v>122160</v>
      </c>
      <c r="N83" s="11">
        <v>131160</v>
      </c>
      <c r="O83" s="11">
        <v>140280</v>
      </c>
      <c r="P83" s="11">
        <v>149280</v>
      </c>
      <c r="R83"/>
    </row>
    <row r="84" spans="1:18" s="9" customFormat="1" ht="15.75" customHeight="1" x14ac:dyDescent="0.45">
      <c r="A84" s="59" t="s">
        <v>108</v>
      </c>
      <c r="B84" s="59" t="str">
        <f t="shared" si="1"/>
        <v>Chaffee1</v>
      </c>
      <c r="C84" s="12">
        <v>1</v>
      </c>
      <c r="D84" s="11">
        <v>1650</v>
      </c>
      <c r="E84" s="11">
        <v>1767</v>
      </c>
      <c r="F84" s="11">
        <v>2120</v>
      </c>
      <c r="G84" s="11">
        <v>2450</v>
      </c>
      <c r="H84" s="11">
        <v>2732</v>
      </c>
      <c r="I84" s="11">
        <v>66000</v>
      </c>
      <c r="J84" s="11">
        <v>75400</v>
      </c>
      <c r="K84" s="11">
        <v>84800</v>
      </c>
      <c r="L84" s="11">
        <v>94200</v>
      </c>
      <c r="M84" s="11">
        <v>101800</v>
      </c>
      <c r="N84" s="11">
        <v>109300</v>
      </c>
      <c r="O84" s="11">
        <v>116900</v>
      </c>
      <c r="P84" s="11">
        <v>124400</v>
      </c>
      <c r="R84"/>
    </row>
    <row r="85" spans="1:18" s="9" customFormat="1" ht="15.75" customHeight="1" x14ac:dyDescent="0.45">
      <c r="A85" s="59" t="s">
        <v>108</v>
      </c>
      <c r="B85" s="59" t="str">
        <f t="shared" si="1"/>
        <v>Chaffee0.8</v>
      </c>
      <c r="C85" s="12">
        <v>0.8</v>
      </c>
      <c r="D85" s="11">
        <v>1320</v>
      </c>
      <c r="E85" s="11">
        <v>1414</v>
      </c>
      <c r="F85" s="11">
        <v>1696</v>
      </c>
      <c r="G85" s="11">
        <v>1960</v>
      </c>
      <c r="H85" s="11">
        <v>2186</v>
      </c>
      <c r="I85" s="13">
        <v>52800</v>
      </c>
      <c r="J85" s="13">
        <v>60320</v>
      </c>
      <c r="K85" s="13">
        <v>67840</v>
      </c>
      <c r="L85" s="13">
        <v>75360</v>
      </c>
      <c r="M85" s="13">
        <v>81440</v>
      </c>
      <c r="N85" s="13">
        <v>87440</v>
      </c>
      <c r="O85" s="13">
        <v>93520</v>
      </c>
      <c r="P85" s="13">
        <v>99520</v>
      </c>
      <c r="R85"/>
    </row>
    <row r="86" spans="1:18" s="9" customFormat="1" ht="15.75" customHeight="1" x14ac:dyDescent="0.45">
      <c r="A86" s="59" t="s">
        <v>108</v>
      </c>
      <c r="B86" s="59" t="str">
        <f t="shared" si="1"/>
        <v>Chaffee0.7</v>
      </c>
      <c r="C86" s="12">
        <v>0.7</v>
      </c>
      <c r="D86" s="11">
        <v>1155</v>
      </c>
      <c r="E86" s="11">
        <v>1237</v>
      </c>
      <c r="F86" s="11">
        <v>1484</v>
      </c>
      <c r="G86" s="11">
        <v>1715</v>
      </c>
      <c r="H86" s="11">
        <v>1912</v>
      </c>
      <c r="I86" s="13">
        <v>46200</v>
      </c>
      <c r="J86" s="13">
        <v>52780</v>
      </c>
      <c r="K86" s="13">
        <v>59359.999999999993</v>
      </c>
      <c r="L86" s="13">
        <v>65940</v>
      </c>
      <c r="M86" s="13">
        <v>71260</v>
      </c>
      <c r="N86" s="13">
        <v>76510</v>
      </c>
      <c r="O86" s="13">
        <v>81830</v>
      </c>
      <c r="P86" s="13">
        <v>87080</v>
      </c>
      <c r="R86"/>
    </row>
    <row r="87" spans="1:18" s="9" customFormat="1" ht="15.75" customHeight="1" x14ac:dyDescent="0.45">
      <c r="A87" s="59" t="s">
        <v>108</v>
      </c>
      <c r="B87" s="59" t="str">
        <f t="shared" si="1"/>
        <v>Chaffee0.6</v>
      </c>
      <c r="C87" s="12">
        <v>0.6</v>
      </c>
      <c r="D87" s="11">
        <v>990</v>
      </c>
      <c r="E87" s="11">
        <v>1060</v>
      </c>
      <c r="F87" s="11">
        <v>1272</v>
      </c>
      <c r="G87" s="11">
        <v>1470</v>
      </c>
      <c r="H87" s="11">
        <v>1639</v>
      </c>
      <c r="I87" s="11">
        <v>39600</v>
      </c>
      <c r="J87" s="11">
        <v>45240</v>
      </c>
      <c r="K87" s="11">
        <v>50880</v>
      </c>
      <c r="L87" s="11">
        <v>56520</v>
      </c>
      <c r="M87" s="11">
        <v>61080</v>
      </c>
      <c r="N87" s="14">
        <v>65580</v>
      </c>
      <c r="O87" s="14">
        <v>70140</v>
      </c>
      <c r="P87" s="14">
        <v>74640</v>
      </c>
      <c r="R87"/>
    </row>
    <row r="88" spans="1:18" s="9" customFormat="1" ht="15.75" customHeight="1" x14ac:dyDescent="0.45">
      <c r="A88" s="59" t="s">
        <v>108</v>
      </c>
      <c r="B88" s="59" t="str">
        <f t="shared" si="1"/>
        <v>Chaffee0.5</v>
      </c>
      <c r="C88" s="12">
        <v>0.5</v>
      </c>
      <c r="D88" s="11">
        <v>825</v>
      </c>
      <c r="E88" s="11">
        <v>883</v>
      </c>
      <c r="F88" s="11">
        <v>1060</v>
      </c>
      <c r="G88" s="11">
        <v>1225</v>
      </c>
      <c r="H88" s="11">
        <v>1366</v>
      </c>
      <c r="I88" s="11">
        <v>33000</v>
      </c>
      <c r="J88" s="11">
        <v>37700</v>
      </c>
      <c r="K88" s="11">
        <v>42400</v>
      </c>
      <c r="L88" s="11">
        <v>47100</v>
      </c>
      <c r="M88" s="11">
        <v>50900</v>
      </c>
      <c r="N88" s="11">
        <v>54650</v>
      </c>
      <c r="O88" s="11">
        <v>58450</v>
      </c>
      <c r="P88" s="11">
        <v>62200</v>
      </c>
      <c r="R88"/>
    </row>
    <row r="89" spans="1:18" s="9" customFormat="1" ht="15.75" customHeight="1" x14ac:dyDescent="0.45">
      <c r="A89" s="59" t="s">
        <v>108</v>
      </c>
      <c r="B89" s="59" t="str">
        <f t="shared" si="1"/>
        <v>Chaffee0.45</v>
      </c>
      <c r="C89" s="12">
        <v>0.45</v>
      </c>
      <c r="D89" s="11">
        <v>742</v>
      </c>
      <c r="E89" s="11">
        <v>795</v>
      </c>
      <c r="F89" s="11">
        <v>954</v>
      </c>
      <c r="G89" s="11">
        <v>1102</v>
      </c>
      <c r="H89" s="11">
        <v>1229</v>
      </c>
      <c r="I89" s="11">
        <v>29700</v>
      </c>
      <c r="J89" s="11">
        <v>33930</v>
      </c>
      <c r="K89" s="11">
        <v>38160</v>
      </c>
      <c r="L89" s="11">
        <v>42390</v>
      </c>
      <c r="M89" s="11">
        <v>45810</v>
      </c>
      <c r="N89" s="14">
        <v>49185</v>
      </c>
      <c r="O89" s="14">
        <v>52605</v>
      </c>
      <c r="P89" s="14">
        <v>55980</v>
      </c>
      <c r="R89"/>
    </row>
    <row r="90" spans="1:18" s="9" customFormat="1" ht="15.75" customHeight="1" x14ac:dyDescent="0.45">
      <c r="A90" s="59" t="s">
        <v>108</v>
      </c>
      <c r="B90" s="59" t="str">
        <f t="shared" si="1"/>
        <v>Chaffee0.4</v>
      </c>
      <c r="C90" s="12">
        <v>0.4</v>
      </c>
      <c r="D90" s="11">
        <v>660</v>
      </c>
      <c r="E90" s="11">
        <v>707</v>
      </c>
      <c r="F90" s="11">
        <v>848</v>
      </c>
      <c r="G90" s="11">
        <v>980</v>
      </c>
      <c r="H90" s="11">
        <v>1093</v>
      </c>
      <c r="I90" s="11">
        <v>26400</v>
      </c>
      <c r="J90" s="11">
        <v>30160</v>
      </c>
      <c r="K90" s="11">
        <v>33920</v>
      </c>
      <c r="L90" s="11">
        <v>37680</v>
      </c>
      <c r="M90" s="11">
        <v>40720</v>
      </c>
      <c r="N90" s="14">
        <v>43720</v>
      </c>
      <c r="O90" s="14">
        <v>46760</v>
      </c>
      <c r="P90" s="14">
        <v>49760</v>
      </c>
      <c r="R90"/>
    </row>
    <row r="91" spans="1:18" s="9" customFormat="1" ht="15.75" customHeight="1" x14ac:dyDescent="0.45">
      <c r="A91" s="59" t="s">
        <v>108</v>
      </c>
      <c r="B91" s="59" t="str">
        <f t="shared" si="1"/>
        <v>Chaffee0.3</v>
      </c>
      <c r="C91" s="12">
        <v>0.3</v>
      </c>
      <c r="D91" s="11">
        <v>495</v>
      </c>
      <c r="E91" s="11">
        <v>530</v>
      </c>
      <c r="F91" s="11">
        <v>636</v>
      </c>
      <c r="G91" s="11">
        <v>735</v>
      </c>
      <c r="H91" s="11">
        <v>819</v>
      </c>
      <c r="I91" s="11">
        <v>19800</v>
      </c>
      <c r="J91" s="11">
        <v>22620</v>
      </c>
      <c r="K91" s="11">
        <v>25440</v>
      </c>
      <c r="L91" s="11">
        <v>28260</v>
      </c>
      <c r="M91" s="11">
        <v>30540</v>
      </c>
      <c r="N91" s="14">
        <v>32790</v>
      </c>
      <c r="O91" s="14">
        <v>35070</v>
      </c>
      <c r="P91" s="14">
        <v>37320</v>
      </c>
      <c r="R91"/>
    </row>
    <row r="92" spans="1:18" s="9" customFormat="1" ht="15.75" customHeight="1" x14ac:dyDescent="0.45">
      <c r="A92" s="59" t="s">
        <v>108</v>
      </c>
      <c r="B92" s="59" t="str">
        <f t="shared" si="1"/>
        <v>Chaffee0.2</v>
      </c>
      <c r="C92" s="12">
        <v>0.2</v>
      </c>
      <c r="D92" s="11">
        <v>330</v>
      </c>
      <c r="E92" s="11">
        <v>353</v>
      </c>
      <c r="F92" s="11">
        <v>424</v>
      </c>
      <c r="G92" s="11">
        <v>490</v>
      </c>
      <c r="H92" s="11">
        <v>546</v>
      </c>
      <c r="I92" s="11">
        <v>13200</v>
      </c>
      <c r="J92" s="11">
        <v>15080</v>
      </c>
      <c r="K92" s="11">
        <v>16960</v>
      </c>
      <c r="L92" s="11">
        <v>18840</v>
      </c>
      <c r="M92" s="11">
        <v>20360</v>
      </c>
      <c r="N92" s="11">
        <v>21860</v>
      </c>
      <c r="O92" s="11">
        <v>23380</v>
      </c>
      <c r="P92" s="11">
        <v>24880</v>
      </c>
      <c r="R92"/>
    </row>
    <row r="93" spans="1:18" s="9" customFormat="1" ht="15.75" customHeight="1" x14ac:dyDescent="0.45">
      <c r="A93" s="59" t="s">
        <v>109</v>
      </c>
      <c r="B93" s="59" t="str">
        <f t="shared" si="1"/>
        <v>Cheyenne1.2</v>
      </c>
      <c r="C93" s="12">
        <v>1.2</v>
      </c>
      <c r="D93" s="11">
        <v>1980</v>
      </c>
      <c r="E93" s="11">
        <v>2121</v>
      </c>
      <c r="F93" s="11">
        <v>2544</v>
      </c>
      <c r="G93" s="11">
        <v>2940</v>
      </c>
      <c r="H93" s="11">
        <v>3279</v>
      </c>
      <c r="I93" s="11">
        <v>79200</v>
      </c>
      <c r="J93" s="11">
        <v>90480</v>
      </c>
      <c r="K93" s="11">
        <v>101760</v>
      </c>
      <c r="L93" s="11">
        <v>113040</v>
      </c>
      <c r="M93" s="11">
        <v>122160</v>
      </c>
      <c r="N93" s="11">
        <v>131160</v>
      </c>
      <c r="O93" s="11">
        <v>140280</v>
      </c>
      <c r="P93" s="11">
        <v>149280</v>
      </c>
      <c r="R93"/>
    </row>
    <row r="94" spans="1:18" s="9" customFormat="1" ht="15.75" customHeight="1" x14ac:dyDescent="0.45">
      <c r="A94" s="59" t="s">
        <v>109</v>
      </c>
      <c r="B94" s="59" t="str">
        <f t="shared" si="1"/>
        <v>Cheyenne1</v>
      </c>
      <c r="C94" s="12">
        <v>1</v>
      </c>
      <c r="D94" s="11">
        <v>1650</v>
      </c>
      <c r="E94" s="11">
        <v>1767</v>
      </c>
      <c r="F94" s="11">
        <v>2120</v>
      </c>
      <c r="G94" s="11">
        <v>2450</v>
      </c>
      <c r="H94" s="11">
        <v>2732</v>
      </c>
      <c r="I94" s="11">
        <v>66000</v>
      </c>
      <c r="J94" s="11">
        <v>75400</v>
      </c>
      <c r="K94" s="11">
        <v>84800</v>
      </c>
      <c r="L94" s="11">
        <v>94200</v>
      </c>
      <c r="M94" s="11">
        <v>101800</v>
      </c>
      <c r="N94" s="11">
        <v>109300</v>
      </c>
      <c r="O94" s="11">
        <v>116900</v>
      </c>
      <c r="P94" s="11">
        <v>124400</v>
      </c>
      <c r="R94"/>
    </row>
    <row r="95" spans="1:18" s="9" customFormat="1" ht="15.75" customHeight="1" x14ac:dyDescent="0.45">
      <c r="A95" s="59" t="s">
        <v>109</v>
      </c>
      <c r="B95" s="59" t="str">
        <f t="shared" si="1"/>
        <v>Cheyenne0.8</v>
      </c>
      <c r="C95" s="12">
        <v>0.8</v>
      </c>
      <c r="D95" s="11">
        <v>1320</v>
      </c>
      <c r="E95" s="11">
        <v>1414</v>
      </c>
      <c r="F95" s="11">
        <v>1696</v>
      </c>
      <c r="G95" s="11">
        <v>1960</v>
      </c>
      <c r="H95" s="11">
        <v>2186</v>
      </c>
      <c r="I95" s="13">
        <v>52800</v>
      </c>
      <c r="J95" s="13">
        <v>60320</v>
      </c>
      <c r="K95" s="13">
        <v>67840</v>
      </c>
      <c r="L95" s="13">
        <v>75360</v>
      </c>
      <c r="M95" s="13">
        <v>81440</v>
      </c>
      <c r="N95" s="13">
        <v>87440</v>
      </c>
      <c r="O95" s="13">
        <v>93520</v>
      </c>
      <c r="P95" s="13">
        <v>99520</v>
      </c>
      <c r="R95"/>
    </row>
    <row r="96" spans="1:18" s="9" customFormat="1" ht="15.75" customHeight="1" x14ac:dyDescent="0.45">
      <c r="A96" s="59" t="s">
        <v>109</v>
      </c>
      <c r="B96" s="59" t="str">
        <f t="shared" si="1"/>
        <v>Cheyenne0.7</v>
      </c>
      <c r="C96" s="12">
        <v>0.7</v>
      </c>
      <c r="D96" s="11">
        <v>1155</v>
      </c>
      <c r="E96" s="11">
        <v>1237</v>
      </c>
      <c r="F96" s="11">
        <v>1484</v>
      </c>
      <c r="G96" s="11">
        <v>1715</v>
      </c>
      <c r="H96" s="11">
        <v>1912</v>
      </c>
      <c r="I96" s="13">
        <v>46200</v>
      </c>
      <c r="J96" s="13">
        <v>52780</v>
      </c>
      <c r="K96" s="13">
        <v>59359.999999999993</v>
      </c>
      <c r="L96" s="13">
        <v>65940</v>
      </c>
      <c r="M96" s="13">
        <v>71260</v>
      </c>
      <c r="N96" s="13">
        <v>76510</v>
      </c>
      <c r="O96" s="13">
        <v>81830</v>
      </c>
      <c r="P96" s="13">
        <v>87080</v>
      </c>
      <c r="R96"/>
    </row>
    <row r="97" spans="1:18" s="9" customFormat="1" ht="15.75" customHeight="1" x14ac:dyDescent="0.45">
      <c r="A97" s="59" t="s">
        <v>109</v>
      </c>
      <c r="B97" s="59" t="str">
        <f t="shared" si="1"/>
        <v>Cheyenne0.6</v>
      </c>
      <c r="C97" s="12">
        <v>0.6</v>
      </c>
      <c r="D97" s="11">
        <v>990</v>
      </c>
      <c r="E97" s="11">
        <v>1060</v>
      </c>
      <c r="F97" s="11">
        <v>1272</v>
      </c>
      <c r="G97" s="11">
        <v>1470</v>
      </c>
      <c r="H97" s="11">
        <v>1639</v>
      </c>
      <c r="I97" s="11">
        <v>39600</v>
      </c>
      <c r="J97" s="11">
        <v>45240</v>
      </c>
      <c r="K97" s="11">
        <v>50880</v>
      </c>
      <c r="L97" s="11">
        <v>56520</v>
      </c>
      <c r="M97" s="11">
        <v>61080</v>
      </c>
      <c r="N97" s="14">
        <v>65580</v>
      </c>
      <c r="O97" s="14">
        <v>70140</v>
      </c>
      <c r="P97" s="14">
        <v>74640</v>
      </c>
      <c r="R97"/>
    </row>
    <row r="98" spans="1:18" s="9" customFormat="1" ht="15.75" customHeight="1" x14ac:dyDescent="0.45">
      <c r="A98" s="59" t="s">
        <v>109</v>
      </c>
      <c r="B98" s="59" t="str">
        <f t="shared" si="1"/>
        <v>Cheyenne0.5</v>
      </c>
      <c r="C98" s="12">
        <v>0.5</v>
      </c>
      <c r="D98" s="11">
        <v>825</v>
      </c>
      <c r="E98" s="11">
        <v>883</v>
      </c>
      <c r="F98" s="11">
        <v>1060</v>
      </c>
      <c r="G98" s="11">
        <v>1225</v>
      </c>
      <c r="H98" s="11">
        <v>1366</v>
      </c>
      <c r="I98" s="11">
        <v>33000</v>
      </c>
      <c r="J98" s="11">
        <v>37700</v>
      </c>
      <c r="K98" s="11">
        <v>42400</v>
      </c>
      <c r="L98" s="11">
        <v>47100</v>
      </c>
      <c r="M98" s="11">
        <v>50900</v>
      </c>
      <c r="N98" s="11">
        <v>54650</v>
      </c>
      <c r="O98" s="11">
        <v>58450</v>
      </c>
      <c r="P98" s="11">
        <v>62200</v>
      </c>
      <c r="R98"/>
    </row>
    <row r="99" spans="1:18" s="9" customFormat="1" ht="15.75" customHeight="1" x14ac:dyDescent="0.45">
      <c r="A99" s="59" t="s">
        <v>109</v>
      </c>
      <c r="B99" s="59" t="str">
        <f t="shared" si="1"/>
        <v>Cheyenne0.45</v>
      </c>
      <c r="C99" s="12">
        <v>0.45</v>
      </c>
      <c r="D99" s="11">
        <v>742</v>
      </c>
      <c r="E99" s="11">
        <v>795</v>
      </c>
      <c r="F99" s="11">
        <v>954</v>
      </c>
      <c r="G99" s="11">
        <v>1102</v>
      </c>
      <c r="H99" s="11">
        <v>1229</v>
      </c>
      <c r="I99" s="11">
        <v>29700</v>
      </c>
      <c r="J99" s="11">
        <v>33930</v>
      </c>
      <c r="K99" s="11">
        <v>38160</v>
      </c>
      <c r="L99" s="11">
        <v>42390</v>
      </c>
      <c r="M99" s="11">
        <v>45810</v>
      </c>
      <c r="N99" s="14">
        <v>49185</v>
      </c>
      <c r="O99" s="14">
        <v>52605</v>
      </c>
      <c r="P99" s="14">
        <v>55980</v>
      </c>
      <c r="R99"/>
    </row>
    <row r="100" spans="1:18" s="9" customFormat="1" ht="15.75" customHeight="1" x14ac:dyDescent="0.45">
      <c r="A100" s="59" t="s">
        <v>109</v>
      </c>
      <c r="B100" s="59" t="str">
        <f t="shared" si="1"/>
        <v>Cheyenne0.4</v>
      </c>
      <c r="C100" s="12">
        <v>0.4</v>
      </c>
      <c r="D100" s="11">
        <v>660</v>
      </c>
      <c r="E100" s="11">
        <v>707</v>
      </c>
      <c r="F100" s="11">
        <v>848</v>
      </c>
      <c r="G100" s="11">
        <v>980</v>
      </c>
      <c r="H100" s="11">
        <v>1093</v>
      </c>
      <c r="I100" s="11">
        <v>26400</v>
      </c>
      <c r="J100" s="11">
        <v>30160</v>
      </c>
      <c r="K100" s="11">
        <v>33920</v>
      </c>
      <c r="L100" s="11">
        <v>37680</v>
      </c>
      <c r="M100" s="11">
        <v>40720</v>
      </c>
      <c r="N100" s="14">
        <v>43720</v>
      </c>
      <c r="O100" s="14">
        <v>46760</v>
      </c>
      <c r="P100" s="14">
        <v>49760</v>
      </c>
      <c r="R100"/>
    </row>
    <row r="101" spans="1:18" s="9" customFormat="1" ht="15.75" customHeight="1" x14ac:dyDescent="0.45">
      <c r="A101" s="59" t="s">
        <v>109</v>
      </c>
      <c r="B101" s="59" t="str">
        <f t="shared" si="1"/>
        <v>Cheyenne0.3</v>
      </c>
      <c r="C101" s="12">
        <v>0.3</v>
      </c>
      <c r="D101" s="11">
        <v>495</v>
      </c>
      <c r="E101" s="11">
        <v>530</v>
      </c>
      <c r="F101" s="11">
        <v>636</v>
      </c>
      <c r="G101" s="11">
        <v>735</v>
      </c>
      <c r="H101" s="11">
        <v>819</v>
      </c>
      <c r="I101" s="13">
        <v>19800</v>
      </c>
      <c r="J101" s="13">
        <v>22620</v>
      </c>
      <c r="K101" s="13">
        <v>25440</v>
      </c>
      <c r="L101" s="13">
        <v>28260</v>
      </c>
      <c r="M101" s="13">
        <v>30540</v>
      </c>
      <c r="N101" s="13">
        <v>32790</v>
      </c>
      <c r="O101" s="13">
        <v>35070</v>
      </c>
      <c r="P101" s="13">
        <v>37320</v>
      </c>
      <c r="R101"/>
    </row>
    <row r="102" spans="1:18" s="9" customFormat="1" ht="15.75" customHeight="1" x14ac:dyDescent="0.45">
      <c r="A102" s="59" t="s">
        <v>109</v>
      </c>
      <c r="B102" s="59" t="str">
        <f t="shared" si="1"/>
        <v>Cheyenne0.2</v>
      </c>
      <c r="C102" s="12">
        <v>0.2</v>
      </c>
      <c r="D102" s="11">
        <v>330</v>
      </c>
      <c r="E102" s="11">
        <v>353</v>
      </c>
      <c r="F102" s="11">
        <v>424</v>
      </c>
      <c r="G102" s="11">
        <v>490</v>
      </c>
      <c r="H102" s="11">
        <v>546</v>
      </c>
      <c r="I102" s="13">
        <v>13200</v>
      </c>
      <c r="J102" s="13">
        <v>15080</v>
      </c>
      <c r="K102" s="13">
        <v>16960</v>
      </c>
      <c r="L102" s="13">
        <v>18840</v>
      </c>
      <c r="M102" s="13">
        <v>20360</v>
      </c>
      <c r="N102" s="13">
        <v>21860</v>
      </c>
      <c r="O102" s="13">
        <v>23380</v>
      </c>
      <c r="P102" s="13">
        <v>24880</v>
      </c>
      <c r="R102"/>
    </row>
    <row r="103" spans="1:18" s="9" customFormat="1" ht="15.75" customHeight="1" x14ac:dyDescent="0.45">
      <c r="A103" s="59" t="s">
        <v>110</v>
      </c>
      <c r="B103" s="59" t="str">
        <f t="shared" si="1"/>
        <v>Clear Creek1.2</v>
      </c>
      <c r="C103" s="12">
        <v>1.2</v>
      </c>
      <c r="D103" s="11">
        <v>2739</v>
      </c>
      <c r="E103" s="11">
        <v>2935</v>
      </c>
      <c r="F103" s="11">
        <v>3522</v>
      </c>
      <c r="G103" s="11">
        <v>4069</v>
      </c>
      <c r="H103" s="11">
        <v>4539</v>
      </c>
      <c r="I103" s="11">
        <v>109560</v>
      </c>
      <c r="J103" s="11">
        <v>125280</v>
      </c>
      <c r="K103" s="11">
        <v>140880</v>
      </c>
      <c r="L103" s="11">
        <v>156480</v>
      </c>
      <c r="M103" s="11">
        <v>169080</v>
      </c>
      <c r="N103" s="11">
        <v>181560</v>
      </c>
      <c r="O103" s="11">
        <v>194040</v>
      </c>
      <c r="P103" s="11">
        <v>206640</v>
      </c>
      <c r="R103"/>
    </row>
    <row r="104" spans="1:18" s="9" customFormat="1" ht="15.75" customHeight="1" x14ac:dyDescent="0.45">
      <c r="A104" s="59" t="s">
        <v>110</v>
      </c>
      <c r="B104" s="59" t="str">
        <f t="shared" si="1"/>
        <v>Clear Creek1</v>
      </c>
      <c r="C104" s="12">
        <v>1</v>
      </c>
      <c r="D104" s="11">
        <v>2282</v>
      </c>
      <c r="E104" s="11">
        <v>2446</v>
      </c>
      <c r="F104" s="11">
        <v>2935</v>
      </c>
      <c r="G104" s="11">
        <v>3391</v>
      </c>
      <c r="H104" s="11">
        <v>3782</v>
      </c>
      <c r="I104" s="11">
        <v>91300</v>
      </c>
      <c r="J104" s="11">
        <v>104400</v>
      </c>
      <c r="K104" s="11">
        <v>117400</v>
      </c>
      <c r="L104" s="11">
        <v>130400</v>
      </c>
      <c r="M104" s="11">
        <v>140900</v>
      </c>
      <c r="N104" s="11">
        <v>151300</v>
      </c>
      <c r="O104" s="11">
        <v>161700</v>
      </c>
      <c r="P104" s="11">
        <v>172200</v>
      </c>
      <c r="R104"/>
    </row>
    <row r="105" spans="1:18" s="9" customFormat="1" ht="15.75" customHeight="1" x14ac:dyDescent="0.45">
      <c r="A105" s="59" t="s">
        <v>110</v>
      </c>
      <c r="B105" s="59" t="str">
        <f t="shared" si="1"/>
        <v>Clear Creek0.8</v>
      </c>
      <c r="C105" s="12">
        <v>0.8</v>
      </c>
      <c r="D105" s="11">
        <v>1826</v>
      </c>
      <c r="E105" s="11">
        <v>1957</v>
      </c>
      <c r="F105" s="11">
        <v>2348</v>
      </c>
      <c r="G105" s="11">
        <v>2713</v>
      </c>
      <c r="H105" s="11">
        <v>3026</v>
      </c>
      <c r="I105" s="13">
        <v>73040</v>
      </c>
      <c r="J105" s="13">
        <v>83520</v>
      </c>
      <c r="K105" s="13">
        <v>93920</v>
      </c>
      <c r="L105" s="13">
        <v>104320</v>
      </c>
      <c r="M105" s="13">
        <v>112720</v>
      </c>
      <c r="N105" s="13">
        <v>121040</v>
      </c>
      <c r="O105" s="13">
        <v>129360</v>
      </c>
      <c r="P105" s="13">
        <v>137760</v>
      </c>
      <c r="R105"/>
    </row>
    <row r="106" spans="1:18" s="9" customFormat="1" ht="15.75" customHeight="1" x14ac:dyDescent="0.45">
      <c r="A106" s="59" t="s">
        <v>110</v>
      </c>
      <c r="B106" s="59" t="str">
        <f t="shared" si="1"/>
        <v>Clear Creek0.7</v>
      </c>
      <c r="C106" s="12">
        <v>0.7</v>
      </c>
      <c r="D106" s="11">
        <v>1597</v>
      </c>
      <c r="E106" s="11">
        <v>1712</v>
      </c>
      <c r="F106" s="11">
        <v>2054</v>
      </c>
      <c r="G106" s="11">
        <v>2373</v>
      </c>
      <c r="H106" s="11">
        <v>2647</v>
      </c>
      <c r="I106" s="13">
        <v>63909.999999999993</v>
      </c>
      <c r="J106" s="13">
        <v>73080</v>
      </c>
      <c r="K106" s="13">
        <v>82180</v>
      </c>
      <c r="L106" s="13">
        <v>91280</v>
      </c>
      <c r="M106" s="13">
        <v>98630</v>
      </c>
      <c r="N106" s="13">
        <v>105910</v>
      </c>
      <c r="O106" s="13">
        <v>113190</v>
      </c>
      <c r="P106" s="13">
        <v>120539.99999999999</v>
      </c>
      <c r="R106"/>
    </row>
    <row r="107" spans="1:18" s="9" customFormat="1" ht="15.75" customHeight="1" x14ac:dyDescent="0.45">
      <c r="A107" s="59" t="s">
        <v>110</v>
      </c>
      <c r="B107" s="59" t="str">
        <f t="shared" si="1"/>
        <v>Clear Creek0.6</v>
      </c>
      <c r="C107" s="12">
        <v>0.6</v>
      </c>
      <c r="D107" s="11">
        <v>1369</v>
      </c>
      <c r="E107" s="11">
        <v>1467</v>
      </c>
      <c r="F107" s="11">
        <v>1761</v>
      </c>
      <c r="G107" s="11">
        <v>2034</v>
      </c>
      <c r="H107" s="11">
        <v>2269</v>
      </c>
      <c r="I107" s="11">
        <v>54780</v>
      </c>
      <c r="J107" s="11">
        <v>62640</v>
      </c>
      <c r="K107" s="11">
        <v>70440</v>
      </c>
      <c r="L107" s="11">
        <v>78240</v>
      </c>
      <c r="M107" s="11">
        <v>84540</v>
      </c>
      <c r="N107" s="14">
        <v>90780</v>
      </c>
      <c r="O107" s="14">
        <v>97020</v>
      </c>
      <c r="P107" s="14">
        <v>103320</v>
      </c>
      <c r="R107"/>
    </row>
    <row r="108" spans="1:18" s="9" customFormat="1" ht="15.75" customHeight="1" x14ac:dyDescent="0.45">
      <c r="A108" s="59" t="s">
        <v>110</v>
      </c>
      <c r="B108" s="59" t="str">
        <f t="shared" si="1"/>
        <v>Clear Creek0.5</v>
      </c>
      <c r="C108" s="12">
        <v>0.5</v>
      </c>
      <c r="D108" s="11">
        <v>1141</v>
      </c>
      <c r="E108" s="11">
        <v>1223</v>
      </c>
      <c r="F108" s="11">
        <v>1467</v>
      </c>
      <c r="G108" s="11">
        <v>1695</v>
      </c>
      <c r="H108" s="11">
        <v>1891</v>
      </c>
      <c r="I108" s="13">
        <v>45650</v>
      </c>
      <c r="J108" s="13">
        <v>52200</v>
      </c>
      <c r="K108" s="13">
        <v>58700</v>
      </c>
      <c r="L108" s="13">
        <v>65200</v>
      </c>
      <c r="M108" s="13">
        <v>70450</v>
      </c>
      <c r="N108" s="13">
        <v>75650</v>
      </c>
      <c r="O108" s="13">
        <v>80850</v>
      </c>
      <c r="P108" s="13">
        <v>86100</v>
      </c>
      <c r="R108"/>
    </row>
    <row r="109" spans="1:18" s="9" customFormat="1" ht="15.75" customHeight="1" x14ac:dyDescent="0.45">
      <c r="A109" s="59" t="s">
        <v>110</v>
      </c>
      <c r="B109" s="59" t="str">
        <f t="shared" si="1"/>
        <v>Clear Creek0.45</v>
      </c>
      <c r="C109" s="12">
        <v>0.45</v>
      </c>
      <c r="D109" s="11">
        <v>1027</v>
      </c>
      <c r="E109" s="11">
        <v>1100</v>
      </c>
      <c r="F109" s="11">
        <v>1320</v>
      </c>
      <c r="G109" s="11">
        <v>1526</v>
      </c>
      <c r="H109" s="11">
        <v>1702</v>
      </c>
      <c r="I109" s="11">
        <v>41085</v>
      </c>
      <c r="J109" s="11">
        <v>46980</v>
      </c>
      <c r="K109" s="11">
        <v>52830</v>
      </c>
      <c r="L109" s="11">
        <v>58680</v>
      </c>
      <c r="M109" s="11">
        <v>63405</v>
      </c>
      <c r="N109" s="14">
        <v>68085</v>
      </c>
      <c r="O109" s="14">
        <v>72765</v>
      </c>
      <c r="P109" s="14">
        <v>77490</v>
      </c>
      <c r="R109"/>
    </row>
    <row r="110" spans="1:18" s="9" customFormat="1" ht="15.75" customHeight="1" x14ac:dyDescent="0.45">
      <c r="A110" s="59" t="s">
        <v>110</v>
      </c>
      <c r="B110" s="59" t="str">
        <f t="shared" si="1"/>
        <v>Clear Creek0.4</v>
      </c>
      <c r="C110" s="12">
        <v>0.4</v>
      </c>
      <c r="D110" s="11">
        <v>913</v>
      </c>
      <c r="E110" s="11">
        <v>978</v>
      </c>
      <c r="F110" s="11">
        <v>1174</v>
      </c>
      <c r="G110" s="11">
        <v>1356</v>
      </c>
      <c r="H110" s="11">
        <v>1513</v>
      </c>
      <c r="I110" s="11">
        <v>36520</v>
      </c>
      <c r="J110" s="11">
        <v>41760</v>
      </c>
      <c r="K110" s="11">
        <v>46960</v>
      </c>
      <c r="L110" s="11">
        <v>52160</v>
      </c>
      <c r="M110" s="11">
        <v>56360</v>
      </c>
      <c r="N110" s="14">
        <v>60520</v>
      </c>
      <c r="O110" s="14">
        <v>64680</v>
      </c>
      <c r="P110" s="14">
        <v>68880</v>
      </c>
      <c r="R110"/>
    </row>
    <row r="111" spans="1:18" s="9" customFormat="1" ht="15.75" customHeight="1" x14ac:dyDescent="0.45">
      <c r="A111" s="59" t="s">
        <v>110</v>
      </c>
      <c r="B111" s="59" t="str">
        <f t="shared" si="1"/>
        <v>Clear Creek0.3</v>
      </c>
      <c r="C111" s="12">
        <v>0.3</v>
      </c>
      <c r="D111" s="11">
        <v>684</v>
      </c>
      <c r="E111" s="11">
        <v>733</v>
      </c>
      <c r="F111" s="11">
        <v>880</v>
      </c>
      <c r="G111" s="11">
        <v>1017</v>
      </c>
      <c r="H111" s="11">
        <v>1134</v>
      </c>
      <c r="I111" s="13">
        <v>27390</v>
      </c>
      <c r="J111" s="13">
        <v>31320</v>
      </c>
      <c r="K111" s="13">
        <v>35220</v>
      </c>
      <c r="L111" s="13">
        <v>39120</v>
      </c>
      <c r="M111" s="13">
        <v>42270</v>
      </c>
      <c r="N111" s="13">
        <v>45390</v>
      </c>
      <c r="O111" s="13">
        <v>48510</v>
      </c>
      <c r="P111" s="13">
        <v>51660</v>
      </c>
      <c r="R111"/>
    </row>
    <row r="112" spans="1:18" s="9" customFormat="1" ht="15.75" customHeight="1" x14ac:dyDescent="0.45">
      <c r="A112" s="59" t="s">
        <v>110</v>
      </c>
      <c r="B112" s="59" t="str">
        <f t="shared" si="1"/>
        <v>Clear Creek0.2</v>
      </c>
      <c r="C112" s="12">
        <v>0.2</v>
      </c>
      <c r="D112" s="11">
        <v>456</v>
      </c>
      <c r="E112" s="11">
        <v>489</v>
      </c>
      <c r="F112" s="11">
        <v>587</v>
      </c>
      <c r="G112" s="11">
        <v>678</v>
      </c>
      <c r="H112" s="11">
        <v>756</v>
      </c>
      <c r="I112" s="13">
        <v>18260</v>
      </c>
      <c r="J112" s="13">
        <v>20880</v>
      </c>
      <c r="K112" s="13">
        <v>23480</v>
      </c>
      <c r="L112" s="13">
        <v>26080</v>
      </c>
      <c r="M112" s="13">
        <v>28180</v>
      </c>
      <c r="N112" s="13">
        <v>30260</v>
      </c>
      <c r="O112" s="13">
        <v>32340</v>
      </c>
      <c r="P112" s="13">
        <v>34440</v>
      </c>
      <c r="R112"/>
    </row>
    <row r="113" spans="1:18" s="9" customFormat="1" ht="15.75" customHeight="1" x14ac:dyDescent="0.45">
      <c r="A113" s="59" t="s">
        <v>111</v>
      </c>
      <c r="B113" s="59" t="str">
        <f t="shared" si="1"/>
        <v>Conejos1.2</v>
      </c>
      <c r="C113" s="12">
        <v>1.2</v>
      </c>
      <c r="D113" s="11">
        <v>1980</v>
      </c>
      <c r="E113" s="11">
        <v>2121</v>
      </c>
      <c r="F113" s="11">
        <v>2544</v>
      </c>
      <c r="G113" s="11">
        <v>2940</v>
      </c>
      <c r="H113" s="11">
        <v>3279</v>
      </c>
      <c r="I113" s="11">
        <v>79200</v>
      </c>
      <c r="J113" s="11">
        <v>90480</v>
      </c>
      <c r="K113" s="11">
        <v>101760</v>
      </c>
      <c r="L113" s="11">
        <v>113040</v>
      </c>
      <c r="M113" s="11">
        <v>122160</v>
      </c>
      <c r="N113" s="11">
        <v>131160</v>
      </c>
      <c r="O113" s="11">
        <v>140280</v>
      </c>
      <c r="P113" s="11">
        <v>149280</v>
      </c>
      <c r="R113"/>
    </row>
    <row r="114" spans="1:18" s="9" customFormat="1" ht="15.75" customHeight="1" x14ac:dyDescent="0.45">
      <c r="A114" s="59" t="s">
        <v>111</v>
      </c>
      <c r="B114" s="59" t="str">
        <f t="shared" si="1"/>
        <v>Conejos1</v>
      </c>
      <c r="C114" s="12">
        <v>1</v>
      </c>
      <c r="D114" s="11">
        <v>1650</v>
      </c>
      <c r="E114" s="11">
        <v>1767</v>
      </c>
      <c r="F114" s="11">
        <v>2120</v>
      </c>
      <c r="G114" s="11">
        <v>2450</v>
      </c>
      <c r="H114" s="11">
        <v>2732</v>
      </c>
      <c r="I114" s="11">
        <v>66000</v>
      </c>
      <c r="J114" s="11">
        <v>75400</v>
      </c>
      <c r="K114" s="11">
        <v>84800</v>
      </c>
      <c r="L114" s="11">
        <v>94200</v>
      </c>
      <c r="M114" s="11">
        <v>101800</v>
      </c>
      <c r="N114" s="11">
        <v>109300</v>
      </c>
      <c r="O114" s="11">
        <v>116900</v>
      </c>
      <c r="P114" s="11">
        <v>124400</v>
      </c>
      <c r="R114"/>
    </row>
    <row r="115" spans="1:18" s="9" customFormat="1" ht="15.75" customHeight="1" x14ac:dyDescent="0.45">
      <c r="A115" s="59" t="s">
        <v>111</v>
      </c>
      <c r="B115" s="59" t="str">
        <f t="shared" si="1"/>
        <v>Conejos0.8</v>
      </c>
      <c r="C115" s="12">
        <v>0.8</v>
      </c>
      <c r="D115" s="11">
        <v>1320</v>
      </c>
      <c r="E115" s="11">
        <v>1414</v>
      </c>
      <c r="F115" s="11">
        <v>1696</v>
      </c>
      <c r="G115" s="11">
        <v>1960</v>
      </c>
      <c r="H115" s="11">
        <v>2186</v>
      </c>
      <c r="I115" s="13">
        <v>52800</v>
      </c>
      <c r="J115" s="13">
        <v>60320</v>
      </c>
      <c r="K115" s="13">
        <v>67840</v>
      </c>
      <c r="L115" s="13">
        <v>75360</v>
      </c>
      <c r="M115" s="13">
        <v>81440</v>
      </c>
      <c r="N115" s="13">
        <v>87440</v>
      </c>
      <c r="O115" s="13">
        <v>93520</v>
      </c>
      <c r="P115" s="13">
        <v>99520</v>
      </c>
      <c r="R115"/>
    </row>
    <row r="116" spans="1:18" s="9" customFormat="1" ht="15.75" customHeight="1" x14ac:dyDescent="0.45">
      <c r="A116" s="59" t="s">
        <v>111</v>
      </c>
      <c r="B116" s="59" t="str">
        <f t="shared" si="1"/>
        <v>Conejos0.7</v>
      </c>
      <c r="C116" s="12">
        <v>0.7</v>
      </c>
      <c r="D116" s="11">
        <v>1155</v>
      </c>
      <c r="E116" s="11">
        <v>1237</v>
      </c>
      <c r="F116" s="11">
        <v>1484</v>
      </c>
      <c r="G116" s="11">
        <v>1715</v>
      </c>
      <c r="H116" s="11">
        <v>1912</v>
      </c>
      <c r="I116" s="13">
        <v>46200</v>
      </c>
      <c r="J116" s="13">
        <v>52780</v>
      </c>
      <c r="K116" s="13">
        <v>59359.999999999993</v>
      </c>
      <c r="L116" s="13">
        <v>65940</v>
      </c>
      <c r="M116" s="13">
        <v>71260</v>
      </c>
      <c r="N116" s="13">
        <v>76510</v>
      </c>
      <c r="O116" s="13">
        <v>81830</v>
      </c>
      <c r="P116" s="13">
        <v>87080</v>
      </c>
      <c r="R116"/>
    </row>
    <row r="117" spans="1:18" s="9" customFormat="1" ht="15.75" customHeight="1" x14ac:dyDescent="0.45">
      <c r="A117" s="59" t="s">
        <v>111</v>
      </c>
      <c r="B117" s="59" t="str">
        <f t="shared" si="1"/>
        <v>Conejos0.6</v>
      </c>
      <c r="C117" s="12">
        <v>0.6</v>
      </c>
      <c r="D117" s="11">
        <v>990</v>
      </c>
      <c r="E117" s="11">
        <v>1060</v>
      </c>
      <c r="F117" s="11">
        <v>1272</v>
      </c>
      <c r="G117" s="11">
        <v>1470</v>
      </c>
      <c r="H117" s="11">
        <v>1639</v>
      </c>
      <c r="I117" s="11">
        <v>39600</v>
      </c>
      <c r="J117" s="11">
        <v>45240</v>
      </c>
      <c r="K117" s="11">
        <v>50880</v>
      </c>
      <c r="L117" s="11">
        <v>56520</v>
      </c>
      <c r="M117" s="11">
        <v>61080</v>
      </c>
      <c r="N117" s="14">
        <v>65580</v>
      </c>
      <c r="O117" s="14">
        <v>70140</v>
      </c>
      <c r="P117" s="14">
        <v>74640</v>
      </c>
      <c r="R117"/>
    </row>
    <row r="118" spans="1:18" s="9" customFormat="1" ht="15.75" customHeight="1" x14ac:dyDescent="0.45">
      <c r="A118" s="59" t="s">
        <v>111</v>
      </c>
      <c r="B118" s="59" t="str">
        <f t="shared" si="1"/>
        <v>Conejos0.5</v>
      </c>
      <c r="C118" s="12">
        <v>0.5</v>
      </c>
      <c r="D118" s="11">
        <v>825</v>
      </c>
      <c r="E118" s="11">
        <v>883</v>
      </c>
      <c r="F118" s="11">
        <v>1060</v>
      </c>
      <c r="G118" s="11">
        <v>1225</v>
      </c>
      <c r="H118" s="11">
        <v>1366</v>
      </c>
      <c r="I118" s="11">
        <v>33000</v>
      </c>
      <c r="J118" s="11">
        <v>37700</v>
      </c>
      <c r="K118" s="11">
        <v>42400</v>
      </c>
      <c r="L118" s="11">
        <v>47100</v>
      </c>
      <c r="M118" s="11">
        <v>50900</v>
      </c>
      <c r="N118" s="11">
        <v>54650</v>
      </c>
      <c r="O118" s="11">
        <v>58450</v>
      </c>
      <c r="P118" s="11">
        <v>62200</v>
      </c>
      <c r="R118"/>
    </row>
    <row r="119" spans="1:18" s="9" customFormat="1" ht="15.75" customHeight="1" x14ac:dyDescent="0.45">
      <c r="A119" s="59" t="s">
        <v>111</v>
      </c>
      <c r="B119" s="59" t="str">
        <f t="shared" si="1"/>
        <v>Conejos0.45</v>
      </c>
      <c r="C119" s="12">
        <v>0.45</v>
      </c>
      <c r="D119" s="11">
        <v>742</v>
      </c>
      <c r="E119" s="11">
        <v>795</v>
      </c>
      <c r="F119" s="11">
        <v>954</v>
      </c>
      <c r="G119" s="11">
        <v>1102</v>
      </c>
      <c r="H119" s="11">
        <v>1229</v>
      </c>
      <c r="I119" s="11">
        <v>29700</v>
      </c>
      <c r="J119" s="11">
        <v>33930</v>
      </c>
      <c r="K119" s="11">
        <v>38160</v>
      </c>
      <c r="L119" s="11">
        <v>42390</v>
      </c>
      <c r="M119" s="11">
        <v>45810</v>
      </c>
      <c r="N119" s="14">
        <v>49185</v>
      </c>
      <c r="O119" s="14">
        <v>52605</v>
      </c>
      <c r="P119" s="14">
        <v>55980</v>
      </c>
      <c r="R119"/>
    </row>
    <row r="120" spans="1:18" s="9" customFormat="1" ht="15.75" customHeight="1" x14ac:dyDescent="0.45">
      <c r="A120" s="59" t="s">
        <v>111</v>
      </c>
      <c r="B120" s="59" t="str">
        <f t="shared" si="1"/>
        <v>Conejos0.4</v>
      </c>
      <c r="C120" s="12">
        <v>0.4</v>
      </c>
      <c r="D120" s="11">
        <v>660</v>
      </c>
      <c r="E120" s="11">
        <v>707</v>
      </c>
      <c r="F120" s="11">
        <v>848</v>
      </c>
      <c r="G120" s="11">
        <v>980</v>
      </c>
      <c r="H120" s="11">
        <v>1093</v>
      </c>
      <c r="I120" s="11">
        <v>26400</v>
      </c>
      <c r="J120" s="11">
        <v>30160</v>
      </c>
      <c r="K120" s="11">
        <v>33920</v>
      </c>
      <c r="L120" s="11">
        <v>37680</v>
      </c>
      <c r="M120" s="11">
        <v>40720</v>
      </c>
      <c r="N120" s="14">
        <v>43720</v>
      </c>
      <c r="O120" s="14">
        <v>46760</v>
      </c>
      <c r="P120" s="14">
        <v>49760</v>
      </c>
      <c r="R120"/>
    </row>
    <row r="121" spans="1:18" s="9" customFormat="1" ht="15.75" customHeight="1" x14ac:dyDescent="0.45">
      <c r="A121" s="59" t="s">
        <v>111</v>
      </c>
      <c r="B121" s="59" t="str">
        <f t="shared" si="1"/>
        <v>Conejos0.3</v>
      </c>
      <c r="C121" s="12">
        <v>0.3</v>
      </c>
      <c r="D121" s="11">
        <v>495</v>
      </c>
      <c r="E121" s="11">
        <v>530</v>
      </c>
      <c r="F121" s="11">
        <v>636</v>
      </c>
      <c r="G121" s="11">
        <v>735</v>
      </c>
      <c r="H121" s="11">
        <v>819</v>
      </c>
      <c r="I121" s="11">
        <v>19800</v>
      </c>
      <c r="J121" s="11">
        <v>22620</v>
      </c>
      <c r="K121" s="11">
        <v>25440</v>
      </c>
      <c r="L121" s="11">
        <v>28260</v>
      </c>
      <c r="M121" s="11">
        <v>30540</v>
      </c>
      <c r="N121" s="14">
        <v>32790</v>
      </c>
      <c r="O121" s="14">
        <v>35070</v>
      </c>
      <c r="P121" s="14">
        <v>37320</v>
      </c>
      <c r="R121"/>
    </row>
    <row r="122" spans="1:18" s="9" customFormat="1" ht="15.75" customHeight="1" x14ac:dyDescent="0.45">
      <c r="A122" s="59" t="s">
        <v>111</v>
      </c>
      <c r="B122" s="59" t="str">
        <f t="shared" si="1"/>
        <v>Conejos0.2</v>
      </c>
      <c r="C122" s="12">
        <v>0.2</v>
      </c>
      <c r="D122" s="11">
        <v>330</v>
      </c>
      <c r="E122" s="11">
        <v>353</v>
      </c>
      <c r="F122" s="11">
        <v>424</v>
      </c>
      <c r="G122" s="11">
        <v>490</v>
      </c>
      <c r="H122" s="11">
        <v>546</v>
      </c>
      <c r="I122" s="11">
        <v>13200</v>
      </c>
      <c r="J122" s="11">
        <v>15080</v>
      </c>
      <c r="K122" s="11">
        <v>16960</v>
      </c>
      <c r="L122" s="11">
        <v>18840</v>
      </c>
      <c r="M122" s="11">
        <v>20360</v>
      </c>
      <c r="N122" s="11">
        <v>21860</v>
      </c>
      <c r="O122" s="11">
        <v>23380</v>
      </c>
      <c r="P122" s="11">
        <v>24880</v>
      </c>
      <c r="R122"/>
    </row>
    <row r="123" spans="1:18" s="9" customFormat="1" ht="15.75" customHeight="1" x14ac:dyDescent="0.45">
      <c r="A123" s="59" t="s">
        <v>112</v>
      </c>
      <c r="B123" s="59" t="str">
        <f t="shared" si="1"/>
        <v>Costilla1.2</v>
      </c>
      <c r="C123" s="12">
        <v>1.2</v>
      </c>
      <c r="D123" s="11">
        <v>1980</v>
      </c>
      <c r="E123" s="11">
        <v>2121</v>
      </c>
      <c r="F123" s="11">
        <v>2544</v>
      </c>
      <c r="G123" s="11">
        <v>2940</v>
      </c>
      <c r="H123" s="11">
        <v>3279</v>
      </c>
      <c r="I123" s="11">
        <v>79200</v>
      </c>
      <c r="J123" s="11">
        <v>90480</v>
      </c>
      <c r="K123" s="11">
        <v>101760</v>
      </c>
      <c r="L123" s="11">
        <v>113040</v>
      </c>
      <c r="M123" s="11">
        <v>122160</v>
      </c>
      <c r="N123" s="11">
        <v>131160</v>
      </c>
      <c r="O123" s="11">
        <v>140280</v>
      </c>
      <c r="P123" s="11">
        <v>149280</v>
      </c>
      <c r="R123"/>
    </row>
    <row r="124" spans="1:18" s="9" customFormat="1" ht="15.75" customHeight="1" x14ac:dyDescent="0.45">
      <c r="A124" s="59" t="s">
        <v>112</v>
      </c>
      <c r="B124" s="59" t="str">
        <f t="shared" si="1"/>
        <v>Costilla1</v>
      </c>
      <c r="C124" s="12">
        <v>1</v>
      </c>
      <c r="D124" s="11">
        <v>1650</v>
      </c>
      <c r="E124" s="11">
        <v>1767</v>
      </c>
      <c r="F124" s="11">
        <v>2120</v>
      </c>
      <c r="G124" s="11">
        <v>2450</v>
      </c>
      <c r="H124" s="11">
        <v>2732</v>
      </c>
      <c r="I124" s="11">
        <v>66000</v>
      </c>
      <c r="J124" s="11">
        <v>75400</v>
      </c>
      <c r="K124" s="11">
        <v>84800</v>
      </c>
      <c r="L124" s="11">
        <v>94200</v>
      </c>
      <c r="M124" s="11">
        <v>101800</v>
      </c>
      <c r="N124" s="11">
        <v>109300</v>
      </c>
      <c r="O124" s="11">
        <v>116900</v>
      </c>
      <c r="P124" s="11">
        <v>124400</v>
      </c>
      <c r="R124"/>
    </row>
    <row r="125" spans="1:18" s="9" customFormat="1" ht="15.75" customHeight="1" x14ac:dyDescent="0.45">
      <c r="A125" s="59" t="s">
        <v>112</v>
      </c>
      <c r="B125" s="59" t="str">
        <f t="shared" si="1"/>
        <v>Costilla0.8</v>
      </c>
      <c r="C125" s="12">
        <v>0.8</v>
      </c>
      <c r="D125" s="11">
        <v>1320</v>
      </c>
      <c r="E125" s="11">
        <v>1414</v>
      </c>
      <c r="F125" s="11">
        <v>1696</v>
      </c>
      <c r="G125" s="11">
        <v>1960</v>
      </c>
      <c r="H125" s="11">
        <v>2186</v>
      </c>
      <c r="I125" s="13">
        <v>52800</v>
      </c>
      <c r="J125" s="13">
        <v>60320</v>
      </c>
      <c r="K125" s="13">
        <v>67840</v>
      </c>
      <c r="L125" s="13">
        <v>75360</v>
      </c>
      <c r="M125" s="13">
        <v>81440</v>
      </c>
      <c r="N125" s="13">
        <v>87440</v>
      </c>
      <c r="O125" s="13">
        <v>93520</v>
      </c>
      <c r="P125" s="13">
        <v>99520</v>
      </c>
      <c r="R125"/>
    </row>
    <row r="126" spans="1:18" s="9" customFormat="1" ht="15.75" customHeight="1" x14ac:dyDescent="0.45">
      <c r="A126" s="59" t="s">
        <v>112</v>
      </c>
      <c r="B126" s="59" t="str">
        <f t="shared" si="1"/>
        <v>Costilla0.7</v>
      </c>
      <c r="C126" s="12">
        <v>0.7</v>
      </c>
      <c r="D126" s="11">
        <v>1155</v>
      </c>
      <c r="E126" s="11">
        <v>1237</v>
      </c>
      <c r="F126" s="11">
        <v>1484</v>
      </c>
      <c r="G126" s="11">
        <v>1715</v>
      </c>
      <c r="H126" s="11">
        <v>1912</v>
      </c>
      <c r="I126" s="13">
        <v>46200</v>
      </c>
      <c r="J126" s="13">
        <v>52780</v>
      </c>
      <c r="K126" s="13">
        <v>59359.999999999993</v>
      </c>
      <c r="L126" s="13">
        <v>65940</v>
      </c>
      <c r="M126" s="13">
        <v>71260</v>
      </c>
      <c r="N126" s="13">
        <v>76510</v>
      </c>
      <c r="O126" s="13">
        <v>81830</v>
      </c>
      <c r="P126" s="13">
        <v>87080</v>
      </c>
      <c r="R126"/>
    </row>
    <row r="127" spans="1:18" s="9" customFormat="1" ht="15.75" customHeight="1" x14ac:dyDescent="0.45">
      <c r="A127" s="59" t="s">
        <v>112</v>
      </c>
      <c r="B127" s="59" t="str">
        <f t="shared" si="1"/>
        <v>Costilla0.6</v>
      </c>
      <c r="C127" s="12">
        <v>0.6</v>
      </c>
      <c r="D127" s="11">
        <v>990</v>
      </c>
      <c r="E127" s="11">
        <v>1060</v>
      </c>
      <c r="F127" s="11">
        <v>1272</v>
      </c>
      <c r="G127" s="11">
        <v>1470</v>
      </c>
      <c r="H127" s="11">
        <v>1639</v>
      </c>
      <c r="I127" s="11">
        <v>39600</v>
      </c>
      <c r="J127" s="11">
        <v>45240</v>
      </c>
      <c r="K127" s="11">
        <v>50880</v>
      </c>
      <c r="L127" s="11">
        <v>56520</v>
      </c>
      <c r="M127" s="11">
        <v>61080</v>
      </c>
      <c r="N127" s="14">
        <v>65580</v>
      </c>
      <c r="O127" s="14">
        <v>70140</v>
      </c>
      <c r="P127" s="14">
        <v>74640</v>
      </c>
      <c r="R127"/>
    </row>
    <row r="128" spans="1:18" s="9" customFormat="1" ht="15.75" customHeight="1" x14ac:dyDescent="0.45">
      <c r="A128" s="59" t="s">
        <v>112</v>
      </c>
      <c r="B128" s="59" t="str">
        <f t="shared" si="1"/>
        <v>Costilla0.5</v>
      </c>
      <c r="C128" s="12">
        <v>0.5</v>
      </c>
      <c r="D128" s="11">
        <v>825</v>
      </c>
      <c r="E128" s="11">
        <v>883</v>
      </c>
      <c r="F128" s="11">
        <v>1060</v>
      </c>
      <c r="G128" s="11">
        <v>1225</v>
      </c>
      <c r="H128" s="11">
        <v>1366</v>
      </c>
      <c r="I128" s="11">
        <v>33000</v>
      </c>
      <c r="J128" s="11">
        <v>37700</v>
      </c>
      <c r="K128" s="11">
        <v>42400</v>
      </c>
      <c r="L128" s="11">
        <v>47100</v>
      </c>
      <c r="M128" s="11">
        <v>50900</v>
      </c>
      <c r="N128" s="11">
        <v>54650</v>
      </c>
      <c r="O128" s="11">
        <v>58450</v>
      </c>
      <c r="P128" s="11">
        <v>62200</v>
      </c>
      <c r="R128"/>
    </row>
    <row r="129" spans="1:18" s="9" customFormat="1" ht="15.75" customHeight="1" x14ac:dyDescent="0.45">
      <c r="A129" s="59" t="s">
        <v>112</v>
      </c>
      <c r="B129" s="59" t="str">
        <f t="shared" si="1"/>
        <v>Costilla0.45</v>
      </c>
      <c r="C129" s="12">
        <v>0.45</v>
      </c>
      <c r="D129" s="11">
        <v>742</v>
      </c>
      <c r="E129" s="11">
        <v>795</v>
      </c>
      <c r="F129" s="11">
        <v>954</v>
      </c>
      <c r="G129" s="11">
        <v>1102</v>
      </c>
      <c r="H129" s="11">
        <v>1229</v>
      </c>
      <c r="I129" s="11">
        <v>29700</v>
      </c>
      <c r="J129" s="11">
        <v>33930</v>
      </c>
      <c r="K129" s="11">
        <v>38160</v>
      </c>
      <c r="L129" s="11">
        <v>42390</v>
      </c>
      <c r="M129" s="11">
        <v>45810</v>
      </c>
      <c r="N129" s="14">
        <v>49185</v>
      </c>
      <c r="O129" s="14">
        <v>52605</v>
      </c>
      <c r="P129" s="14">
        <v>55980</v>
      </c>
      <c r="R129"/>
    </row>
    <row r="130" spans="1:18" s="9" customFormat="1" ht="15.75" customHeight="1" x14ac:dyDescent="0.45">
      <c r="A130" s="59" t="s">
        <v>112</v>
      </c>
      <c r="B130" s="59" t="str">
        <f t="shared" si="1"/>
        <v>Costilla0.4</v>
      </c>
      <c r="C130" s="12">
        <v>0.4</v>
      </c>
      <c r="D130" s="11">
        <v>660</v>
      </c>
      <c r="E130" s="11">
        <v>707</v>
      </c>
      <c r="F130" s="11">
        <v>848</v>
      </c>
      <c r="G130" s="11">
        <v>980</v>
      </c>
      <c r="H130" s="11">
        <v>1093</v>
      </c>
      <c r="I130" s="11">
        <v>26400</v>
      </c>
      <c r="J130" s="11">
        <v>30160</v>
      </c>
      <c r="K130" s="11">
        <v>33920</v>
      </c>
      <c r="L130" s="11">
        <v>37680</v>
      </c>
      <c r="M130" s="11">
        <v>40720</v>
      </c>
      <c r="N130" s="14">
        <v>43720</v>
      </c>
      <c r="O130" s="14">
        <v>46760</v>
      </c>
      <c r="P130" s="14">
        <v>49760</v>
      </c>
      <c r="R130"/>
    </row>
    <row r="131" spans="1:18" s="9" customFormat="1" ht="15.75" customHeight="1" x14ac:dyDescent="0.45">
      <c r="A131" s="59" t="s">
        <v>112</v>
      </c>
      <c r="B131" s="59" t="str">
        <f t="shared" ref="B131:B194" si="2">CONCATENATE(A131,C131)</f>
        <v>Costilla0.3</v>
      </c>
      <c r="C131" s="12">
        <v>0.3</v>
      </c>
      <c r="D131" s="11">
        <v>495</v>
      </c>
      <c r="E131" s="11">
        <v>530</v>
      </c>
      <c r="F131" s="11">
        <v>636</v>
      </c>
      <c r="G131" s="11">
        <v>735</v>
      </c>
      <c r="H131" s="11">
        <v>819</v>
      </c>
      <c r="I131" s="11">
        <v>19800</v>
      </c>
      <c r="J131" s="11">
        <v>22620</v>
      </c>
      <c r="K131" s="11">
        <v>25440</v>
      </c>
      <c r="L131" s="11">
        <v>28260</v>
      </c>
      <c r="M131" s="11">
        <v>30540</v>
      </c>
      <c r="N131" s="14">
        <v>32790</v>
      </c>
      <c r="O131" s="14">
        <v>35070</v>
      </c>
      <c r="P131" s="14">
        <v>37320</v>
      </c>
      <c r="R131"/>
    </row>
    <row r="132" spans="1:18" s="9" customFormat="1" ht="15.75" customHeight="1" x14ac:dyDescent="0.45">
      <c r="A132" s="59" t="s">
        <v>112</v>
      </c>
      <c r="B132" s="59" t="str">
        <f t="shared" si="2"/>
        <v>Costilla0.2</v>
      </c>
      <c r="C132" s="12">
        <v>0.2</v>
      </c>
      <c r="D132" s="11">
        <v>330</v>
      </c>
      <c r="E132" s="11">
        <v>353</v>
      </c>
      <c r="F132" s="11">
        <v>424</v>
      </c>
      <c r="G132" s="11">
        <v>490</v>
      </c>
      <c r="H132" s="11">
        <v>546</v>
      </c>
      <c r="I132" s="11">
        <v>13200</v>
      </c>
      <c r="J132" s="11">
        <v>15080</v>
      </c>
      <c r="K132" s="11">
        <v>16960</v>
      </c>
      <c r="L132" s="11">
        <v>18840</v>
      </c>
      <c r="M132" s="11">
        <v>20360</v>
      </c>
      <c r="N132" s="11">
        <v>21860</v>
      </c>
      <c r="O132" s="11">
        <v>23380</v>
      </c>
      <c r="P132" s="11">
        <v>24880</v>
      </c>
      <c r="R132"/>
    </row>
    <row r="133" spans="1:18" s="9" customFormat="1" ht="15.75" customHeight="1" x14ac:dyDescent="0.45">
      <c r="A133" s="59" t="s">
        <v>113</v>
      </c>
      <c r="B133" s="59" t="str">
        <f t="shared" si="2"/>
        <v>Crowley1.2</v>
      </c>
      <c r="C133" s="12">
        <v>1.2</v>
      </c>
      <c r="D133" s="11">
        <v>1980</v>
      </c>
      <c r="E133" s="11">
        <v>2121</v>
      </c>
      <c r="F133" s="11">
        <v>2544</v>
      </c>
      <c r="G133" s="11">
        <v>2940</v>
      </c>
      <c r="H133" s="11">
        <v>3279</v>
      </c>
      <c r="I133" s="11">
        <v>79200</v>
      </c>
      <c r="J133" s="11">
        <v>90480</v>
      </c>
      <c r="K133" s="11">
        <v>101760</v>
      </c>
      <c r="L133" s="11">
        <v>113040</v>
      </c>
      <c r="M133" s="11">
        <v>122160</v>
      </c>
      <c r="N133" s="11">
        <v>131160</v>
      </c>
      <c r="O133" s="11">
        <v>140280</v>
      </c>
      <c r="P133" s="11">
        <v>149280</v>
      </c>
      <c r="R133"/>
    </row>
    <row r="134" spans="1:18" s="9" customFormat="1" ht="15.75" customHeight="1" x14ac:dyDescent="0.45">
      <c r="A134" s="59" t="s">
        <v>113</v>
      </c>
      <c r="B134" s="59" t="str">
        <f t="shared" si="2"/>
        <v>Crowley1</v>
      </c>
      <c r="C134" s="12">
        <v>1</v>
      </c>
      <c r="D134" s="11">
        <v>1650</v>
      </c>
      <c r="E134" s="11">
        <v>1767</v>
      </c>
      <c r="F134" s="11">
        <v>2120</v>
      </c>
      <c r="G134" s="11">
        <v>2450</v>
      </c>
      <c r="H134" s="11">
        <v>2732</v>
      </c>
      <c r="I134" s="11">
        <v>66000</v>
      </c>
      <c r="J134" s="11">
        <v>75400</v>
      </c>
      <c r="K134" s="11">
        <v>84800</v>
      </c>
      <c r="L134" s="11">
        <v>94200</v>
      </c>
      <c r="M134" s="11">
        <v>101800</v>
      </c>
      <c r="N134" s="11">
        <v>109300</v>
      </c>
      <c r="O134" s="11">
        <v>116900</v>
      </c>
      <c r="P134" s="11">
        <v>124400</v>
      </c>
      <c r="R134"/>
    </row>
    <row r="135" spans="1:18" s="9" customFormat="1" ht="15.75" customHeight="1" x14ac:dyDescent="0.45">
      <c r="A135" s="59" t="s">
        <v>113</v>
      </c>
      <c r="B135" s="59" t="str">
        <f t="shared" si="2"/>
        <v>Crowley0.7</v>
      </c>
      <c r="C135" s="12">
        <v>0.7</v>
      </c>
      <c r="D135" s="11">
        <v>1320</v>
      </c>
      <c r="E135" s="11">
        <v>1414</v>
      </c>
      <c r="F135" s="11">
        <v>1696</v>
      </c>
      <c r="G135" s="11">
        <v>1960</v>
      </c>
      <c r="H135" s="11">
        <v>2186</v>
      </c>
      <c r="I135" s="13">
        <v>52800</v>
      </c>
      <c r="J135" s="13">
        <v>60320</v>
      </c>
      <c r="K135" s="13">
        <v>67840</v>
      </c>
      <c r="L135" s="13">
        <v>75360</v>
      </c>
      <c r="M135" s="13">
        <v>81440</v>
      </c>
      <c r="N135" s="13">
        <v>87440</v>
      </c>
      <c r="O135" s="13">
        <v>93520</v>
      </c>
      <c r="P135" s="13">
        <v>99520</v>
      </c>
      <c r="R135"/>
    </row>
    <row r="136" spans="1:18" s="9" customFormat="1" ht="15.75" customHeight="1" x14ac:dyDescent="0.45">
      <c r="A136" s="59" t="s">
        <v>113</v>
      </c>
      <c r="B136" s="59" t="str">
        <f t="shared" si="2"/>
        <v>Crowley0.8</v>
      </c>
      <c r="C136" s="12">
        <v>0.8</v>
      </c>
      <c r="D136" s="11">
        <v>1155</v>
      </c>
      <c r="E136" s="11">
        <v>1237</v>
      </c>
      <c r="F136" s="11">
        <v>1484</v>
      </c>
      <c r="G136" s="11">
        <v>1715</v>
      </c>
      <c r="H136" s="11">
        <v>1912</v>
      </c>
      <c r="I136" s="13">
        <v>46200</v>
      </c>
      <c r="J136" s="13">
        <v>52780</v>
      </c>
      <c r="K136" s="13">
        <v>59359.999999999993</v>
      </c>
      <c r="L136" s="13">
        <v>65940</v>
      </c>
      <c r="M136" s="13">
        <v>71260</v>
      </c>
      <c r="N136" s="13">
        <v>76510</v>
      </c>
      <c r="O136" s="13">
        <v>81830</v>
      </c>
      <c r="P136" s="13">
        <v>87080</v>
      </c>
      <c r="R136"/>
    </row>
    <row r="137" spans="1:18" s="9" customFormat="1" ht="15.75" customHeight="1" x14ac:dyDescent="0.45">
      <c r="A137" s="59" t="s">
        <v>113</v>
      </c>
      <c r="B137" s="59" t="str">
        <f t="shared" si="2"/>
        <v>Crowley0.6</v>
      </c>
      <c r="C137" s="12">
        <v>0.6</v>
      </c>
      <c r="D137" s="11">
        <v>990</v>
      </c>
      <c r="E137" s="11">
        <v>1060</v>
      </c>
      <c r="F137" s="11">
        <v>1272</v>
      </c>
      <c r="G137" s="11">
        <v>1470</v>
      </c>
      <c r="H137" s="11">
        <v>1639</v>
      </c>
      <c r="I137" s="11">
        <v>39600</v>
      </c>
      <c r="J137" s="11">
        <v>45240</v>
      </c>
      <c r="K137" s="11">
        <v>50880</v>
      </c>
      <c r="L137" s="11">
        <v>56520</v>
      </c>
      <c r="M137" s="11">
        <v>61080</v>
      </c>
      <c r="N137" s="14">
        <v>65580</v>
      </c>
      <c r="O137" s="14">
        <v>70140</v>
      </c>
      <c r="P137" s="14">
        <v>74640</v>
      </c>
      <c r="R137"/>
    </row>
    <row r="138" spans="1:18" s="9" customFormat="1" ht="15.75" customHeight="1" x14ac:dyDescent="0.45">
      <c r="A138" s="59" t="s">
        <v>113</v>
      </c>
      <c r="B138" s="59" t="str">
        <f t="shared" si="2"/>
        <v>Crowley0.5</v>
      </c>
      <c r="C138" s="12">
        <v>0.5</v>
      </c>
      <c r="D138" s="11">
        <v>825</v>
      </c>
      <c r="E138" s="11">
        <v>883</v>
      </c>
      <c r="F138" s="11">
        <v>1060</v>
      </c>
      <c r="G138" s="11">
        <v>1225</v>
      </c>
      <c r="H138" s="11">
        <v>1366</v>
      </c>
      <c r="I138" s="11">
        <v>33000</v>
      </c>
      <c r="J138" s="11">
        <v>37700</v>
      </c>
      <c r="K138" s="11">
        <v>42400</v>
      </c>
      <c r="L138" s="11">
        <v>47100</v>
      </c>
      <c r="M138" s="11">
        <v>50900</v>
      </c>
      <c r="N138" s="11">
        <v>54650</v>
      </c>
      <c r="O138" s="11">
        <v>58450</v>
      </c>
      <c r="P138" s="11">
        <v>62200</v>
      </c>
      <c r="R138"/>
    </row>
    <row r="139" spans="1:18" s="9" customFormat="1" ht="15.75" customHeight="1" x14ac:dyDescent="0.45">
      <c r="A139" s="59" t="s">
        <v>113</v>
      </c>
      <c r="B139" s="59" t="str">
        <f t="shared" si="2"/>
        <v>Crowley0.45</v>
      </c>
      <c r="C139" s="12">
        <v>0.45</v>
      </c>
      <c r="D139" s="11">
        <v>742</v>
      </c>
      <c r="E139" s="11">
        <v>795</v>
      </c>
      <c r="F139" s="11">
        <v>954</v>
      </c>
      <c r="G139" s="11">
        <v>1102</v>
      </c>
      <c r="H139" s="11">
        <v>1229</v>
      </c>
      <c r="I139" s="11">
        <v>29700</v>
      </c>
      <c r="J139" s="11">
        <v>33930</v>
      </c>
      <c r="K139" s="11">
        <v>38160</v>
      </c>
      <c r="L139" s="11">
        <v>42390</v>
      </c>
      <c r="M139" s="11">
        <v>45810</v>
      </c>
      <c r="N139" s="14">
        <v>49185</v>
      </c>
      <c r="O139" s="14">
        <v>52605</v>
      </c>
      <c r="P139" s="14">
        <v>55980</v>
      </c>
      <c r="R139"/>
    </row>
    <row r="140" spans="1:18" s="9" customFormat="1" ht="15.75" customHeight="1" x14ac:dyDescent="0.45">
      <c r="A140" s="59" t="s">
        <v>113</v>
      </c>
      <c r="B140" s="59" t="str">
        <f t="shared" si="2"/>
        <v>Crowley0.4</v>
      </c>
      <c r="C140" s="12">
        <v>0.4</v>
      </c>
      <c r="D140" s="11">
        <v>660</v>
      </c>
      <c r="E140" s="11">
        <v>707</v>
      </c>
      <c r="F140" s="11">
        <v>848</v>
      </c>
      <c r="G140" s="11">
        <v>980</v>
      </c>
      <c r="H140" s="11">
        <v>1093</v>
      </c>
      <c r="I140" s="11">
        <v>26400</v>
      </c>
      <c r="J140" s="11">
        <v>30160</v>
      </c>
      <c r="K140" s="11">
        <v>33920</v>
      </c>
      <c r="L140" s="11">
        <v>37680</v>
      </c>
      <c r="M140" s="11">
        <v>40720</v>
      </c>
      <c r="N140" s="14">
        <v>43720</v>
      </c>
      <c r="O140" s="14">
        <v>46760</v>
      </c>
      <c r="P140" s="14">
        <v>49760</v>
      </c>
      <c r="R140"/>
    </row>
    <row r="141" spans="1:18" s="9" customFormat="1" ht="15.75" customHeight="1" x14ac:dyDescent="0.45">
      <c r="A141" s="59" t="s">
        <v>113</v>
      </c>
      <c r="B141" s="59" t="str">
        <f t="shared" si="2"/>
        <v>Crowley0.3</v>
      </c>
      <c r="C141" s="12">
        <v>0.3</v>
      </c>
      <c r="D141" s="11">
        <v>495</v>
      </c>
      <c r="E141" s="11">
        <v>530</v>
      </c>
      <c r="F141" s="11">
        <v>636</v>
      </c>
      <c r="G141" s="11">
        <v>735</v>
      </c>
      <c r="H141" s="11">
        <v>819</v>
      </c>
      <c r="I141" s="11">
        <v>19800</v>
      </c>
      <c r="J141" s="11">
        <v>22620</v>
      </c>
      <c r="K141" s="11">
        <v>25440</v>
      </c>
      <c r="L141" s="11">
        <v>28260</v>
      </c>
      <c r="M141" s="11">
        <v>30540</v>
      </c>
      <c r="N141" s="14">
        <v>32790</v>
      </c>
      <c r="O141" s="14">
        <v>35070</v>
      </c>
      <c r="P141" s="14">
        <v>37320</v>
      </c>
      <c r="R141"/>
    </row>
    <row r="142" spans="1:18" s="9" customFormat="1" ht="15.75" customHeight="1" x14ac:dyDescent="0.45">
      <c r="A142" s="59" t="s">
        <v>113</v>
      </c>
      <c r="B142" s="59" t="str">
        <f t="shared" si="2"/>
        <v>Crowley0.2</v>
      </c>
      <c r="C142" s="12">
        <v>0.2</v>
      </c>
      <c r="D142" s="11">
        <v>330</v>
      </c>
      <c r="E142" s="11">
        <v>353</v>
      </c>
      <c r="F142" s="11">
        <v>424</v>
      </c>
      <c r="G142" s="11">
        <v>490</v>
      </c>
      <c r="H142" s="11">
        <v>546</v>
      </c>
      <c r="I142" s="11">
        <v>13200</v>
      </c>
      <c r="J142" s="11">
        <v>15080</v>
      </c>
      <c r="K142" s="11">
        <v>16960</v>
      </c>
      <c r="L142" s="11">
        <v>18840</v>
      </c>
      <c r="M142" s="11">
        <v>20360</v>
      </c>
      <c r="N142" s="11">
        <v>21860</v>
      </c>
      <c r="O142" s="11">
        <v>23380</v>
      </c>
      <c r="P142" s="11">
        <v>24880</v>
      </c>
      <c r="R142"/>
    </row>
    <row r="143" spans="1:18" s="9" customFormat="1" ht="15.75" customHeight="1" x14ac:dyDescent="0.45">
      <c r="A143" s="59" t="s">
        <v>114</v>
      </c>
      <c r="B143" s="59" t="str">
        <f t="shared" si="2"/>
        <v>Custer1.2</v>
      </c>
      <c r="C143" s="12">
        <v>1.2</v>
      </c>
      <c r="D143" s="11">
        <v>1980</v>
      </c>
      <c r="E143" s="11">
        <v>2121</v>
      </c>
      <c r="F143" s="11">
        <v>2544</v>
      </c>
      <c r="G143" s="11">
        <v>2940</v>
      </c>
      <c r="H143" s="11">
        <v>3279</v>
      </c>
      <c r="I143" s="11">
        <v>79200</v>
      </c>
      <c r="J143" s="11">
        <v>90480</v>
      </c>
      <c r="K143" s="11">
        <v>101760</v>
      </c>
      <c r="L143" s="11">
        <v>113040</v>
      </c>
      <c r="M143" s="11">
        <v>122160</v>
      </c>
      <c r="N143" s="11">
        <v>131160</v>
      </c>
      <c r="O143" s="11">
        <v>140280</v>
      </c>
      <c r="P143" s="11">
        <v>149280</v>
      </c>
      <c r="R143"/>
    </row>
    <row r="144" spans="1:18" s="9" customFormat="1" ht="15.75" customHeight="1" x14ac:dyDescent="0.45">
      <c r="A144" s="59" t="s">
        <v>114</v>
      </c>
      <c r="B144" s="59" t="str">
        <f t="shared" si="2"/>
        <v>Custer1</v>
      </c>
      <c r="C144" s="12">
        <v>1</v>
      </c>
      <c r="D144" s="11">
        <v>1650</v>
      </c>
      <c r="E144" s="11">
        <v>1767</v>
      </c>
      <c r="F144" s="11">
        <v>2120</v>
      </c>
      <c r="G144" s="11">
        <v>2450</v>
      </c>
      <c r="H144" s="11">
        <v>2732</v>
      </c>
      <c r="I144" s="11">
        <v>66000</v>
      </c>
      <c r="J144" s="11">
        <v>75400</v>
      </c>
      <c r="K144" s="11">
        <v>84800</v>
      </c>
      <c r="L144" s="11">
        <v>94200</v>
      </c>
      <c r="M144" s="11">
        <v>101800</v>
      </c>
      <c r="N144" s="11">
        <v>109300</v>
      </c>
      <c r="O144" s="11">
        <v>116900</v>
      </c>
      <c r="P144" s="11">
        <v>124400</v>
      </c>
      <c r="R144"/>
    </row>
    <row r="145" spans="1:18" s="9" customFormat="1" ht="15.75" customHeight="1" x14ac:dyDescent="0.45">
      <c r="A145" s="59" t="s">
        <v>114</v>
      </c>
      <c r="B145" s="59" t="str">
        <f t="shared" si="2"/>
        <v>Custer0.8</v>
      </c>
      <c r="C145" s="12">
        <v>0.8</v>
      </c>
      <c r="D145" s="11">
        <v>1320</v>
      </c>
      <c r="E145" s="11">
        <v>1414</v>
      </c>
      <c r="F145" s="11">
        <v>1696</v>
      </c>
      <c r="G145" s="11">
        <v>1960</v>
      </c>
      <c r="H145" s="11">
        <v>2186</v>
      </c>
      <c r="I145" s="13">
        <v>52800</v>
      </c>
      <c r="J145" s="13">
        <v>60320</v>
      </c>
      <c r="K145" s="13">
        <v>67840</v>
      </c>
      <c r="L145" s="13">
        <v>75360</v>
      </c>
      <c r="M145" s="13">
        <v>81440</v>
      </c>
      <c r="N145" s="13">
        <v>87440</v>
      </c>
      <c r="O145" s="13">
        <v>93520</v>
      </c>
      <c r="P145" s="13">
        <v>99520</v>
      </c>
      <c r="R145"/>
    </row>
    <row r="146" spans="1:18" s="9" customFormat="1" ht="15.75" customHeight="1" x14ac:dyDescent="0.45">
      <c r="A146" s="59" t="s">
        <v>114</v>
      </c>
      <c r="B146" s="59" t="str">
        <f t="shared" si="2"/>
        <v>Custer0.7</v>
      </c>
      <c r="C146" s="12">
        <v>0.7</v>
      </c>
      <c r="D146" s="11">
        <v>1155</v>
      </c>
      <c r="E146" s="11">
        <v>1237</v>
      </c>
      <c r="F146" s="11">
        <v>1484</v>
      </c>
      <c r="G146" s="11">
        <v>1715</v>
      </c>
      <c r="H146" s="11">
        <v>1912</v>
      </c>
      <c r="I146" s="13">
        <v>46200</v>
      </c>
      <c r="J146" s="13">
        <v>52780</v>
      </c>
      <c r="K146" s="13">
        <v>59359.999999999993</v>
      </c>
      <c r="L146" s="13">
        <v>65940</v>
      </c>
      <c r="M146" s="13">
        <v>71260</v>
      </c>
      <c r="N146" s="13">
        <v>76510</v>
      </c>
      <c r="O146" s="13">
        <v>81830</v>
      </c>
      <c r="P146" s="13">
        <v>87080</v>
      </c>
      <c r="R146"/>
    </row>
    <row r="147" spans="1:18" s="9" customFormat="1" ht="15.75" customHeight="1" x14ac:dyDescent="0.45">
      <c r="A147" s="59" t="s">
        <v>114</v>
      </c>
      <c r="B147" s="59" t="str">
        <f t="shared" si="2"/>
        <v>Custer0.6</v>
      </c>
      <c r="C147" s="12">
        <v>0.6</v>
      </c>
      <c r="D147" s="11">
        <v>990</v>
      </c>
      <c r="E147" s="11">
        <v>1060</v>
      </c>
      <c r="F147" s="11">
        <v>1272</v>
      </c>
      <c r="G147" s="11">
        <v>1470</v>
      </c>
      <c r="H147" s="11">
        <v>1639</v>
      </c>
      <c r="I147" s="11">
        <v>39600</v>
      </c>
      <c r="J147" s="11">
        <v>45240</v>
      </c>
      <c r="K147" s="11">
        <v>50880</v>
      </c>
      <c r="L147" s="11">
        <v>56520</v>
      </c>
      <c r="M147" s="11">
        <v>61080</v>
      </c>
      <c r="N147" s="14">
        <v>65580</v>
      </c>
      <c r="O147" s="14">
        <v>70140</v>
      </c>
      <c r="P147" s="14">
        <v>74640</v>
      </c>
      <c r="R147"/>
    </row>
    <row r="148" spans="1:18" s="9" customFormat="1" ht="15.75" customHeight="1" x14ac:dyDescent="0.45">
      <c r="A148" s="59" t="s">
        <v>114</v>
      </c>
      <c r="B148" s="59" t="str">
        <f t="shared" si="2"/>
        <v>Custer0.5</v>
      </c>
      <c r="C148" s="12">
        <v>0.5</v>
      </c>
      <c r="D148" s="11">
        <v>825</v>
      </c>
      <c r="E148" s="11">
        <v>883</v>
      </c>
      <c r="F148" s="11">
        <v>1060</v>
      </c>
      <c r="G148" s="11">
        <v>1225</v>
      </c>
      <c r="H148" s="11">
        <v>1366</v>
      </c>
      <c r="I148" s="11">
        <v>33000</v>
      </c>
      <c r="J148" s="11">
        <v>37700</v>
      </c>
      <c r="K148" s="11">
        <v>42400</v>
      </c>
      <c r="L148" s="11">
        <v>47100</v>
      </c>
      <c r="M148" s="11">
        <v>50900</v>
      </c>
      <c r="N148" s="11">
        <v>54650</v>
      </c>
      <c r="O148" s="11">
        <v>58450</v>
      </c>
      <c r="P148" s="11">
        <v>62200</v>
      </c>
      <c r="R148"/>
    </row>
    <row r="149" spans="1:18" s="9" customFormat="1" ht="15.75" customHeight="1" x14ac:dyDescent="0.45">
      <c r="A149" s="59" t="s">
        <v>114</v>
      </c>
      <c r="B149" s="59" t="str">
        <f t="shared" si="2"/>
        <v>Custer0.45</v>
      </c>
      <c r="C149" s="12">
        <v>0.45</v>
      </c>
      <c r="D149" s="11">
        <v>742</v>
      </c>
      <c r="E149" s="11">
        <v>795</v>
      </c>
      <c r="F149" s="11">
        <v>954</v>
      </c>
      <c r="G149" s="11">
        <v>1102</v>
      </c>
      <c r="H149" s="11">
        <v>1229</v>
      </c>
      <c r="I149" s="11">
        <v>29700</v>
      </c>
      <c r="J149" s="11">
        <v>33930</v>
      </c>
      <c r="K149" s="11">
        <v>38160</v>
      </c>
      <c r="L149" s="11">
        <v>42390</v>
      </c>
      <c r="M149" s="11">
        <v>45810</v>
      </c>
      <c r="N149" s="14">
        <v>49185</v>
      </c>
      <c r="O149" s="14">
        <v>52605</v>
      </c>
      <c r="P149" s="14">
        <v>55980</v>
      </c>
      <c r="R149"/>
    </row>
    <row r="150" spans="1:18" s="9" customFormat="1" ht="15.75" customHeight="1" x14ac:dyDescent="0.45">
      <c r="A150" s="59" t="s">
        <v>114</v>
      </c>
      <c r="B150" s="59" t="str">
        <f t="shared" si="2"/>
        <v>Custer0.4</v>
      </c>
      <c r="C150" s="12">
        <v>0.4</v>
      </c>
      <c r="D150" s="11">
        <v>660</v>
      </c>
      <c r="E150" s="11">
        <v>707</v>
      </c>
      <c r="F150" s="11">
        <v>848</v>
      </c>
      <c r="G150" s="11">
        <v>980</v>
      </c>
      <c r="H150" s="11">
        <v>1093</v>
      </c>
      <c r="I150" s="11">
        <v>26400</v>
      </c>
      <c r="J150" s="11">
        <v>30160</v>
      </c>
      <c r="K150" s="11">
        <v>33920</v>
      </c>
      <c r="L150" s="11">
        <v>37680</v>
      </c>
      <c r="M150" s="11">
        <v>40720</v>
      </c>
      <c r="N150" s="14">
        <v>43720</v>
      </c>
      <c r="O150" s="14">
        <v>46760</v>
      </c>
      <c r="P150" s="14">
        <v>49760</v>
      </c>
      <c r="R150"/>
    </row>
    <row r="151" spans="1:18" s="9" customFormat="1" ht="15.75" customHeight="1" x14ac:dyDescent="0.45">
      <c r="A151" s="59" t="s">
        <v>114</v>
      </c>
      <c r="B151" s="59" t="str">
        <f t="shared" si="2"/>
        <v>Custer0.3</v>
      </c>
      <c r="C151" s="12">
        <v>0.3</v>
      </c>
      <c r="D151" s="11">
        <v>495</v>
      </c>
      <c r="E151" s="11">
        <v>530</v>
      </c>
      <c r="F151" s="11">
        <v>636</v>
      </c>
      <c r="G151" s="11">
        <v>735</v>
      </c>
      <c r="H151" s="11">
        <v>819</v>
      </c>
      <c r="I151" s="11">
        <v>19800</v>
      </c>
      <c r="J151" s="11">
        <v>22620</v>
      </c>
      <c r="K151" s="11">
        <v>25440</v>
      </c>
      <c r="L151" s="11">
        <v>28260</v>
      </c>
      <c r="M151" s="11">
        <v>30540</v>
      </c>
      <c r="N151" s="14">
        <v>32790</v>
      </c>
      <c r="O151" s="14">
        <v>35070</v>
      </c>
      <c r="P151" s="14">
        <v>37320</v>
      </c>
      <c r="R151"/>
    </row>
    <row r="152" spans="1:18" s="9" customFormat="1" ht="15.75" customHeight="1" x14ac:dyDescent="0.45">
      <c r="A152" s="59" t="s">
        <v>114</v>
      </c>
      <c r="B152" s="59" t="str">
        <f t="shared" si="2"/>
        <v>Custer0.2</v>
      </c>
      <c r="C152" s="12">
        <v>0.2</v>
      </c>
      <c r="D152" s="11">
        <v>330</v>
      </c>
      <c r="E152" s="11">
        <v>353</v>
      </c>
      <c r="F152" s="11">
        <v>424</v>
      </c>
      <c r="G152" s="11">
        <v>490</v>
      </c>
      <c r="H152" s="11">
        <v>546</v>
      </c>
      <c r="I152" s="11">
        <v>13200</v>
      </c>
      <c r="J152" s="11">
        <v>15080</v>
      </c>
      <c r="K152" s="11">
        <v>16960</v>
      </c>
      <c r="L152" s="11">
        <v>18840</v>
      </c>
      <c r="M152" s="11">
        <v>20360</v>
      </c>
      <c r="N152" s="11">
        <v>21860</v>
      </c>
      <c r="O152" s="11">
        <v>23380</v>
      </c>
      <c r="P152" s="11">
        <v>24880</v>
      </c>
      <c r="R152"/>
    </row>
    <row r="153" spans="1:18" s="9" customFormat="1" ht="15.75" customHeight="1" x14ac:dyDescent="0.45">
      <c r="A153" s="59" t="s">
        <v>115</v>
      </c>
      <c r="B153" s="59" t="str">
        <f t="shared" si="2"/>
        <v>Delta1.2</v>
      </c>
      <c r="C153" s="12">
        <v>1.2</v>
      </c>
      <c r="D153" s="11">
        <v>1980</v>
      </c>
      <c r="E153" s="11">
        <v>2121</v>
      </c>
      <c r="F153" s="11">
        <v>2544</v>
      </c>
      <c r="G153" s="11">
        <v>2940</v>
      </c>
      <c r="H153" s="11">
        <v>3279</v>
      </c>
      <c r="I153" s="11">
        <v>79200</v>
      </c>
      <c r="J153" s="11">
        <v>90480</v>
      </c>
      <c r="K153" s="11">
        <v>101760</v>
      </c>
      <c r="L153" s="11">
        <v>113040</v>
      </c>
      <c r="M153" s="11">
        <v>122160</v>
      </c>
      <c r="N153" s="11">
        <v>131160</v>
      </c>
      <c r="O153" s="11">
        <v>140280</v>
      </c>
      <c r="P153" s="11">
        <v>149280</v>
      </c>
      <c r="R153"/>
    </row>
    <row r="154" spans="1:18" s="9" customFormat="1" ht="15.75" customHeight="1" x14ac:dyDescent="0.45">
      <c r="A154" s="59" t="s">
        <v>115</v>
      </c>
      <c r="B154" s="59" t="str">
        <f t="shared" si="2"/>
        <v>Delta1</v>
      </c>
      <c r="C154" s="12">
        <v>1</v>
      </c>
      <c r="D154" s="11">
        <v>1650</v>
      </c>
      <c r="E154" s="11">
        <v>1767</v>
      </c>
      <c r="F154" s="11">
        <v>2120</v>
      </c>
      <c r="G154" s="11">
        <v>2450</v>
      </c>
      <c r="H154" s="11">
        <v>2732</v>
      </c>
      <c r="I154" s="11">
        <v>66000</v>
      </c>
      <c r="J154" s="11">
        <v>75400</v>
      </c>
      <c r="K154" s="11">
        <v>84800</v>
      </c>
      <c r="L154" s="11">
        <v>94200</v>
      </c>
      <c r="M154" s="11">
        <v>101800</v>
      </c>
      <c r="N154" s="11">
        <v>109300</v>
      </c>
      <c r="O154" s="11">
        <v>116900</v>
      </c>
      <c r="P154" s="11">
        <v>124400</v>
      </c>
      <c r="R154"/>
    </row>
    <row r="155" spans="1:18" s="9" customFormat="1" ht="15.75" customHeight="1" x14ac:dyDescent="0.45">
      <c r="A155" s="59" t="s">
        <v>115</v>
      </c>
      <c r="B155" s="59" t="str">
        <f t="shared" si="2"/>
        <v>Delta0.8</v>
      </c>
      <c r="C155" s="12">
        <v>0.8</v>
      </c>
      <c r="D155" s="11">
        <v>1320</v>
      </c>
      <c r="E155" s="11">
        <v>1414</v>
      </c>
      <c r="F155" s="11">
        <v>1696</v>
      </c>
      <c r="G155" s="11">
        <v>1960</v>
      </c>
      <c r="H155" s="11">
        <v>2186</v>
      </c>
      <c r="I155" s="13">
        <v>52800</v>
      </c>
      <c r="J155" s="13">
        <v>60320</v>
      </c>
      <c r="K155" s="13">
        <v>67840</v>
      </c>
      <c r="L155" s="13">
        <v>75360</v>
      </c>
      <c r="M155" s="13">
        <v>81440</v>
      </c>
      <c r="N155" s="13">
        <v>87440</v>
      </c>
      <c r="O155" s="13">
        <v>93520</v>
      </c>
      <c r="P155" s="13">
        <v>99520</v>
      </c>
      <c r="R155"/>
    </row>
    <row r="156" spans="1:18" s="9" customFormat="1" ht="15.75" customHeight="1" x14ac:dyDescent="0.45">
      <c r="A156" s="59" t="s">
        <v>115</v>
      </c>
      <c r="B156" s="59" t="str">
        <f t="shared" si="2"/>
        <v>Delta0.7</v>
      </c>
      <c r="C156" s="12">
        <v>0.7</v>
      </c>
      <c r="D156" s="11">
        <v>1155</v>
      </c>
      <c r="E156" s="11">
        <v>1237</v>
      </c>
      <c r="F156" s="11">
        <v>1484</v>
      </c>
      <c r="G156" s="11">
        <v>1715</v>
      </c>
      <c r="H156" s="11">
        <v>1912</v>
      </c>
      <c r="I156" s="13">
        <v>46200</v>
      </c>
      <c r="J156" s="13">
        <v>52780</v>
      </c>
      <c r="K156" s="13">
        <v>59359.999999999993</v>
      </c>
      <c r="L156" s="13">
        <v>65940</v>
      </c>
      <c r="M156" s="13">
        <v>71260</v>
      </c>
      <c r="N156" s="13">
        <v>76510</v>
      </c>
      <c r="O156" s="13">
        <v>81830</v>
      </c>
      <c r="P156" s="13">
        <v>87080</v>
      </c>
      <c r="R156"/>
    </row>
    <row r="157" spans="1:18" s="9" customFormat="1" ht="15.75" customHeight="1" x14ac:dyDescent="0.45">
      <c r="A157" s="59" t="s">
        <v>115</v>
      </c>
      <c r="B157" s="59" t="str">
        <f t="shared" si="2"/>
        <v>Delta0.6</v>
      </c>
      <c r="C157" s="12">
        <v>0.6</v>
      </c>
      <c r="D157" s="11">
        <v>990</v>
      </c>
      <c r="E157" s="11">
        <v>1060</v>
      </c>
      <c r="F157" s="11">
        <v>1272</v>
      </c>
      <c r="G157" s="11">
        <v>1470</v>
      </c>
      <c r="H157" s="11">
        <v>1639</v>
      </c>
      <c r="I157" s="11">
        <v>39600</v>
      </c>
      <c r="J157" s="11">
        <v>45240</v>
      </c>
      <c r="K157" s="11">
        <v>50880</v>
      </c>
      <c r="L157" s="11">
        <v>56520</v>
      </c>
      <c r="M157" s="11">
        <v>61080</v>
      </c>
      <c r="N157" s="14">
        <v>65580</v>
      </c>
      <c r="O157" s="14">
        <v>70140</v>
      </c>
      <c r="P157" s="14">
        <v>74640</v>
      </c>
      <c r="R157"/>
    </row>
    <row r="158" spans="1:18" s="9" customFormat="1" ht="18.75" customHeight="1" x14ac:dyDescent="0.45">
      <c r="A158" s="59" t="s">
        <v>115</v>
      </c>
      <c r="B158" s="59" t="str">
        <f t="shared" si="2"/>
        <v>Delta0.5</v>
      </c>
      <c r="C158" s="12">
        <v>0.5</v>
      </c>
      <c r="D158" s="11">
        <v>825</v>
      </c>
      <c r="E158" s="11">
        <v>883</v>
      </c>
      <c r="F158" s="11">
        <v>1060</v>
      </c>
      <c r="G158" s="11">
        <v>1225</v>
      </c>
      <c r="H158" s="11">
        <v>1366</v>
      </c>
      <c r="I158" s="11">
        <v>33000</v>
      </c>
      <c r="J158" s="11">
        <v>37700</v>
      </c>
      <c r="K158" s="11">
        <v>42400</v>
      </c>
      <c r="L158" s="11">
        <v>47100</v>
      </c>
      <c r="M158" s="11">
        <v>50900</v>
      </c>
      <c r="N158" s="11">
        <v>54650</v>
      </c>
      <c r="O158" s="11">
        <v>58450</v>
      </c>
      <c r="P158" s="11">
        <v>62200</v>
      </c>
      <c r="R158"/>
    </row>
    <row r="159" spans="1:18" s="9" customFormat="1" ht="15.75" customHeight="1" x14ac:dyDescent="0.45">
      <c r="A159" s="59" t="s">
        <v>115</v>
      </c>
      <c r="B159" s="59" t="str">
        <f t="shared" si="2"/>
        <v>Delta0.45</v>
      </c>
      <c r="C159" s="12">
        <v>0.45</v>
      </c>
      <c r="D159" s="11">
        <v>742</v>
      </c>
      <c r="E159" s="11">
        <v>795</v>
      </c>
      <c r="F159" s="11">
        <v>954</v>
      </c>
      <c r="G159" s="11">
        <v>1102</v>
      </c>
      <c r="H159" s="11">
        <v>1229</v>
      </c>
      <c r="I159" s="11">
        <v>29700</v>
      </c>
      <c r="J159" s="11">
        <v>33930</v>
      </c>
      <c r="K159" s="11">
        <v>38160</v>
      </c>
      <c r="L159" s="11">
        <v>42390</v>
      </c>
      <c r="M159" s="11">
        <v>45810</v>
      </c>
      <c r="N159" s="14">
        <v>49185</v>
      </c>
      <c r="O159" s="14">
        <v>52605</v>
      </c>
      <c r="P159" s="14">
        <v>55980</v>
      </c>
      <c r="R159"/>
    </row>
    <row r="160" spans="1:18" s="9" customFormat="1" ht="15.75" customHeight="1" x14ac:dyDescent="0.45">
      <c r="A160" s="59" t="s">
        <v>115</v>
      </c>
      <c r="B160" s="59" t="str">
        <f t="shared" si="2"/>
        <v>Delta0.4</v>
      </c>
      <c r="C160" s="12">
        <v>0.4</v>
      </c>
      <c r="D160" s="11">
        <v>660</v>
      </c>
      <c r="E160" s="11">
        <v>707</v>
      </c>
      <c r="F160" s="11">
        <v>848</v>
      </c>
      <c r="G160" s="11">
        <v>980</v>
      </c>
      <c r="H160" s="11">
        <v>1093</v>
      </c>
      <c r="I160" s="11">
        <v>26400</v>
      </c>
      <c r="J160" s="11">
        <v>30160</v>
      </c>
      <c r="K160" s="11">
        <v>33920</v>
      </c>
      <c r="L160" s="11">
        <v>37680</v>
      </c>
      <c r="M160" s="11">
        <v>40720</v>
      </c>
      <c r="N160" s="14">
        <v>43720</v>
      </c>
      <c r="O160" s="14">
        <v>46760</v>
      </c>
      <c r="P160" s="14">
        <v>49760</v>
      </c>
      <c r="R160"/>
    </row>
    <row r="161" spans="1:18" s="9" customFormat="1" ht="15.75" customHeight="1" x14ac:dyDescent="0.45">
      <c r="A161" s="59" t="s">
        <v>115</v>
      </c>
      <c r="B161" s="59" t="str">
        <f t="shared" si="2"/>
        <v>Delta0.3</v>
      </c>
      <c r="C161" s="12">
        <v>0.3</v>
      </c>
      <c r="D161" s="11">
        <v>495</v>
      </c>
      <c r="E161" s="11">
        <v>530</v>
      </c>
      <c r="F161" s="11">
        <v>636</v>
      </c>
      <c r="G161" s="11">
        <v>735</v>
      </c>
      <c r="H161" s="11">
        <v>819</v>
      </c>
      <c r="I161" s="11">
        <v>19800</v>
      </c>
      <c r="J161" s="11">
        <v>22620</v>
      </c>
      <c r="K161" s="11">
        <v>25440</v>
      </c>
      <c r="L161" s="11">
        <v>28260</v>
      </c>
      <c r="M161" s="11">
        <v>30540</v>
      </c>
      <c r="N161" s="14">
        <v>32790</v>
      </c>
      <c r="O161" s="14">
        <v>35070</v>
      </c>
      <c r="P161" s="14">
        <v>37320</v>
      </c>
      <c r="R161"/>
    </row>
    <row r="162" spans="1:18" s="9" customFormat="1" ht="15.75" customHeight="1" x14ac:dyDescent="0.45">
      <c r="A162" s="59" t="s">
        <v>115</v>
      </c>
      <c r="B162" s="59" t="str">
        <f t="shared" si="2"/>
        <v>Delta0.2</v>
      </c>
      <c r="C162" s="12">
        <v>0.2</v>
      </c>
      <c r="D162" s="11">
        <v>330</v>
      </c>
      <c r="E162" s="11">
        <v>353</v>
      </c>
      <c r="F162" s="11">
        <v>424</v>
      </c>
      <c r="G162" s="11">
        <v>490</v>
      </c>
      <c r="H162" s="11">
        <v>546</v>
      </c>
      <c r="I162" s="11">
        <v>13200</v>
      </c>
      <c r="J162" s="11">
        <v>15080</v>
      </c>
      <c r="K162" s="11">
        <v>16960</v>
      </c>
      <c r="L162" s="11">
        <v>18840</v>
      </c>
      <c r="M162" s="11">
        <v>20360</v>
      </c>
      <c r="N162" s="11">
        <v>21860</v>
      </c>
      <c r="O162" s="11">
        <v>23380</v>
      </c>
      <c r="P162" s="11">
        <v>24880</v>
      </c>
      <c r="R162"/>
    </row>
    <row r="163" spans="1:18" s="9" customFormat="1" ht="15.75" customHeight="1" x14ac:dyDescent="0.45">
      <c r="A163" s="59" t="s">
        <v>116</v>
      </c>
      <c r="B163" s="59" t="str">
        <f t="shared" si="2"/>
        <v>Denver1.2</v>
      </c>
      <c r="C163" s="12">
        <v>1.2</v>
      </c>
      <c r="D163" s="11">
        <v>2739</v>
      </c>
      <c r="E163" s="11">
        <v>2935</v>
      </c>
      <c r="F163" s="11">
        <v>3522</v>
      </c>
      <c r="G163" s="11">
        <v>4069</v>
      </c>
      <c r="H163" s="11">
        <v>4539</v>
      </c>
      <c r="I163" s="11">
        <v>109560</v>
      </c>
      <c r="J163" s="11">
        <v>125280</v>
      </c>
      <c r="K163" s="11">
        <v>140880</v>
      </c>
      <c r="L163" s="11">
        <v>156480</v>
      </c>
      <c r="M163" s="11">
        <v>169080</v>
      </c>
      <c r="N163" s="11">
        <v>181560</v>
      </c>
      <c r="O163" s="11">
        <v>194040</v>
      </c>
      <c r="P163" s="11">
        <v>206640</v>
      </c>
      <c r="R163"/>
    </row>
    <row r="164" spans="1:18" s="9" customFormat="1" ht="15.75" customHeight="1" x14ac:dyDescent="0.45">
      <c r="A164" s="59" t="s">
        <v>116</v>
      </c>
      <c r="B164" s="59" t="str">
        <f t="shared" si="2"/>
        <v>Denver1</v>
      </c>
      <c r="C164" s="12">
        <v>1</v>
      </c>
      <c r="D164" s="11">
        <v>2282</v>
      </c>
      <c r="E164" s="11">
        <v>2446</v>
      </c>
      <c r="F164" s="11">
        <v>2935</v>
      </c>
      <c r="G164" s="11">
        <v>3391</v>
      </c>
      <c r="H164" s="11">
        <v>3782</v>
      </c>
      <c r="I164" s="11">
        <v>91300</v>
      </c>
      <c r="J164" s="11">
        <v>104400</v>
      </c>
      <c r="K164" s="11">
        <v>117400</v>
      </c>
      <c r="L164" s="11">
        <v>130400</v>
      </c>
      <c r="M164" s="11">
        <v>140900</v>
      </c>
      <c r="N164" s="11">
        <v>151300</v>
      </c>
      <c r="O164" s="11">
        <v>161700</v>
      </c>
      <c r="P164" s="11">
        <v>172200</v>
      </c>
      <c r="R164"/>
    </row>
    <row r="165" spans="1:18" s="9" customFormat="1" ht="15.75" customHeight="1" x14ac:dyDescent="0.45">
      <c r="A165" s="59" t="s">
        <v>116</v>
      </c>
      <c r="B165" s="59" t="str">
        <f t="shared" si="2"/>
        <v>Denver0.8</v>
      </c>
      <c r="C165" s="12">
        <v>0.8</v>
      </c>
      <c r="D165" s="11">
        <v>1826</v>
      </c>
      <c r="E165" s="11">
        <v>1957</v>
      </c>
      <c r="F165" s="11">
        <v>2348</v>
      </c>
      <c r="G165" s="11">
        <v>2713</v>
      </c>
      <c r="H165" s="11">
        <v>3026</v>
      </c>
      <c r="I165" s="13">
        <v>73040</v>
      </c>
      <c r="J165" s="13">
        <v>83520</v>
      </c>
      <c r="K165" s="13">
        <v>93920</v>
      </c>
      <c r="L165" s="13">
        <v>104320</v>
      </c>
      <c r="M165" s="13">
        <v>112720</v>
      </c>
      <c r="N165" s="13">
        <v>121040</v>
      </c>
      <c r="O165" s="13">
        <v>129360</v>
      </c>
      <c r="P165" s="13">
        <v>137760</v>
      </c>
      <c r="R165"/>
    </row>
    <row r="166" spans="1:18" s="9" customFormat="1" ht="15.75" customHeight="1" x14ac:dyDescent="0.45">
      <c r="A166" s="59" t="s">
        <v>116</v>
      </c>
      <c r="B166" s="59" t="str">
        <f t="shared" si="2"/>
        <v>Denver0.7</v>
      </c>
      <c r="C166" s="12">
        <v>0.7</v>
      </c>
      <c r="D166" s="11">
        <v>1597</v>
      </c>
      <c r="E166" s="11">
        <v>1712</v>
      </c>
      <c r="F166" s="11">
        <v>2054</v>
      </c>
      <c r="G166" s="11">
        <v>2373</v>
      </c>
      <c r="H166" s="11">
        <v>2647</v>
      </c>
      <c r="I166" s="13">
        <v>63909.999999999993</v>
      </c>
      <c r="J166" s="13">
        <v>73080</v>
      </c>
      <c r="K166" s="13">
        <v>82180</v>
      </c>
      <c r="L166" s="13">
        <v>91280</v>
      </c>
      <c r="M166" s="13">
        <v>98630</v>
      </c>
      <c r="N166" s="13">
        <v>105910</v>
      </c>
      <c r="O166" s="13">
        <v>113190</v>
      </c>
      <c r="P166" s="13">
        <v>120539.99999999999</v>
      </c>
      <c r="R166"/>
    </row>
    <row r="167" spans="1:18" s="9" customFormat="1" ht="15.75" customHeight="1" x14ac:dyDescent="0.45">
      <c r="A167" s="59" t="s">
        <v>116</v>
      </c>
      <c r="B167" s="59" t="str">
        <f t="shared" si="2"/>
        <v>Denver0.6</v>
      </c>
      <c r="C167" s="12">
        <v>0.6</v>
      </c>
      <c r="D167" s="11">
        <v>1369</v>
      </c>
      <c r="E167" s="11">
        <v>1467</v>
      </c>
      <c r="F167" s="11">
        <v>1761</v>
      </c>
      <c r="G167" s="11">
        <v>2034</v>
      </c>
      <c r="H167" s="11">
        <v>2269</v>
      </c>
      <c r="I167" s="11">
        <v>54780</v>
      </c>
      <c r="J167" s="11">
        <v>62640</v>
      </c>
      <c r="K167" s="11">
        <v>70440</v>
      </c>
      <c r="L167" s="11">
        <v>78240</v>
      </c>
      <c r="M167" s="11">
        <v>84540</v>
      </c>
      <c r="N167" s="14">
        <v>90780</v>
      </c>
      <c r="O167" s="14">
        <v>97020</v>
      </c>
      <c r="P167" s="14">
        <v>103320</v>
      </c>
      <c r="R167"/>
    </row>
    <row r="168" spans="1:18" s="9" customFormat="1" ht="15.75" customHeight="1" x14ac:dyDescent="0.45">
      <c r="A168" s="59" t="s">
        <v>116</v>
      </c>
      <c r="B168" s="59" t="str">
        <f t="shared" si="2"/>
        <v>Denver0.5</v>
      </c>
      <c r="C168" s="12">
        <v>0.5</v>
      </c>
      <c r="D168" s="11">
        <v>1141</v>
      </c>
      <c r="E168" s="11">
        <v>1223</v>
      </c>
      <c r="F168" s="11">
        <v>1467</v>
      </c>
      <c r="G168" s="11">
        <v>1695</v>
      </c>
      <c r="H168" s="11">
        <v>1891</v>
      </c>
      <c r="I168" s="11">
        <v>45650</v>
      </c>
      <c r="J168" s="11">
        <v>52200</v>
      </c>
      <c r="K168" s="11">
        <v>58700</v>
      </c>
      <c r="L168" s="11">
        <v>65200</v>
      </c>
      <c r="M168" s="11">
        <v>70450</v>
      </c>
      <c r="N168" s="14">
        <v>75650</v>
      </c>
      <c r="O168" s="14">
        <v>80850</v>
      </c>
      <c r="P168" s="14">
        <v>86100</v>
      </c>
      <c r="R168"/>
    </row>
    <row r="169" spans="1:18" s="9" customFormat="1" ht="15.75" customHeight="1" x14ac:dyDescent="0.45">
      <c r="A169" s="59" t="s">
        <v>116</v>
      </c>
      <c r="B169" s="59" t="str">
        <f t="shared" si="2"/>
        <v>Denver0.45</v>
      </c>
      <c r="C169" s="12">
        <v>0.45</v>
      </c>
      <c r="D169" s="11">
        <v>1027</v>
      </c>
      <c r="E169" s="11">
        <v>1100</v>
      </c>
      <c r="F169" s="11">
        <v>1320</v>
      </c>
      <c r="G169" s="11">
        <v>1526</v>
      </c>
      <c r="H169" s="11">
        <v>1702</v>
      </c>
      <c r="I169" s="11">
        <v>41085</v>
      </c>
      <c r="J169" s="11">
        <v>46980</v>
      </c>
      <c r="K169" s="11">
        <v>52830</v>
      </c>
      <c r="L169" s="11">
        <v>58680</v>
      </c>
      <c r="M169" s="11">
        <v>63405</v>
      </c>
      <c r="N169" s="14">
        <v>68085</v>
      </c>
      <c r="O169" s="14">
        <v>72765</v>
      </c>
      <c r="P169" s="14">
        <v>77490</v>
      </c>
      <c r="R169"/>
    </row>
    <row r="170" spans="1:18" s="9" customFormat="1" ht="15.75" customHeight="1" x14ac:dyDescent="0.45">
      <c r="A170" s="59" t="s">
        <v>116</v>
      </c>
      <c r="B170" s="59" t="str">
        <f t="shared" si="2"/>
        <v>Denver0.4</v>
      </c>
      <c r="C170" s="12">
        <v>0.4</v>
      </c>
      <c r="D170" s="11">
        <v>913</v>
      </c>
      <c r="E170" s="11">
        <v>978</v>
      </c>
      <c r="F170" s="11">
        <v>1174</v>
      </c>
      <c r="G170" s="11">
        <v>1356</v>
      </c>
      <c r="H170" s="11">
        <v>1513</v>
      </c>
      <c r="I170" s="11">
        <v>36520</v>
      </c>
      <c r="J170" s="11">
        <v>41760</v>
      </c>
      <c r="K170" s="11">
        <v>46960</v>
      </c>
      <c r="L170" s="11">
        <v>52160</v>
      </c>
      <c r="M170" s="11">
        <v>56360</v>
      </c>
      <c r="N170" s="14">
        <v>60520</v>
      </c>
      <c r="O170" s="14">
        <v>64680</v>
      </c>
      <c r="P170" s="14">
        <v>68880</v>
      </c>
      <c r="R170"/>
    </row>
    <row r="171" spans="1:18" s="9" customFormat="1" ht="15.75" customHeight="1" x14ac:dyDescent="0.45">
      <c r="A171" s="59" t="s">
        <v>116</v>
      </c>
      <c r="B171" s="59" t="str">
        <f t="shared" si="2"/>
        <v>Denver0.3</v>
      </c>
      <c r="C171" s="12">
        <v>0.3</v>
      </c>
      <c r="D171" s="11">
        <v>684</v>
      </c>
      <c r="E171" s="11">
        <v>733</v>
      </c>
      <c r="F171" s="11">
        <v>880</v>
      </c>
      <c r="G171" s="11">
        <v>1017</v>
      </c>
      <c r="H171" s="11">
        <v>1134</v>
      </c>
      <c r="I171" s="13">
        <v>27390</v>
      </c>
      <c r="J171" s="13">
        <v>31320</v>
      </c>
      <c r="K171" s="13">
        <v>35220</v>
      </c>
      <c r="L171" s="13">
        <v>39120</v>
      </c>
      <c r="M171" s="13">
        <v>42270</v>
      </c>
      <c r="N171" s="13">
        <v>45390</v>
      </c>
      <c r="O171" s="13">
        <v>48510</v>
      </c>
      <c r="P171" s="13">
        <v>51660</v>
      </c>
      <c r="R171"/>
    </row>
    <row r="172" spans="1:18" s="9" customFormat="1" ht="15.75" customHeight="1" x14ac:dyDescent="0.45">
      <c r="A172" s="59" t="s">
        <v>116</v>
      </c>
      <c r="B172" s="59" t="str">
        <f t="shared" si="2"/>
        <v>Denver0.2</v>
      </c>
      <c r="C172" s="12">
        <v>0.2</v>
      </c>
      <c r="D172" s="11">
        <v>456</v>
      </c>
      <c r="E172" s="11">
        <v>489</v>
      </c>
      <c r="F172" s="11">
        <v>587</v>
      </c>
      <c r="G172" s="11">
        <v>678</v>
      </c>
      <c r="H172" s="11">
        <v>756</v>
      </c>
      <c r="I172" s="13">
        <v>18260</v>
      </c>
      <c r="J172" s="13">
        <v>20880</v>
      </c>
      <c r="K172" s="13">
        <v>23480</v>
      </c>
      <c r="L172" s="13">
        <v>26080</v>
      </c>
      <c r="M172" s="13">
        <v>28180</v>
      </c>
      <c r="N172" s="13">
        <v>30260</v>
      </c>
      <c r="O172" s="13">
        <v>32340</v>
      </c>
      <c r="P172" s="13">
        <v>34440</v>
      </c>
      <c r="R172"/>
    </row>
    <row r="173" spans="1:18" s="9" customFormat="1" ht="15.75" customHeight="1" x14ac:dyDescent="0.45">
      <c r="A173" s="59" t="s">
        <v>117</v>
      </c>
      <c r="B173" s="59" t="str">
        <f t="shared" si="2"/>
        <v>Dolores1.2</v>
      </c>
      <c r="C173" s="12">
        <v>1.2</v>
      </c>
      <c r="D173" s="11">
        <v>2007</v>
      </c>
      <c r="E173" s="11">
        <v>2151</v>
      </c>
      <c r="F173" s="11">
        <v>2583</v>
      </c>
      <c r="G173" s="11">
        <v>2986</v>
      </c>
      <c r="H173" s="11">
        <v>3333</v>
      </c>
      <c r="I173" s="11">
        <v>80280</v>
      </c>
      <c r="J173" s="11">
        <v>91800</v>
      </c>
      <c r="K173" s="11">
        <v>103320</v>
      </c>
      <c r="L173" s="11">
        <v>114840</v>
      </c>
      <c r="M173" s="11">
        <v>124080</v>
      </c>
      <c r="N173" s="11">
        <v>133320</v>
      </c>
      <c r="O173" s="11">
        <v>142320</v>
      </c>
      <c r="P173" s="11">
        <v>151560</v>
      </c>
      <c r="R173"/>
    </row>
    <row r="174" spans="1:18" s="9" customFormat="1" ht="15.75" customHeight="1" x14ac:dyDescent="0.45">
      <c r="A174" s="59" t="s">
        <v>117</v>
      </c>
      <c r="B174" s="59" t="str">
        <f t="shared" si="2"/>
        <v>Dolores1</v>
      </c>
      <c r="C174" s="12">
        <v>1</v>
      </c>
      <c r="D174" s="11">
        <v>1672</v>
      </c>
      <c r="E174" s="11">
        <v>1792</v>
      </c>
      <c r="F174" s="11">
        <v>2152</v>
      </c>
      <c r="G174" s="11">
        <v>2488</v>
      </c>
      <c r="H174" s="11">
        <v>2777</v>
      </c>
      <c r="I174" s="11">
        <v>66900</v>
      </c>
      <c r="J174" s="11">
        <v>76500</v>
      </c>
      <c r="K174" s="11">
        <v>86100</v>
      </c>
      <c r="L174" s="11">
        <v>95700</v>
      </c>
      <c r="M174" s="11">
        <v>103400</v>
      </c>
      <c r="N174" s="11">
        <v>111100</v>
      </c>
      <c r="O174" s="11">
        <v>118600</v>
      </c>
      <c r="P174" s="11">
        <v>126300</v>
      </c>
      <c r="R174"/>
    </row>
    <row r="175" spans="1:18" s="9" customFormat="1" ht="15.75" customHeight="1" x14ac:dyDescent="0.45">
      <c r="A175" s="59" t="s">
        <v>117</v>
      </c>
      <c r="B175" s="59" t="str">
        <f t="shared" si="2"/>
        <v>Dolores0.8</v>
      </c>
      <c r="C175" s="12">
        <v>0.8</v>
      </c>
      <c r="D175" s="11">
        <v>1338</v>
      </c>
      <c r="E175" s="11">
        <v>1434</v>
      </c>
      <c r="F175" s="11">
        <v>1722</v>
      </c>
      <c r="G175" s="11">
        <v>1991</v>
      </c>
      <c r="H175" s="11">
        <v>2222</v>
      </c>
      <c r="I175" s="13">
        <v>53520</v>
      </c>
      <c r="J175" s="13">
        <v>61200</v>
      </c>
      <c r="K175" s="13">
        <v>68880</v>
      </c>
      <c r="L175" s="13">
        <v>76560</v>
      </c>
      <c r="M175" s="13">
        <v>82720</v>
      </c>
      <c r="N175" s="13">
        <v>88880</v>
      </c>
      <c r="O175" s="13">
        <v>94880</v>
      </c>
      <c r="P175" s="13">
        <v>101040</v>
      </c>
      <c r="R175"/>
    </row>
    <row r="176" spans="1:18" s="9" customFormat="1" ht="15.75" customHeight="1" x14ac:dyDescent="0.45">
      <c r="A176" s="59" t="s">
        <v>117</v>
      </c>
      <c r="B176" s="59" t="str">
        <f t="shared" si="2"/>
        <v>Dolores0.7</v>
      </c>
      <c r="C176" s="12">
        <v>0.7</v>
      </c>
      <c r="D176" s="11">
        <v>1170</v>
      </c>
      <c r="E176" s="11">
        <v>1254</v>
      </c>
      <c r="F176" s="11">
        <v>1506</v>
      </c>
      <c r="G176" s="11">
        <v>1742</v>
      </c>
      <c r="H176" s="11">
        <v>1944</v>
      </c>
      <c r="I176" s="13">
        <v>46830</v>
      </c>
      <c r="J176" s="13">
        <v>53550</v>
      </c>
      <c r="K176" s="13">
        <v>60269.999999999993</v>
      </c>
      <c r="L176" s="13">
        <v>66990</v>
      </c>
      <c r="M176" s="13">
        <v>72380</v>
      </c>
      <c r="N176" s="13">
        <v>77770</v>
      </c>
      <c r="O176" s="13">
        <v>83020</v>
      </c>
      <c r="P176" s="13">
        <v>88410</v>
      </c>
      <c r="R176"/>
    </row>
    <row r="177" spans="1:18" s="9" customFormat="1" ht="15.75" customHeight="1" x14ac:dyDescent="0.45">
      <c r="A177" s="59" t="s">
        <v>117</v>
      </c>
      <c r="B177" s="59" t="str">
        <f t="shared" si="2"/>
        <v>Dolores0.6</v>
      </c>
      <c r="C177" s="12">
        <v>0.6</v>
      </c>
      <c r="D177" s="11">
        <v>1003</v>
      </c>
      <c r="E177" s="11">
        <v>1075</v>
      </c>
      <c r="F177" s="11">
        <v>1291</v>
      </c>
      <c r="G177" s="11">
        <v>1493</v>
      </c>
      <c r="H177" s="11">
        <v>1666</v>
      </c>
      <c r="I177" s="11">
        <v>40140</v>
      </c>
      <c r="J177" s="11">
        <v>45900</v>
      </c>
      <c r="K177" s="11">
        <v>51660</v>
      </c>
      <c r="L177" s="11">
        <v>57420</v>
      </c>
      <c r="M177" s="11">
        <v>62040</v>
      </c>
      <c r="N177" s="14">
        <v>66660</v>
      </c>
      <c r="O177" s="14">
        <v>71160</v>
      </c>
      <c r="P177" s="14">
        <v>75780</v>
      </c>
      <c r="R177"/>
    </row>
    <row r="178" spans="1:18" s="9" customFormat="1" ht="15.75" customHeight="1" x14ac:dyDescent="0.45">
      <c r="A178" s="59" t="s">
        <v>117</v>
      </c>
      <c r="B178" s="59" t="str">
        <f t="shared" si="2"/>
        <v>Dolores0.5</v>
      </c>
      <c r="C178" s="12">
        <v>0.5</v>
      </c>
      <c r="D178" s="11">
        <v>836</v>
      </c>
      <c r="E178" s="11">
        <v>896</v>
      </c>
      <c r="F178" s="11">
        <v>1076</v>
      </c>
      <c r="G178" s="11">
        <v>1244</v>
      </c>
      <c r="H178" s="11">
        <v>1388</v>
      </c>
      <c r="I178" s="11">
        <v>33450</v>
      </c>
      <c r="J178" s="11">
        <v>38250</v>
      </c>
      <c r="K178" s="11">
        <v>43050</v>
      </c>
      <c r="L178" s="11">
        <v>47850</v>
      </c>
      <c r="M178" s="11">
        <v>51700</v>
      </c>
      <c r="N178" s="14">
        <v>55550</v>
      </c>
      <c r="O178" s="14">
        <v>59300</v>
      </c>
      <c r="P178" s="14">
        <v>63150</v>
      </c>
      <c r="R178"/>
    </row>
    <row r="179" spans="1:18" s="9" customFormat="1" ht="15.75" customHeight="1" x14ac:dyDescent="0.45">
      <c r="A179" s="59" t="s">
        <v>117</v>
      </c>
      <c r="B179" s="59" t="str">
        <f t="shared" si="2"/>
        <v>Dolores0.45</v>
      </c>
      <c r="C179" s="12">
        <v>0.45</v>
      </c>
      <c r="D179" s="11">
        <v>752</v>
      </c>
      <c r="E179" s="11">
        <v>806</v>
      </c>
      <c r="F179" s="11">
        <v>968</v>
      </c>
      <c r="G179" s="11">
        <v>1119</v>
      </c>
      <c r="H179" s="11">
        <v>1249</v>
      </c>
      <c r="I179" s="11">
        <v>30105</v>
      </c>
      <c r="J179" s="11">
        <v>34425</v>
      </c>
      <c r="K179" s="11">
        <v>38745</v>
      </c>
      <c r="L179" s="11">
        <v>43065</v>
      </c>
      <c r="M179" s="11">
        <v>46530</v>
      </c>
      <c r="N179" s="14">
        <v>49995</v>
      </c>
      <c r="O179" s="14">
        <v>53370</v>
      </c>
      <c r="P179" s="14">
        <v>56835</v>
      </c>
      <c r="R179"/>
    </row>
    <row r="180" spans="1:18" s="9" customFormat="1" ht="15.75" customHeight="1" x14ac:dyDescent="0.45">
      <c r="A180" s="59" t="s">
        <v>117</v>
      </c>
      <c r="B180" s="59" t="str">
        <f t="shared" si="2"/>
        <v>Dolores0.4</v>
      </c>
      <c r="C180" s="12">
        <v>0.4</v>
      </c>
      <c r="D180" s="11">
        <v>669</v>
      </c>
      <c r="E180" s="11">
        <v>717</v>
      </c>
      <c r="F180" s="11">
        <v>861</v>
      </c>
      <c r="G180" s="11">
        <v>995</v>
      </c>
      <c r="H180" s="11">
        <v>1111</v>
      </c>
      <c r="I180" s="11">
        <v>26760</v>
      </c>
      <c r="J180" s="11">
        <v>30600</v>
      </c>
      <c r="K180" s="11">
        <v>34440</v>
      </c>
      <c r="L180" s="11">
        <v>38280</v>
      </c>
      <c r="M180" s="11">
        <v>41360</v>
      </c>
      <c r="N180" s="14">
        <v>44440</v>
      </c>
      <c r="O180" s="14">
        <v>47440</v>
      </c>
      <c r="P180" s="14">
        <v>50520</v>
      </c>
      <c r="R180"/>
    </row>
    <row r="181" spans="1:18" s="9" customFormat="1" ht="15.75" customHeight="1" x14ac:dyDescent="0.45">
      <c r="A181" s="59" t="s">
        <v>117</v>
      </c>
      <c r="B181" s="59" t="str">
        <f t="shared" si="2"/>
        <v>Dolores0.3</v>
      </c>
      <c r="C181" s="12">
        <v>0.3</v>
      </c>
      <c r="D181" s="11">
        <v>501</v>
      </c>
      <c r="E181" s="11">
        <v>537</v>
      </c>
      <c r="F181" s="11">
        <v>645</v>
      </c>
      <c r="G181" s="11">
        <v>746</v>
      </c>
      <c r="H181" s="11">
        <v>833</v>
      </c>
      <c r="I181" s="11">
        <v>20070</v>
      </c>
      <c r="J181" s="11">
        <v>22950</v>
      </c>
      <c r="K181" s="11">
        <v>25830</v>
      </c>
      <c r="L181" s="11">
        <v>28710</v>
      </c>
      <c r="M181" s="11">
        <v>31020</v>
      </c>
      <c r="N181" s="14">
        <v>33330</v>
      </c>
      <c r="O181" s="14">
        <v>35580</v>
      </c>
      <c r="P181" s="14">
        <v>37890</v>
      </c>
      <c r="R181"/>
    </row>
    <row r="182" spans="1:18" s="9" customFormat="1" ht="15.75" customHeight="1" x14ac:dyDescent="0.45">
      <c r="A182" s="59" t="s">
        <v>117</v>
      </c>
      <c r="B182" s="59" t="str">
        <f t="shared" si="2"/>
        <v>Dolores0.2</v>
      </c>
      <c r="C182" s="12">
        <v>0.2</v>
      </c>
      <c r="D182" s="11">
        <v>334</v>
      </c>
      <c r="E182" s="11">
        <v>358</v>
      </c>
      <c r="F182" s="11">
        <v>430</v>
      </c>
      <c r="G182" s="11">
        <v>497</v>
      </c>
      <c r="H182" s="11">
        <v>555</v>
      </c>
      <c r="I182" s="11">
        <v>13380</v>
      </c>
      <c r="J182" s="11">
        <v>15300</v>
      </c>
      <c r="K182" s="11">
        <v>17220</v>
      </c>
      <c r="L182" s="11">
        <v>19140</v>
      </c>
      <c r="M182" s="11">
        <v>20680</v>
      </c>
      <c r="N182" s="11">
        <v>22220</v>
      </c>
      <c r="O182" s="11">
        <v>23720</v>
      </c>
      <c r="P182" s="11">
        <v>25260</v>
      </c>
      <c r="R182"/>
    </row>
    <row r="183" spans="1:18" s="9" customFormat="1" ht="15.75" customHeight="1" x14ac:dyDescent="0.45">
      <c r="A183" s="59" t="s">
        <v>118</v>
      </c>
      <c r="B183" s="59" t="str">
        <f t="shared" si="2"/>
        <v>Douglas1.2</v>
      </c>
      <c r="C183" s="12">
        <v>1.2</v>
      </c>
      <c r="D183" s="11">
        <v>2739</v>
      </c>
      <c r="E183" s="11">
        <v>2935</v>
      </c>
      <c r="F183" s="11">
        <v>3522</v>
      </c>
      <c r="G183" s="11">
        <v>4069</v>
      </c>
      <c r="H183" s="11">
        <v>4539</v>
      </c>
      <c r="I183" s="11">
        <v>109560</v>
      </c>
      <c r="J183" s="11">
        <v>125280</v>
      </c>
      <c r="K183" s="11">
        <v>140880</v>
      </c>
      <c r="L183" s="11">
        <v>156480</v>
      </c>
      <c r="M183" s="11">
        <v>169080</v>
      </c>
      <c r="N183" s="11">
        <v>181560</v>
      </c>
      <c r="O183" s="11">
        <v>194040</v>
      </c>
      <c r="P183" s="11">
        <v>206640</v>
      </c>
      <c r="R183"/>
    </row>
    <row r="184" spans="1:18" s="9" customFormat="1" ht="15.75" customHeight="1" x14ac:dyDescent="0.45">
      <c r="A184" s="59" t="s">
        <v>118</v>
      </c>
      <c r="B184" s="59" t="str">
        <f t="shared" si="2"/>
        <v>Douglas1</v>
      </c>
      <c r="C184" s="12">
        <v>1</v>
      </c>
      <c r="D184" s="11">
        <v>2282</v>
      </c>
      <c r="E184" s="11">
        <v>2446</v>
      </c>
      <c r="F184" s="11">
        <v>2935</v>
      </c>
      <c r="G184" s="11">
        <v>3391</v>
      </c>
      <c r="H184" s="11">
        <v>3782</v>
      </c>
      <c r="I184" s="11">
        <v>91300</v>
      </c>
      <c r="J184" s="11">
        <v>104400</v>
      </c>
      <c r="K184" s="11">
        <v>117400</v>
      </c>
      <c r="L184" s="11">
        <v>130400</v>
      </c>
      <c r="M184" s="11">
        <v>140900</v>
      </c>
      <c r="N184" s="11">
        <v>151300</v>
      </c>
      <c r="O184" s="11">
        <v>161700</v>
      </c>
      <c r="P184" s="11">
        <v>172200</v>
      </c>
      <c r="R184"/>
    </row>
    <row r="185" spans="1:18" s="9" customFormat="1" ht="15.75" customHeight="1" x14ac:dyDescent="0.45">
      <c r="A185" s="59" t="s">
        <v>118</v>
      </c>
      <c r="B185" s="59" t="str">
        <f t="shared" si="2"/>
        <v>Douglas0.8</v>
      </c>
      <c r="C185" s="12">
        <v>0.8</v>
      </c>
      <c r="D185" s="11">
        <v>1826</v>
      </c>
      <c r="E185" s="11">
        <v>1957</v>
      </c>
      <c r="F185" s="11">
        <v>2348</v>
      </c>
      <c r="G185" s="11">
        <v>2713</v>
      </c>
      <c r="H185" s="11">
        <v>3026</v>
      </c>
      <c r="I185" s="13">
        <v>73040</v>
      </c>
      <c r="J185" s="13">
        <v>83520</v>
      </c>
      <c r="K185" s="13">
        <v>93920</v>
      </c>
      <c r="L185" s="13">
        <v>104320</v>
      </c>
      <c r="M185" s="13">
        <v>112720</v>
      </c>
      <c r="N185" s="13">
        <v>121040</v>
      </c>
      <c r="O185" s="13">
        <v>129360</v>
      </c>
      <c r="P185" s="13">
        <v>137760</v>
      </c>
      <c r="R185"/>
    </row>
    <row r="186" spans="1:18" s="9" customFormat="1" ht="15.75" customHeight="1" x14ac:dyDescent="0.45">
      <c r="A186" s="59" t="s">
        <v>118</v>
      </c>
      <c r="B186" s="59" t="str">
        <f t="shared" si="2"/>
        <v>Douglas0.7</v>
      </c>
      <c r="C186" s="12">
        <v>0.7</v>
      </c>
      <c r="D186" s="11">
        <v>1597</v>
      </c>
      <c r="E186" s="11">
        <v>1712</v>
      </c>
      <c r="F186" s="11">
        <v>2054</v>
      </c>
      <c r="G186" s="11">
        <v>2373</v>
      </c>
      <c r="H186" s="11">
        <v>2647</v>
      </c>
      <c r="I186" s="13">
        <v>63909.999999999993</v>
      </c>
      <c r="J186" s="13">
        <v>73080</v>
      </c>
      <c r="K186" s="13">
        <v>82180</v>
      </c>
      <c r="L186" s="13">
        <v>91280</v>
      </c>
      <c r="M186" s="13">
        <v>98630</v>
      </c>
      <c r="N186" s="13">
        <v>105910</v>
      </c>
      <c r="O186" s="13">
        <v>113190</v>
      </c>
      <c r="P186" s="13">
        <v>120539.99999999999</v>
      </c>
      <c r="R186"/>
    </row>
    <row r="187" spans="1:18" s="9" customFormat="1" ht="15.75" customHeight="1" x14ac:dyDescent="0.45">
      <c r="A187" s="59" t="s">
        <v>118</v>
      </c>
      <c r="B187" s="59" t="str">
        <f t="shared" si="2"/>
        <v>Douglas0.6</v>
      </c>
      <c r="C187" s="12">
        <v>0.6</v>
      </c>
      <c r="D187" s="11">
        <v>1369</v>
      </c>
      <c r="E187" s="11">
        <v>1467</v>
      </c>
      <c r="F187" s="11">
        <v>1761</v>
      </c>
      <c r="G187" s="11">
        <v>2034</v>
      </c>
      <c r="H187" s="11">
        <v>2269</v>
      </c>
      <c r="I187" s="11">
        <v>54780</v>
      </c>
      <c r="J187" s="11">
        <v>62640</v>
      </c>
      <c r="K187" s="11">
        <v>70440</v>
      </c>
      <c r="L187" s="11">
        <v>78240</v>
      </c>
      <c r="M187" s="11">
        <v>84540</v>
      </c>
      <c r="N187" s="14">
        <v>90780</v>
      </c>
      <c r="O187" s="14">
        <v>97020</v>
      </c>
      <c r="P187" s="14">
        <v>103320</v>
      </c>
      <c r="R187"/>
    </row>
    <row r="188" spans="1:18" s="9" customFormat="1" ht="15.75" customHeight="1" x14ac:dyDescent="0.45">
      <c r="A188" s="59" t="s">
        <v>118</v>
      </c>
      <c r="B188" s="59" t="str">
        <f t="shared" si="2"/>
        <v>Douglas0.5</v>
      </c>
      <c r="C188" s="12">
        <v>0.5</v>
      </c>
      <c r="D188" s="11">
        <v>1141</v>
      </c>
      <c r="E188" s="11">
        <v>1223</v>
      </c>
      <c r="F188" s="11">
        <v>1467</v>
      </c>
      <c r="G188" s="11">
        <v>1695</v>
      </c>
      <c r="H188" s="11">
        <v>1891</v>
      </c>
      <c r="I188" s="13">
        <v>45650</v>
      </c>
      <c r="J188" s="13">
        <v>52200</v>
      </c>
      <c r="K188" s="13">
        <v>58700</v>
      </c>
      <c r="L188" s="13">
        <v>65200</v>
      </c>
      <c r="M188" s="13">
        <v>70450</v>
      </c>
      <c r="N188" s="13">
        <v>75650</v>
      </c>
      <c r="O188" s="13">
        <v>80850</v>
      </c>
      <c r="P188" s="13">
        <v>86100</v>
      </c>
      <c r="R188"/>
    </row>
    <row r="189" spans="1:18" s="9" customFormat="1" ht="15.75" customHeight="1" x14ac:dyDescent="0.45">
      <c r="A189" s="59" t="s">
        <v>118</v>
      </c>
      <c r="B189" s="59" t="str">
        <f t="shared" si="2"/>
        <v>Douglas0.45</v>
      </c>
      <c r="C189" s="12">
        <v>0.45</v>
      </c>
      <c r="D189" s="11">
        <v>1027</v>
      </c>
      <c r="E189" s="11">
        <v>1100</v>
      </c>
      <c r="F189" s="11">
        <v>1320</v>
      </c>
      <c r="G189" s="11">
        <v>1526</v>
      </c>
      <c r="H189" s="11">
        <v>1702</v>
      </c>
      <c r="I189" s="11">
        <v>41085</v>
      </c>
      <c r="J189" s="11">
        <v>46980</v>
      </c>
      <c r="K189" s="11">
        <v>52830</v>
      </c>
      <c r="L189" s="11">
        <v>58680</v>
      </c>
      <c r="M189" s="11">
        <v>63405</v>
      </c>
      <c r="N189" s="14">
        <v>68085</v>
      </c>
      <c r="O189" s="14">
        <v>72765</v>
      </c>
      <c r="P189" s="14">
        <v>77490</v>
      </c>
      <c r="R189"/>
    </row>
    <row r="190" spans="1:18" s="9" customFormat="1" ht="15.75" customHeight="1" x14ac:dyDescent="0.45">
      <c r="A190" s="59" t="s">
        <v>118</v>
      </c>
      <c r="B190" s="59" t="str">
        <f t="shared" si="2"/>
        <v>Douglas0.4</v>
      </c>
      <c r="C190" s="12">
        <v>0.4</v>
      </c>
      <c r="D190" s="11">
        <v>913</v>
      </c>
      <c r="E190" s="11">
        <v>978</v>
      </c>
      <c r="F190" s="11">
        <v>1174</v>
      </c>
      <c r="G190" s="11">
        <v>1356</v>
      </c>
      <c r="H190" s="11">
        <v>1513</v>
      </c>
      <c r="I190" s="11">
        <v>36520</v>
      </c>
      <c r="J190" s="11">
        <v>41760</v>
      </c>
      <c r="K190" s="11">
        <v>46960</v>
      </c>
      <c r="L190" s="11">
        <v>52160</v>
      </c>
      <c r="M190" s="11">
        <v>56360</v>
      </c>
      <c r="N190" s="14">
        <v>60520</v>
      </c>
      <c r="O190" s="14">
        <v>64680</v>
      </c>
      <c r="P190" s="14">
        <v>68880</v>
      </c>
      <c r="R190"/>
    </row>
    <row r="191" spans="1:18" s="9" customFormat="1" ht="15.75" customHeight="1" x14ac:dyDescent="0.45">
      <c r="A191" s="59" t="s">
        <v>118</v>
      </c>
      <c r="B191" s="59" t="str">
        <f t="shared" si="2"/>
        <v>Douglas0.3</v>
      </c>
      <c r="C191" s="12">
        <v>0.3</v>
      </c>
      <c r="D191" s="11">
        <v>684</v>
      </c>
      <c r="E191" s="11">
        <v>733</v>
      </c>
      <c r="F191" s="11">
        <v>880</v>
      </c>
      <c r="G191" s="11">
        <v>1017</v>
      </c>
      <c r="H191" s="11">
        <v>1134</v>
      </c>
      <c r="I191" s="13">
        <v>27390</v>
      </c>
      <c r="J191" s="13">
        <v>31320</v>
      </c>
      <c r="K191" s="13">
        <v>35220</v>
      </c>
      <c r="L191" s="13">
        <v>39120</v>
      </c>
      <c r="M191" s="13">
        <v>42270</v>
      </c>
      <c r="N191" s="13">
        <v>45390</v>
      </c>
      <c r="O191" s="13">
        <v>48510</v>
      </c>
      <c r="P191" s="13">
        <v>51660</v>
      </c>
      <c r="R191"/>
    </row>
    <row r="192" spans="1:18" s="9" customFormat="1" ht="15.75" customHeight="1" x14ac:dyDescent="0.45">
      <c r="A192" s="59" t="s">
        <v>118</v>
      </c>
      <c r="B192" s="59" t="str">
        <f t="shared" si="2"/>
        <v>Douglas0.2</v>
      </c>
      <c r="C192" s="12">
        <v>0.2</v>
      </c>
      <c r="D192" s="11">
        <v>456</v>
      </c>
      <c r="E192" s="11">
        <v>489</v>
      </c>
      <c r="F192" s="11">
        <v>587</v>
      </c>
      <c r="G192" s="11">
        <v>678</v>
      </c>
      <c r="H192" s="11">
        <v>756</v>
      </c>
      <c r="I192" s="13">
        <v>18260</v>
      </c>
      <c r="J192" s="13">
        <v>20880</v>
      </c>
      <c r="K192" s="13">
        <v>23480</v>
      </c>
      <c r="L192" s="13">
        <v>26080</v>
      </c>
      <c r="M192" s="13">
        <v>28180</v>
      </c>
      <c r="N192" s="13">
        <v>30260</v>
      </c>
      <c r="O192" s="13">
        <v>32340</v>
      </c>
      <c r="P192" s="13">
        <v>34440</v>
      </c>
      <c r="R192"/>
    </row>
    <row r="193" spans="1:18" s="9" customFormat="1" ht="15.75" customHeight="1" x14ac:dyDescent="0.45">
      <c r="A193" s="59" t="s">
        <v>119</v>
      </c>
      <c r="B193" s="59" t="str">
        <f t="shared" si="2"/>
        <v>Eagle1.2</v>
      </c>
      <c r="C193" s="12">
        <v>1.2</v>
      </c>
      <c r="D193" s="11">
        <v>2733</v>
      </c>
      <c r="E193" s="11">
        <v>2928</v>
      </c>
      <c r="F193" s="11">
        <v>3513</v>
      </c>
      <c r="G193" s="11">
        <v>4059</v>
      </c>
      <c r="H193" s="11">
        <v>4530</v>
      </c>
      <c r="I193" s="11">
        <v>109320</v>
      </c>
      <c r="J193" s="11">
        <v>124920</v>
      </c>
      <c r="K193" s="11">
        <v>140520</v>
      </c>
      <c r="L193" s="11">
        <v>156120</v>
      </c>
      <c r="M193" s="11">
        <v>168600</v>
      </c>
      <c r="N193" s="11">
        <v>181200</v>
      </c>
      <c r="O193" s="11">
        <v>193560</v>
      </c>
      <c r="P193" s="11">
        <v>206160</v>
      </c>
      <c r="R193"/>
    </row>
    <row r="194" spans="1:18" s="9" customFormat="1" ht="15.75" customHeight="1" x14ac:dyDescent="0.45">
      <c r="A194" s="59" t="s">
        <v>119</v>
      </c>
      <c r="B194" s="59" t="str">
        <f t="shared" si="2"/>
        <v>Eagle1</v>
      </c>
      <c r="C194" s="12">
        <v>1</v>
      </c>
      <c r="D194" s="11">
        <v>2277</v>
      </c>
      <c r="E194" s="11">
        <v>2440</v>
      </c>
      <c r="F194" s="11">
        <v>2927</v>
      </c>
      <c r="G194" s="11">
        <v>3382</v>
      </c>
      <c r="H194" s="11">
        <v>3775</v>
      </c>
      <c r="I194" s="11">
        <v>91100</v>
      </c>
      <c r="J194" s="11">
        <v>104100</v>
      </c>
      <c r="K194" s="11">
        <v>117100</v>
      </c>
      <c r="L194" s="11">
        <v>130100</v>
      </c>
      <c r="M194" s="11">
        <v>140500</v>
      </c>
      <c r="N194" s="11">
        <v>151000</v>
      </c>
      <c r="O194" s="11">
        <v>161300</v>
      </c>
      <c r="P194" s="11">
        <v>171800</v>
      </c>
      <c r="R194"/>
    </row>
    <row r="195" spans="1:18" s="9" customFormat="1" ht="15.75" customHeight="1" x14ac:dyDescent="0.45">
      <c r="A195" s="59" t="s">
        <v>119</v>
      </c>
      <c r="B195" s="59" t="str">
        <f t="shared" ref="B195:B258" si="3">CONCATENATE(A195,C195)</f>
        <v>Eagle0.8</v>
      </c>
      <c r="C195" s="12">
        <v>0.8</v>
      </c>
      <c r="D195" s="11">
        <v>1822</v>
      </c>
      <c r="E195" s="11">
        <v>1952</v>
      </c>
      <c r="F195" s="11">
        <v>2342</v>
      </c>
      <c r="G195" s="11">
        <v>2706</v>
      </c>
      <c r="H195" s="11">
        <v>3020</v>
      </c>
      <c r="I195" s="13">
        <v>72880</v>
      </c>
      <c r="J195" s="13">
        <v>83280</v>
      </c>
      <c r="K195" s="13">
        <v>93680</v>
      </c>
      <c r="L195" s="13">
        <v>104080</v>
      </c>
      <c r="M195" s="13">
        <v>112400</v>
      </c>
      <c r="N195" s="13">
        <v>120800</v>
      </c>
      <c r="O195" s="13">
        <v>129040</v>
      </c>
      <c r="P195" s="13">
        <v>137440</v>
      </c>
      <c r="R195"/>
    </row>
    <row r="196" spans="1:18" s="9" customFormat="1" ht="15.75" customHeight="1" x14ac:dyDescent="0.45">
      <c r="A196" s="59" t="s">
        <v>119</v>
      </c>
      <c r="B196" s="59" t="str">
        <f t="shared" si="3"/>
        <v>Eagle0.7</v>
      </c>
      <c r="C196" s="12">
        <v>0.7</v>
      </c>
      <c r="D196" s="11">
        <v>1594</v>
      </c>
      <c r="E196" s="11">
        <v>1708</v>
      </c>
      <c r="F196" s="11">
        <v>2049</v>
      </c>
      <c r="G196" s="11">
        <v>2367</v>
      </c>
      <c r="H196" s="11">
        <v>2642</v>
      </c>
      <c r="I196" s="13">
        <v>63769.999999999993</v>
      </c>
      <c r="J196" s="13">
        <v>72870</v>
      </c>
      <c r="K196" s="13">
        <v>81970</v>
      </c>
      <c r="L196" s="13">
        <v>91070</v>
      </c>
      <c r="M196" s="13">
        <v>98350</v>
      </c>
      <c r="N196" s="13">
        <v>105700</v>
      </c>
      <c r="O196" s="13">
        <v>112910</v>
      </c>
      <c r="P196" s="13">
        <v>120259.99999999999</v>
      </c>
      <c r="R196"/>
    </row>
    <row r="197" spans="1:18" s="9" customFormat="1" ht="15.75" customHeight="1" x14ac:dyDescent="0.45">
      <c r="A197" s="59" t="s">
        <v>119</v>
      </c>
      <c r="B197" s="59" t="str">
        <f t="shared" si="3"/>
        <v>Eagle0.6</v>
      </c>
      <c r="C197" s="12">
        <v>0.6</v>
      </c>
      <c r="D197" s="11">
        <v>1366</v>
      </c>
      <c r="E197" s="11">
        <v>1464</v>
      </c>
      <c r="F197" s="11">
        <v>1756</v>
      </c>
      <c r="G197" s="11">
        <v>2029</v>
      </c>
      <c r="H197" s="11">
        <v>2265</v>
      </c>
      <c r="I197" s="11">
        <v>54660</v>
      </c>
      <c r="J197" s="11">
        <v>62460</v>
      </c>
      <c r="K197" s="11">
        <v>70260</v>
      </c>
      <c r="L197" s="11">
        <v>78060</v>
      </c>
      <c r="M197" s="11">
        <v>84300</v>
      </c>
      <c r="N197" s="14">
        <v>90600</v>
      </c>
      <c r="O197" s="14">
        <v>96780</v>
      </c>
      <c r="P197" s="14">
        <v>103080</v>
      </c>
      <c r="R197"/>
    </row>
    <row r="198" spans="1:18" s="9" customFormat="1" ht="15.75" customHeight="1" x14ac:dyDescent="0.45">
      <c r="A198" s="59" t="s">
        <v>119</v>
      </c>
      <c r="B198" s="59" t="str">
        <f t="shared" si="3"/>
        <v>Eagle0.5</v>
      </c>
      <c r="C198" s="12">
        <v>0.5</v>
      </c>
      <c r="D198" s="11">
        <v>1138</v>
      </c>
      <c r="E198" s="11">
        <v>1220</v>
      </c>
      <c r="F198" s="11">
        <v>1463</v>
      </c>
      <c r="G198" s="11">
        <v>1691</v>
      </c>
      <c r="H198" s="11">
        <v>1887</v>
      </c>
      <c r="I198" s="11">
        <v>45550</v>
      </c>
      <c r="J198" s="11">
        <v>52050</v>
      </c>
      <c r="K198" s="11">
        <v>58550</v>
      </c>
      <c r="L198" s="11">
        <v>65050</v>
      </c>
      <c r="M198" s="11">
        <v>70250</v>
      </c>
      <c r="N198" s="14">
        <v>75500</v>
      </c>
      <c r="O198" s="14">
        <v>80650</v>
      </c>
      <c r="P198" s="14">
        <v>85900</v>
      </c>
      <c r="R198"/>
    </row>
    <row r="199" spans="1:18" s="9" customFormat="1" ht="15.75" customHeight="1" x14ac:dyDescent="0.45">
      <c r="A199" s="59" t="s">
        <v>119</v>
      </c>
      <c r="B199" s="59" t="str">
        <f t="shared" si="3"/>
        <v>Eagle0.45</v>
      </c>
      <c r="C199" s="12">
        <v>0.45</v>
      </c>
      <c r="D199" s="11">
        <v>1024</v>
      </c>
      <c r="E199" s="11">
        <v>1098</v>
      </c>
      <c r="F199" s="11">
        <v>1317</v>
      </c>
      <c r="G199" s="11">
        <v>1522</v>
      </c>
      <c r="H199" s="11">
        <v>1698</v>
      </c>
      <c r="I199" s="11">
        <v>40995</v>
      </c>
      <c r="J199" s="11">
        <v>46845</v>
      </c>
      <c r="K199" s="11">
        <v>52695</v>
      </c>
      <c r="L199" s="11">
        <v>58545</v>
      </c>
      <c r="M199" s="11">
        <v>63225</v>
      </c>
      <c r="N199" s="14">
        <v>67950</v>
      </c>
      <c r="O199" s="14">
        <v>72585</v>
      </c>
      <c r="P199" s="14">
        <v>77310</v>
      </c>
      <c r="R199"/>
    </row>
    <row r="200" spans="1:18" s="9" customFormat="1" ht="15.75" customHeight="1" x14ac:dyDescent="0.45">
      <c r="A200" s="59" t="s">
        <v>119</v>
      </c>
      <c r="B200" s="59" t="str">
        <f t="shared" si="3"/>
        <v>Eagle0.4</v>
      </c>
      <c r="C200" s="12">
        <v>0.4</v>
      </c>
      <c r="D200" s="11">
        <v>911</v>
      </c>
      <c r="E200" s="11">
        <v>976</v>
      </c>
      <c r="F200" s="11">
        <v>1171</v>
      </c>
      <c r="G200" s="11">
        <v>1353</v>
      </c>
      <c r="H200" s="11">
        <v>1510</v>
      </c>
      <c r="I200" s="11">
        <v>36440</v>
      </c>
      <c r="J200" s="11">
        <v>41640</v>
      </c>
      <c r="K200" s="11">
        <v>46840</v>
      </c>
      <c r="L200" s="11">
        <v>52040</v>
      </c>
      <c r="M200" s="11">
        <v>56200</v>
      </c>
      <c r="N200" s="14">
        <v>60400</v>
      </c>
      <c r="O200" s="14">
        <v>64520</v>
      </c>
      <c r="P200" s="14">
        <v>68720</v>
      </c>
      <c r="R200"/>
    </row>
    <row r="201" spans="1:18" s="9" customFormat="1" ht="15.75" customHeight="1" x14ac:dyDescent="0.45">
      <c r="A201" s="59" t="s">
        <v>119</v>
      </c>
      <c r="B201" s="59" t="str">
        <f t="shared" si="3"/>
        <v>Eagle0.3</v>
      </c>
      <c r="C201" s="12">
        <v>0.3</v>
      </c>
      <c r="D201" s="11">
        <v>683</v>
      </c>
      <c r="E201" s="11">
        <v>732</v>
      </c>
      <c r="F201" s="11">
        <v>878</v>
      </c>
      <c r="G201" s="11">
        <v>1014</v>
      </c>
      <c r="H201" s="11">
        <v>1132</v>
      </c>
      <c r="I201" s="13">
        <v>27330</v>
      </c>
      <c r="J201" s="13">
        <v>31230</v>
      </c>
      <c r="K201" s="13">
        <v>35130</v>
      </c>
      <c r="L201" s="13">
        <v>39030</v>
      </c>
      <c r="M201" s="13">
        <v>42150</v>
      </c>
      <c r="N201" s="13">
        <v>45300</v>
      </c>
      <c r="O201" s="13">
        <v>48390</v>
      </c>
      <c r="P201" s="13">
        <v>51540</v>
      </c>
      <c r="R201"/>
    </row>
    <row r="202" spans="1:18" s="9" customFormat="1" ht="15.75" customHeight="1" x14ac:dyDescent="0.45">
      <c r="A202" s="59" t="s">
        <v>119</v>
      </c>
      <c r="B202" s="59" t="str">
        <f t="shared" si="3"/>
        <v>Eagle0.2</v>
      </c>
      <c r="C202" s="12">
        <v>0.2</v>
      </c>
      <c r="D202" s="11">
        <v>455</v>
      </c>
      <c r="E202" s="11">
        <v>488</v>
      </c>
      <c r="F202" s="11">
        <v>585</v>
      </c>
      <c r="G202" s="11">
        <v>676</v>
      </c>
      <c r="H202" s="11">
        <v>755</v>
      </c>
      <c r="I202" s="13">
        <v>18220</v>
      </c>
      <c r="J202" s="13">
        <v>20820</v>
      </c>
      <c r="K202" s="13">
        <v>23420</v>
      </c>
      <c r="L202" s="13">
        <v>26020</v>
      </c>
      <c r="M202" s="13">
        <v>28100</v>
      </c>
      <c r="N202" s="13">
        <v>30200</v>
      </c>
      <c r="O202" s="13">
        <v>32260</v>
      </c>
      <c r="P202" s="13">
        <v>34360</v>
      </c>
      <c r="R202"/>
    </row>
    <row r="203" spans="1:18" s="9" customFormat="1" ht="15.75" customHeight="1" x14ac:dyDescent="0.45">
      <c r="A203" s="59" t="s">
        <v>120</v>
      </c>
      <c r="B203" s="59" t="str">
        <f t="shared" si="3"/>
        <v>El Paso1.2</v>
      </c>
      <c r="C203" s="12">
        <v>1.2</v>
      </c>
      <c r="D203" s="11">
        <v>2184</v>
      </c>
      <c r="E203" s="11">
        <v>2340</v>
      </c>
      <c r="F203" s="11">
        <v>2808</v>
      </c>
      <c r="G203" s="11">
        <v>3246</v>
      </c>
      <c r="H203" s="11">
        <v>3621</v>
      </c>
      <c r="I203" s="11">
        <v>87360</v>
      </c>
      <c r="J203" s="11">
        <v>99840</v>
      </c>
      <c r="K203" s="11">
        <v>112320</v>
      </c>
      <c r="L203" s="11">
        <v>124800</v>
      </c>
      <c r="M203" s="11">
        <v>134880</v>
      </c>
      <c r="N203" s="11">
        <v>144840</v>
      </c>
      <c r="O203" s="11">
        <v>154800</v>
      </c>
      <c r="P203" s="11">
        <v>164760</v>
      </c>
      <c r="R203"/>
    </row>
    <row r="204" spans="1:18" s="9" customFormat="1" ht="15.75" customHeight="1" x14ac:dyDescent="0.45">
      <c r="A204" s="59" t="s">
        <v>120</v>
      </c>
      <c r="B204" s="59" t="str">
        <f t="shared" si="3"/>
        <v>El Paso1</v>
      </c>
      <c r="C204" s="12">
        <v>1</v>
      </c>
      <c r="D204" s="11">
        <v>1820</v>
      </c>
      <c r="E204" s="11">
        <v>1950</v>
      </c>
      <c r="F204" s="11">
        <v>2340</v>
      </c>
      <c r="G204" s="11">
        <v>2705</v>
      </c>
      <c r="H204" s="11">
        <v>3017</v>
      </c>
      <c r="I204" s="11">
        <v>72800</v>
      </c>
      <c r="J204" s="11">
        <v>83200</v>
      </c>
      <c r="K204" s="11">
        <v>93600</v>
      </c>
      <c r="L204" s="11">
        <v>104000</v>
      </c>
      <c r="M204" s="11">
        <v>112400</v>
      </c>
      <c r="N204" s="11">
        <v>120700</v>
      </c>
      <c r="O204" s="11">
        <v>129000</v>
      </c>
      <c r="P204" s="11">
        <v>137300</v>
      </c>
      <c r="R204"/>
    </row>
    <row r="205" spans="1:18" s="9" customFormat="1" ht="15.75" customHeight="1" x14ac:dyDescent="0.45">
      <c r="A205" s="59" t="s">
        <v>120</v>
      </c>
      <c r="B205" s="59" t="str">
        <f t="shared" si="3"/>
        <v>El Paso0.8</v>
      </c>
      <c r="C205" s="12">
        <v>0.8</v>
      </c>
      <c r="D205" s="11">
        <v>1456</v>
      </c>
      <c r="E205" s="11">
        <v>1560</v>
      </c>
      <c r="F205" s="11">
        <v>1872</v>
      </c>
      <c r="G205" s="11">
        <v>2164</v>
      </c>
      <c r="H205" s="11">
        <v>2414</v>
      </c>
      <c r="I205" s="13">
        <v>58240</v>
      </c>
      <c r="J205" s="13">
        <v>66560</v>
      </c>
      <c r="K205" s="13">
        <v>74880</v>
      </c>
      <c r="L205" s="13">
        <v>83200</v>
      </c>
      <c r="M205" s="13">
        <v>89920</v>
      </c>
      <c r="N205" s="13">
        <v>96560</v>
      </c>
      <c r="O205" s="13">
        <v>103200</v>
      </c>
      <c r="P205" s="13">
        <v>109840</v>
      </c>
      <c r="R205"/>
    </row>
    <row r="206" spans="1:18" s="9" customFormat="1" ht="15.75" customHeight="1" x14ac:dyDescent="0.45">
      <c r="A206" s="59" t="s">
        <v>120</v>
      </c>
      <c r="B206" s="59" t="str">
        <f t="shared" si="3"/>
        <v>El Paso0.7</v>
      </c>
      <c r="C206" s="12">
        <v>0.7</v>
      </c>
      <c r="D206" s="11">
        <v>1274</v>
      </c>
      <c r="E206" s="11">
        <v>1365</v>
      </c>
      <c r="F206" s="11">
        <v>1638</v>
      </c>
      <c r="G206" s="11">
        <v>1893</v>
      </c>
      <c r="H206" s="11">
        <v>2112</v>
      </c>
      <c r="I206" s="13">
        <v>50960</v>
      </c>
      <c r="J206" s="13">
        <v>58239.999999999993</v>
      </c>
      <c r="K206" s="13">
        <v>65519.999999999993</v>
      </c>
      <c r="L206" s="13">
        <v>72800</v>
      </c>
      <c r="M206" s="13">
        <v>78680</v>
      </c>
      <c r="N206" s="13">
        <v>84490</v>
      </c>
      <c r="O206" s="13">
        <v>90300</v>
      </c>
      <c r="P206" s="13">
        <v>96110</v>
      </c>
      <c r="R206"/>
    </row>
    <row r="207" spans="1:18" s="9" customFormat="1" ht="15.75" customHeight="1" x14ac:dyDescent="0.45">
      <c r="A207" s="59" t="s">
        <v>120</v>
      </c>
      <c r="B207" s="59" t="str">
        <f t="shared" si="3"/>
        <v>El Paso0.6</v>
      </c>
      <c r="C207" s="12">
        <v>0.6</v>
      </c>
      <c r="D207" s="11">
        <v>1092</v>
      </c>
      <c r="E207" s="11">
        <v>1170</v>
      </c>
      <c r="F207" s="11">
        <v>1404</v>
      </c>
      <c r="G207" s="11">
        <v>1623</v>
      </c>
      <c r="H207" s="11">
        <v>1810</v>
      </c>
      <c r="I207" s="11">
        <v>43680</v>
      </c>
      <c r="J207" s="11">
        <v>49920</v>
      </c>
      <c r="K207" s="11">
        <v>56160</v>
      </c>
      <c r="L207" s="11">
        <v>62400</v>
      </c>
      <c r="M207" s="11">
        <v>67440</v>
      </c>
      <c r="N207" s="14">
        <v>72420</v>
      </c>
      <c r="O207" s="14">
        <v>77400</v>
      </c>
      <c r="P207" s="14">
        <v>82380</v>
      </c>
      <c r="R207"/>
    </row>
    <row r="208" spans="1:18" s="9" customFormat="1" ht="15.75" customHeight="1" x14ac:dyDescent="0.45">
      <c r="A208" s="59" t="s">
        <v>120</v>
      </c>
      <c r="B208" s="59" t="str">
        <f t="shared" si="3"/>
        <v>El Paso0.5</v>
      </c>
      <c r="C208" s="12">
        <v>0.5</v>
      </c>
      <c r="D208" s="11">
        <v>910</v>
      </c>
      <c r="E208" s="11">
        <v>975</v>
      </c>
      <c r="F208" s="11">
        <v>1170</v>
      </c>
      <c r="G208" s="11">
        <v>1352</v>
      </c>
      <c r="H208" s="11">
        <v>1508</v>
      </c>
      <c r="I208" s="11">
        <v>36400</v>
      </c>
      <c r="J208" s="11">
        <v>41600</v>
      </c>
      <c r="K208" s="11">
        <v>46800</v>
      </c>
      <c r="L208" s="11">
        <v>52000</v>
      </c>
      <c r="M208" s="11">
        <v>56200</v>
      </c>
      <c r="N208" s="11">
        <v>60350</v>
      </c>
      <c r="O208" s="11">
        <v>64500</v>
      </c>
      <c r="P208" s="11">
        <v>68650</v>
      </c>
      <c r="R208"/>
    </row>
    <row r="209" spans="1:18" s="9" customFormat="1" ht="15.75" customHeight="1" x14ac:dyDescent="0.45">
      <c r="A209" s="59" t="s">
        <v>120</v>
      </c>
      <c r="B209" s="59" t="str">
        <f t="shared" si="3"/>
        <v>El Paso0.45</v>
      </c>
      <c r="C209" s="12">
        <v>0.45</v>
      </c>
      <c r="D209" s="11">
        <v>819</v>
      </c>
      <c r="E209" s="11">
        <v>877</v>
      </c>
      <c r="F209" s="11">
        <v>1053</v>
      </c>
      <c r="G209" s="11">
        <v>1217</v>
      </c>
      <c r="H209" s="11">
        <v>1357</v>
      </c>
      <c r="I209" s="11">
        <v>32760</v>
      </c>
      <c r="J209" s="11">
        <v>37440</v>
      </c>
      <c r="K209" s="11">
        <v>42120</v>
      </c>
      <c r="L209" s="11">
        <v>46800</v>
      </c>
      <c r="M209" s="11">
        <v>50580</v>
      </c>
      <c r="N209" s="14">
        <v>54315</v>
      </c>
      <c r="O209" s="14">
        <v>58050</v>
      </c>
      <c r="P209" s="14">
        <v>61785</v>
      </c>
      <c r="R209"/>
    </row>
    <row r="210" spans="1:18" s="9" customFormat="1" ht="15.75" customHeight="1" x14ac:dyDescent="0.45">
      <c r="A210" s="59" t="s">
        <v>120</v>
      </c>
      <c r="B210" s="59" t="str">
        <f t="shared" si="3"/>
        <v>El Paso0.4</v>
      </c>
      <c r="C210" s="12">
        <v>0.4</v>
      </c>
      <c r="D210" s="11">
        <v>728</v>
      </c>
      <c r="E210" s="11">
        <v>780</v>
      </c>
      <c r="F210" s="11">
        <v>936</v>
      </c>
      <c r="G210" s="11">
        <v>1082</v>
      </c>
      <c r="H210" s="11">
        <v>1207</v>
      </c>
      <c r="I210" s="11">
        <v>29120</v>
      </c>
      <c r="J210" s="11">
        <v>33280</v>
      </c>
      <c r="K210" s="11">
        <v>37440</v>
      </c>
      <c r="L210" s="11">
        <v>41600</v>
      </c>
      <c r="M210" s="11">
        <v>44960</v>
      </c>
      <c r="N210" s="14">
        <v>48280</v>
      </c>
      <c r="O210" s="14">
        <v>51600</v>
      </c>
      <c r="P210" s="14">
        <v>54920</v>
      </c>
      <c r="R210"/>
    </row>
    <row r="211" spans="1:18" s="9" customFormat="1" ht="15.75" customHeight="1" x14ac:dyDescent="0.45">
      <c r="A211" s="59" t="s">
        <v>120</v>
      </c>
      <c r="B211" s="59" t="str">
        <f t="shared" si="3"/>
        <v>El Paso0.3</v>
      </c>
      <c r="C211" s="12">
        <v>0.3</v>
      </c>
      <c r="D211" s="11">
        <v>546</v>
      </c>
      <c r="E211" s="11">
        <v>585</v>
      </c>
      <c r="F211" s="11">
        <v>702</v>
      </c>
      <c r="G211" s="11">
        <v>811</v>
      </c>
      <c r="H211" s="11">
        <v>905</v>
      </c>
      <c r="I211" s="13">
        <v>21840</v>
      </c>
      <c r="J211" s="13">
        <v>24960</v>
      </c>
      <c r="K211" s="13">
        <v>28080</v>
      </c>
      <c r="L211" s="13">
        <v>31200</v>
      </c>
      <c r="M211" s="13">
        <v>33720</v>
      </c>
      <c r="N211" s="13">
        <v>36210</v>
      </c>
      <c r="O211" s="13">
        <v>38700</v>
      </c>
      <c r="P211" s="13">
        <v>41190</v>
      </c>
      <c r="R211"/>
    </row>
    <row r="212" spans="1:18" s="9" customFormat="1" ht="15.75" customHeight="1" x14ac:dyDescent="0.45">
      <c r="A212" s="59" t="s">
        <v>120</v>
      </c>
      <c r="B212" s="59" t="str">
        <f t="shared" si="3"/>
        <v>El Paso0.2</v>
      </c>
      <c r="C212" s="12">
        <v>0.2</v>
      </c>
      <c r="D212" s="11">
        <v>364</v>
      </c>
      <c r="E212" s="11">
        <v>390</v>
      </c>
      <c r="F212" s="11">
        <v>468</v>
      </c>
      <c r="G212" s="11">
        <v>541</v>
      </c>
      <c r="H212" s="11">
        <v>603</v>
      </c>
      <c r="I212" s="13">
        <v>14560</v>
      </c>
      <c r="J212" s="13">
        <v>16640</v>
      </c>
      <c r="K212" s="13">
        <v>18720</v>
      </c>
      <c r="L212" s="13">
        <v>20800</v>
      </c>
      <c r="M212" s="13">
        <v>22480</v>
      </c>
      <c r="N212" s="13">
        <v>24140</v>
      </c>
      <c r="O212" s="13">
        <v>25800</v>
      </c>
      <c r="P212" s="13">
        <v>27460</v>
      </c>
      <c r="R212"/>
    </row>
    <row r="213" spans="1:18" s="9" customFormat="1" ht="15.75" customHeight="1" x14ac:dyDescent="0.45">
      <c r="A213" s="59" t="s">
        <v>121</v>
      </c>
      <c r="B213" s="59" t="str">
        <f t="shared" si="3"/>
        <v>Elbert1.2</v>
      </c>
      <c r="C213" s="12">
        <v>1.2</v>
      </c>
      <c r="D213" s="11">
        <v>2739</v>
      </c>
      <c r="E213" s="11">
        <v>2935</v>
      </c>
      <c r="F213" s="11">
        <v>3522</v>
      </c>
      <c r="G213" s="11">
        <v>4069</v>
      </c>
      <c r="H213" s="11">
        <v>4539</v>
      </c>
      <c r="I213" s="11">
        <v>109560</v>
      </c>
      <c r="J213" s="11">
        <v>125280</v>
      </c>
      <c r="K213" s="11">
        <v>140880</v>
      </c>
      <c r="L213" s="11">
        <v>156480</v>
      </c>
      <c r="M213" s="11">
        <v>169080</v>
      </c>
      <c r="N213" s="11">
        <v>181560</v>
      </c>
      <c r="O213" s="11">
        <v>194040</v>
      </c>
      <c r="P213" s="11">
        <v>206640</v>
      </c>
      <c r="R213"/>
    </row>
    <row r="214" spans="1:18" s="9" customFormat="1" ht="15.75" customHeight="1" x14ac:dyDescent="0.45">
      <c r="A214" s="59" t="s">
        <v>121</v>
      </c>
      <c r="B214" s="59" t="str">
        <f t="shared" si="3"/>
        <v>Elbert1</v>
      </c>
      <c r="C214" s="12">
        <v>1</v>
      </c>
      <c r="D214" s="11">
        <v>2282</v>
      </c>
      <c r="E214" s="11">
        <v>2446</v>
      </c>
      <c r="F214" s="11">
        <v>2935</v>
      </c>
      <c r="G214" s="11">
        <v>3391</v>
      </c>
      <c r="H214" s="11">
        <v>3782</v>
      </c>
      <c r="I214" s="11">
        <v>91300</v>
      </c>
      <c r="J214" s="11">
        <v>104400</v>
      </c>
      <c r="K214" s="11">
        <v>117400</v>
      </c>
      <c r="L214" s="11">
        <v>130400</v>
      </c>
      <c r="M214" s="11">
        <v>140900</v>
      </c>
      <c r="N214" s="11">
        <v>151300</v>
      </c>
      <c r="O214" s="11">
        <v>161700</v>
      </c>
      <c r="P214" s="11">
        <v>172200</v>
      </c>
      <c r="R214"/>
    </row>
    <row r="215" spans="1:18" s="9" customFormat="1" ht="15.75" customHeight="1" x14ac:dyDescent="0.45">
      <c r="A215" s="59" t="s">
        <v>121</v>
      </c>
      <c r="B215" s="59" t="str">
        <f t="shared" si="3"/>
        <v>Elbert0.8</v>
      </c>
      <c r="C215" s="12">
        <v>0.8</v>
      </c>
      <c r="D215" s="11">
        <v>1826</v>
      </c>
      <c r="E215" s="11">
        <v>1957</v>
      </c>
      <c r="F215" s="11">
        <v>2348</v>
      </c>
      <c r="G215" s="11">
        <v>2713</v>
      </c>
      <c r="H215" s="11">
        <v>3026</v>
      </c>
      <c r="I215" s="13">
        <v>73040</v>
      </c>
      <c r="J215" s="13">
        <v>83520</v>
      </c>
      <c r="K215" s="13">
        <v>93920</v>
      </c>
      <c r="L215" s="13">
        <v>104320</v>
      </c>
      <c r="M215" s="13">
        <v>112720</v>
      </c>
      <c r="N215" s="13">
        <v>121040</v>
      </c>
      <c r="O215" s="13">
        <v>129360</v>
      </c>
      <c r="P215" s="13">
        <v>137760</v>
      </c>
      <c r="R215"/>
    </row>
    <row r="216" spans="1:18" s="9" customFormat="1" ht="15.75" customHeight="1" x14ac:dyDescent="0.45">
      <c r="A216" s="59" t="s">
        <v>121</v>
      </c>
      <c r="B216" s="59" t="str">
        <f t="shared" si="3"/>
        <v>Elbert0.7</v>
      </c>
      <c r="C216" s="12">
        <v>0.7</v>
      </c>
      <c r="D216" s="11">
        <v>1597</v>
      </c>
      <c r="E216" s="11">
        <v>1712</v>
      </c>
      <c r="F216" s="11">
        <v>2054</v>
      </c>
      <c r="G216" s="11">
        <v>2373</v>
      </c>
      <c r="H216" s="11">
        <v>2647</v>
      </c>
      <c r="I216" s="13">
        <v>63909.999999999993</v>
      </c>
      <c r="J216" s="13">
        <v>73080</v>
      </c>
      <c r="K216" s="13">
        <v>82180</v>
      </c>
      <c r="L216" s="13">
        <v>91280</v>
      </c>
      <c r="M216" s="13">
        <v>98630</v>
      </c>
      <c r="N216" s="13">
        <v>105910</v>
      </c>
      <c r="O216" s="13">
        <v>113190</v>
      </c>
      <c r="P216" s="13">
        <v>120539.99999999999</v>
      </c>
      <c r="R216"/>
    </row>
    <row r="217" spans="1:18" s="9" customFormat="1" ht="15.75" customHeight="1" x14ac:dyDescent="0.45">
      <c r="A217" s="59" t="s">
        <v>121</v>
      </c>
      <c r="B217" s="59" t="str">
        <f t="shared" si="3"/>
        <v>Elbert0.6</v>
      </c>
      <c r="C217" s="12">
        <v>0.6</v>
      </c>
      <c r="D217" s="11">
        <v>1369</v>
      </c>
      <c r="E217" s="11">
        <v>1467</v>
      </c>
      <c r="F217" s="11">
        <v>1761</v>
      </c>
      <c r="G217" s="11">
        <v>2034</v>
      </c>
      <c r="H217" s="11">
        <v>2269</v>
      </c>
      <c r="I217" s="11">
        <v>54780</v>
      </c>
      <c r="J217" s="11">
        <v>62640</v>
      </c>
      <c r="K217" s="11">
        <v>70440</v>
      </c>
      <c r="L217" s="11">
        <v>78240</v>
      </c>
      <c r="M217" s="11">
        <v>84540</v>
      </c>
      <c r="N217" s="14">
        <v>90780</v>
      </c>
      <c r="O217" s="14">
        <v>97020</v>
      </c>
      <c r="P217" s="14">
        <v>103320</v>
      </c>
      <c r="R217"/>
    </row>
    <row r="218" spans="1:18" s="9" customFormat="1" ht="15.75" customHeight="1" x14ac:dyDescent="0.45">
      <c r="A218" s="59" t="s">
        <v>121</v>
      </c>
      <c r="B218" s="59" t="str">
        <f t="shared" si="3"/>
        <v>Elbert0.5</v>
      </c>
      <c r="C218" s="12">
        <v>0.5</v>
      </c>
      <c r="D218" s="11">
        <v>1141</v>
      </c>
      <c r="E218" s="11">
        <v>1223</v>
      </c>
      <c r="F218" s="11">
        <v>1467</v>
      </c>
      <c r="G218" s="11">
        <v>1695</v>
      </c>
      <c r="H218" s="11">
        <v>1891</v>
      </c>
      <c r="I218" s="13">
        <v>45650</v>
      </c>
      <c r="J218" s="13">
        <v>52200</v>
      </c>
      <c r="K218" s="13">
        <v>58700</v>
      </c>
      <c r="L218" s="13">
        <v>65200</v>
      </c>
      <c r="M218" s="13">
        <v>70450</v>
      </c>
      <c r="N218" s="13">
        <v>75650</v>
      </c>
      <c r="O218" s="13">
        <v>80850</v>
      </c>
      <c r="P218" s="13">
        <v>86100</v>
      </c>
      <c r="R218"/>
    </row>
    <row r="219" spans="1:18" s="9" customFormat="1" ht="15.75" customHeight="1" x14ac:dyDescent="0.45">
      <c r="A219" s="59" t="s">
        <v>121</v>
      </c>
      <c r="B219" s="59" t="str">
        <f t="shared" si="3"/>
        <v>Elbert0.45</v>
      </c>
      <c r="C219" s="12">
        <v>0.45</v>
      </c>
      <c r="D219" s="11">
        <v>1027</v>
      </c>
      <c r="E219" s="11">
        <v>1100</v>
      </c>
      <c r="F219" s="11">
        <v>1320</v>
      </c>
      <c r="G219" s="11">
        <v>1526</v>
      </c>
      <c r="H219" s="11">
        <v>1702</v>
      </c>
      <c r="I219" s="11">
        <v>41085</v>
      </c>
      <c r="J219" s="11">
        <v>46980</v>
      </c>
      <c r="K219" s="11">
        <v>52830</v>
      </c>
      <c r="L219" s="11">
        <v>58680</v>
      </c>
      <c r="M219" s="11">
        <v>63405</v>
      </c>
      <c r="N219" s="14">
        <v>68085</v>
      </c>
      <c r="O219" s="14">
        <v>72765</v>
      </c>
      <c r="P219" s="14">
        <v>77490</v>
      </c>
      <c r="R219"/>
    </row>
    <row r="220" spans="1:18" s="9" customFormat="1" ht="15.75" customHeight="1" x14ac:dyDescent="0.45">
      <c r="A220" s="59" t="s">
        <v>121</v>
      </c>
      <c r="B220" s="59" t="str">
        <f t="shared" si="3"/>
        <v>Elbert0.4</v>
      </c>
      <c r="C220" s="12">
        <v>0.4</v>
      </c>
      <c r="D220" s="11">
        <v>913</v>
      </c>
      <c r="E220" s="11">
        <v>978</v>
      </c>
      <c r="F220" s="11">
        <v>1174</v>
      </c>
      <c r="G220" s="11">
        <v>1356</v>
      </c>
      <c r="H220" s="11">
        <v>1513</v>
      </c>
      <c r="I220" s="11">
        <v>36520</v>
      </c>
      <c r="J220" s="11">
        <v>41760</v>
      </c>
      <c r="K220" s="11">
        <v>46960</v>
      </c>
      <c r="L220" s="11">
        <v>52160</v>
      </c>
      <c r="M220" s="11">
        <v>56360</v>
      </c>
      <c r="N220" s="14">
        <v>60520</v>
      </c>
      <c r="O220" s="14">
        <v>64680</v>
      </c>
      <c r="P220" s="14">
        <v>68880</v>
      </c>
      <c r="R220"/>
    </row>
    <row r="221" spans="1:18" s="9" customFormat="1" ht="15.75" customHeight="1" x14ac:dyDescent="0.45">
      <c r="A221" s="59" t="s">
        <v>121</v>
      </c>
      <c r="B221" s="59" t="str">
        <f t="shared" si="3"/>
        <v>Elbert0.3</v>
      </c>
      <c r="C221" s="12">
        <v>0.3</v>
      </c>
      <c r="D221" s="11">
        <v>684</v>
      </c>
      <c r="E221" s="11">
        <v>733</v>
      </c>
      <c r="F221" s="11">
        <v>880</v>
      </c>
      <c r="G221" s="11">
        <v>1017</v>
      </c>
      <c r="H221" s="11">
        <v>1134</v>
      </c>
      <c r="I221" s="13">
        <v>27390</v>
      </c>
      <c r="J221" s="13">
        <v>31320</v>
      </c>
      <c r="K221" s="13">
        <v>35220</v>
      </c>
      <c r="L221" s="13">
        <v>39120</v>
      </c>
      <c r="M221" s="13">
        <v>42270</v>
      </c>
      <c r="N221" s="13">
        <v>45390</v>
      </c>
      <c r="O221" s="13">
        <v>48510</v>
      </c>
      <c r="P221" s="13">
        <v>51660</v>
      </c>
      <c r="R221"/>
    </row>
    <row r="222" spans="1:18" s="9" customFormat="1" ht="15.75" customHeight="1" x14ac:dyDescent="0.45">
      <c r="A222" s="59" t="s">
        <v>121</v>
      </c>
      <c r="B222" s="59" t="str">
        <f t="shared" si="3"/>
        <v>Elbert0.2</v>
      </c>
      <c r="C222" s="12">
        <v>0.2</v>
      </c>
      <c r="D222" s="11">
        <v>456</v>
      </c>
      <c r="E222" s="11">
        <v>489</v>
      </c>
      <c r="F222" s="11">
        <v>587</v>
      </c>
      <c r="G222" s="11">
        <v>678</v>
      </c>
      <c r="H222" s="11">
        <v>756</v>
      </c>
      <c r="I222" s="13">
        <v>18260</v>
      </c>
      <c r="J222" s="13">
        <v>20880</v>
      </c>
      <c r="K222" s="13">
        <v>23480</v>
      </c>
      <c r="L222" s="13">
        <v>26080</v>
      </c>
      <c r="M222" s="13">
        <v>28180</v>
      </c>
      <c r="N222" s="13">
        <v>30260</v>
      </c>
      <c r="O222" s="13">
        <v>32340</v>
      </c>
      <c r="P222" s="13">
        <v>34440</v>
      </c>
      <c r="R222"/>
    </row>
    <row r="223" spans="1:18" s="9" customFormat="1" ht="15.75" customHeight="1" x14ac:dyDescent="0.45">
      <c r="A223" s="59" t="s">
        <v>122</v>
      </c>
      <c r="B223" s="59" t="str">
        <f t="shared" si="3"/>
        <v>Fremont1.2</v>
      </c>
      <c r="C223" s="12">
        <v>1.2</v>
      </c>
      <c r="D223" s="11">
        <v>1980</v>
      </c>
      <c r="E223" s="11">
        <v>2121</v>
      </c>
      <c r="F223" s="11">
        <v>2544</v>
      </c>
      <c r="G223" s="11">
        <v>2940</v>
      </c>
      <c r="H223" s="11">
        <v>3279</v>
      </c>
      <c r="I223" s="11">
        <v>79200</v>
      </c>
      <c r="J223" s="11">
        <v>90480</v>
      </c>
      <c r="K223" s="11">
        <v>101760</v>
      </c>
      <c r="L223" s="11">
        <v>113040</v>
      </c>
      <c r="M223" s="11">
        <v>122160</v>
      </c>
      <c r="N223" s="11">
        <v>131160</v>
      </c>
      <c r="O223" s="11">
        <v>140280</v>
      </c>
      <c r="P223" s="11">
        <v>149280</v>
      </c>
      <c r="R223"/>
    </row>
    <row r="224" spans="1:18" s="9" customFormat="1" ht="15.75" customHeight="1" x14ac:dyDescent="0.45">
      <c r="A224" s="59" t="s">
        <v>122</v>
      </c>
      <c r="B224" s="59" t="str">
        <f t="shared" si="3"/>
        <v>Fremont1</v>
      </c>
      <c r="C224" s="12">
        <v>1</v>
      </c>
      <c r="D224" s="11">
        <v>1650</v>
      </c>
      <c r="E224" s="11">
        <v>1767</v>
      </c>
      <c r="F224" s="11">
        <v>2120</v>
      </c>
      <c r="G224" s="11">
        <v>2450</v>
      </c>
      <c r="H224" s="11">
        <v>2732</v>
      </c>
      <c r="I224" s="11">
        <v>66000</v>
      </c>
      <c r="J224" s="11">
        <v>75400</v>
      </c>
      <c r="K224" s="11">
        <v>84800</v>
      </c>
      <c r="L224" s="11">
        <v>94200</v>
      </c>
      <c r="M224" s="11">
        <v>101800</v>
      </c>
      <c r="N224" s="11">
        <v>109300</v>
      </c>
      <c r="O224" s="11">
        <v>116900</v>
      </c>
      <c r="P224" s="11">
        <v>124400</v>
      </c>
      <c r="R224"/>
    </row>
    <row r="225" spans="1:18" s="9" customFormat="1" ht="15.75" customHeight="1" x14ac:dyDescent="0.45">
      <c r="A225" s="59" t="s">
        <v>122</v>
      </c>
      <c r="B225" s="59" t="str">
        <f t="shared" si="3"/>
        <v>Fremont0.8</v>
      </c>
      <c r="C225" s="12">
        <v>0.8</v>
      </c>
      <c r="D225" s="11">
        <v>1320</v>
      </c>
      <c r="E225" s="11">
        <v>1414</v>
      </c>
      <c r="F225" s="11">
        <v>1696</v>
      </c>
      <c r="G225" s="11">
        <v>1960</v>
      </c>
      <c r="H225" s="11">
        <v>2186</v>
      </c>
      <c r="I225" s="13">
        <v>52800</v>
      </c>
      <c r="J225" s="13">
        <v>60320</v>
      </c>
      <c r="K225" s="13">
        <v>67840</v>
      </c>
      <c r="L225" s="13">
        <v>75360</v>
      </c>
      <c r="M225" s="13">
        <v>81440</v>
      </c>
      <c r="N225" s="13">
        <v>87440</v>
      </c>
      <c r="O225" s="13">
        <v>93520</v>
      </c>
      <c r="P225" s="13">
        <v>99520</v>
      </c>
      <c r="R225"/>
    </row>
    <row r="226" spans="1:18" s="9" customFormat="1" ht="15.75" customHeight="1" x14ac:dyDescent="0.45">
      <c r="A226" s="59" t="s">
        <v>122</v>
      </c>
      <c r="B226" s="59" t="str">
        <f t="shared" si="3"/>
        <v>Fremont0.7</v>
      </c>
      <c r="C226" s="12">
        <v>0.7</v>
      </c>
      <c r="D226" s="11">
        <v>1155</v>
      </c>
      <c r="E226" s="11">
        <v>1237</v>
      </c>
      <c r="F226" s="11">
        <v>1484</v>
      </c>
      <c r="G226" s="11">
        <v>1715</v>
      </c>
      <c r="H226" s="11">
        <v>1912</v>
      </c>
      <c r="I226" s="13">
        <v>46200</v>
      </c>
      <c r="J226" s="13">
        <v>52780</v>
      </c>
      <c r="K226" s="13">
        <v>59359.999999999993</v>
      </c>
      <c r="L226" s="13">
        <v>65940</v>
      </c>
      <c r="M226" s="13">
        <v>71260</v>
      </c>
      <c r="N226" s="13">
        <v>76510</v>
      </c>
      <c r="O226" s="13">
        <v>81830</v>
      </c>
      <c r="P226" s="13">
        <v>87080</v>
      </c>
      <c r="R226"/>
    </row>
    <row r="227" spans="1:18" s="9" customFormat="1" ht="15.75" customHeight="1" x14ac:dyDescent="0.45">
      <c r="A227" s="59" t="s">
        <v>122</v>
      </c>
      <c r="B227" s="59" t="str">
        <f t="shared" si="3"/>
        <v>Fremont0.6</v>
      </c>
      <c r="C227" s="12">
        <v>0.6</v>
      </c>
      <c r="D227" s="11">
        <v>990</v>
      </c>
      <c r="E227" s="11">
        <v>1060</v>
      </c>
      <c r="F227" s="11">
        <v>1272</v>
      </c>
      <c r="G227" s="11">
        <v>1470</v>
      </c>
      <c r="H227" s="11">
        <v>1639</v>
      </c>
      <c r="I227" s="11">
        <v>39600</v>
      </c>
      <c r="J227" s="11">
        <v>45240</v>
      </c>
      <c r="K227" s="11">
        <v>50880</v>
      </c>
      <c r="L227" s="11">
        <v>56520</v>
      </c>
      <c r="M227" s="11">
        <v>61080</v>
      </c>
      <c r="N227" s="14">
        <v>65580</v>
      </c>
      <c r="O227" s="14">
        <v>70140</v>
      </c>
      <c r="P227" s="14">
        <v>74640</v>
      </c>
      <c r="R227"/>
    </row>
    <row r="228" spans="1:18" s="9" customFormat="1" ht="15.75" customHeight="1" x14ac:dyDescent="0.45">
      <c r="A228" s="59" t="s">
        <v>122</v>
      </c>
      <c r="B228" s="59" t="str">
        <f t="shared" si="3"/>
        <v>Fremont0.5</v>
      </c>
      <c r="C228" s="12">
        <v>0.5</v>
      </c>
      <c r="D228" s="11">
        <v>825</v>
      </c>
      <c r="E228" s="11">
        <v>883</v>
      </c>
      <c r="F228" s="11">
        <v>1060</v>
      </c>
      <c r="G228" s="11">
        <v>1225</v>
      </c>
      <c r="H228" s="11">
        <v>1366</v>
      </c>
      <c r="I228" s="11">
        <v>33000</v>
      </c>
      <c r="J228" s="11">
        <v>37700</v>
      </c>
      <c r="K228" s="11">
        <v>42400</v>
      </c>
      <c r="L228" s="11">
        <v>47100</v>
      </c>
      <c r="M228" s="11">
        <v>50900</v>
      </c>
      <c r="N228" s="11">
        <v>54650</v>
      </c>
      <c r="O228" s="11">
        <v>58450</v>
      </c>
      <c r="P228" s="11">
        <v>62200</v>
      </c>
      <c r="R228"/>
    </row>
    <row r="229" spans="1:18" s="9" customFormat="1" ht="15.75" customHeight="1" x14ac:dyDescent="0.45">
      <c r="A229" s="59" t="s">
        <v>122</v>
      </c>
      <c r="B229" s="59" t="str">
        <f t="shared" si="3"/>
        <v>Fremont0.45</v>
      </c>
      <c r="C229" s="12">
        <v>0.45</v>
      </c>
      <c r="D229" s="11">
        <v>742</v>
      </c>
      <c r="E229" s="11">
        <v>795</v>
      </c>
      <c r="F229" s="11">
        <v>954</v>
      </c>
      <c r="G229" s="11">
        <v>1102</v>
      </c>
      <c r="H229" s="11">
        <v>1229</v>
      </c>
      <c r="I229" s="11">
        <v>29700</v>
      </c>
      <c r="J229" s="11">
        <v>33930</v>
      </c>
      <c r="K229" s="11">
        <v>38160</v>
      </c>
      <c r="L229" s="11">
        <v>42390</v>
      </c>
      <c r="M229" s="11">
        <v>45810</v>
      </c>
      <c r="N229" s="14">
        <v>49185</v>
      </c>
      <c r="O229" s="14">
        <v>52605</v>
      </c>
      <c r="P229" s="14">
        <v>55980</v>
      </c>
      <c r="R229"/>
    </row>
    <row r="230" spans="1:18" s="9" customFormat="1" ht="15.75" customHeight="1" x14ac:dyDescent="0.45">
      <c r="A230" s="59" t="s">
        <v>122</v>
      </c>
      <c r="B230" s="59" t="str">
        <f t="shared" si="3"/>
        <v>Fremont0.4</v>
      </c>
      <c r="C230" s="12">
        <v>0.4</v>
      </c>
      <c r="D230" s="11">
        <v>660</v>
      </c>
      <c r="E230" s="11">
        <v>707</v>
      </c>
      <c r="F230" s="11">
        <v>848</v>
      </c>
      <c r="G230" s="11">
        <v>980</v>
      </c>
      <c r="H230" s="11">
        <v>1093</v>
      </c>
      <c r="I230" s="11">
        <v>26400</v>
      </c>
      <c r="J230" s="11">
        <v>30160</v>
      </c>
      <c r="K230" s="11">
        <v>33920</v>
      </c>
      <c r="L230" s="11">
        <v>37680</v>
      </c>
      <c r="M230" s="11">
        <v>40720</v>
      </c>
      <c r="N230" s="14">
        <v>43720</v>
      </c>
      <c r="O230" s="14">
        <v>46760</v>
      </c>
      <c r="P230" s="14">
        <v>49760</v>
      </c>
      <c r="R230"/>
    </row>
    <row r="231" spans="1:18" s="9" customFormat="1" ht="15.75" customHeight="1" x14ac:dyDescent="0.45">
      <c r="A231" s="59" t="s">
        <v>122</v>
      </c>
      <c r="B231" s="59" t="str">
        <f t="shared" si="3"/>
        <v>Fremont0.3</v>
      </c>
      <c r="C231" s="12">
        <v>0.3</v>
      </c>
      <c r="D231" s="11">
        <v>495</v>
      </c>
      <c r="E231" s="11">
        <v>530</v>
      </c>
      <c r="F231" s="11">
        <v>636</v>
      </c>
      <c r="G231" s="11">
        <v>735</v>
      </c>
      <c r="H231" s="11">
        <v>819</v>
      </c>
      <c r="I231" s="11">
        <v>19800</v>
      </c>
      <c r="J231" s="11">
        <v>22620</v>
      </c>
      <c r="K231" s="11">
        <v>25440</v>
      </c>
      <c r="L231" s="11">
        <v>28260</v>
      </c>
      <c r="M231" s="11">
        <v>30540</v>
      </c>
      <c r="N231" s="14">
        <v>32790</v>
      </c>
      <c r="O231" s="14">
        <v>35070</v>
      </c>
      <c r="P231" s="14">
        <v>37320</v>
      </c>
      <c r="R231"/>
    </row>
    <row r="232" spans="1:18" s="9" customFormat="1" ht="15.75" customHeight="1" x14ac:dyDescent="0.45">
      <c r="A232" s="59" t="s">
        <v>122</v>
      </c>
      <c r="B232" s="59" t="str">
        <f t="shared" si="3"/>
        <v>Fremont0.2</v>
      </c>
      <c r="C232" s="12">
        <v>0.2</v>
      </c>
      <c r="D232" s="11">
        <v>330</v>
      </c>
      <c r="E232" s="11">
        <v>353</v>
      </c>
      <c r="F232" s="11">
        <v>424</v>
      </c>
      <c r="G232" s="11">
        <v>490</v>
      </c>
      <c r="H232" s="11">
        <v>546</v>
      </c>
      <c r="I232" s="11">
        <v>13200</v>
      </c>
      <c r="J232" s="11">
        <v>15080</v>
      </c>
      <c r="K232" s="11">
        <v>16960</v>
      </c>
      <c r="L232" s="11">
        <v>18840</v>
      </c>
      <c r="M232" s="11">
        <v>20360</v>
      </c>
      <c r="N232" s="11">
        <v>21860</v>
      </c>
      <c r="O232" s="11">
        <v>23380</v>
      </c>
      <c r="P232" s="11">
        <v>24880</v>
      </c>
      <c r="R232"/>
    </row>
    <row r="233" spans="1:18" s="9" customFormat="1" ht="15.75" customHeight="1" x14ac:dyDescent="0.45">
      <c r="A233" s="59" t="s">
        <v>123</v>
      </c>
      <c r="B233" s="59" t="str">
        <f t="shared" si="3"/>
        <v>Garfield1.2</v>
      </c>
      <c r="C233" s="12">
        <v>1.2</v>
      </c>
      <c r="D233" s="11">
        <v>2151</v>
      </c>
      <c r="E233" s="11">
        <v>2305</v>
      </c>
      <c r="F233" s="11">
        <v>2766</v>
      </c>
      <c r="G233" s="11">
        <v>3195</v>
      </c>
      <c r="H233" s="11">
        <v>3564</v>
      </c>
      <c r="I233" s="11">
        <v>86040</v>
      </c>
      <c r="J233" s="11">
        <v>98400</v>
      </c>
      <c r="K233" s="11">
        <v>110640</v>
      </c>
      <c r="L233" s="11">
        <v>122880</v>
      </c>
      <c r="M233" s="11">
        <v>132720</v>
      </c>
      <c r="N233" s="11">
        <v>142560</v>
      </c>
      <c r="O233" s="11">
        <v>152400</v>
      </c>
      <c r="P233" s="11">
        <v>162240</v>
      </c>
      <c r="R233"/>
    </row>
    <row r="234" spans="1:18" s="9" customFormat="1" ht="15.75" customHeight="1" x14ac:dyDescent="0.45">
      <c r="A234" s="59" t="s">
        <v>123</v>
      </c>
      <c r="B234" s="59" t="str">
        <f t="shared" si="3"/>
        <v>Garfield1</v>
      </c>
      <c r="C234" s="12">
        <v>1</v>
      </c>
      <c r="D234" s="11">
        <v>1792</v>
      </c>
      <c r="E234" s="11">
        <v>1921</v>
      </c>
      <c r="F234" s="11">
        <v>2305</v>
      </c>
      <c r="G234" s="11">
        <v>2662</v>
      </c>
      <c r="H234" s="11">
        <v>2970</v>
      </c>
      <c r="I234" s="11">
        <v>71700</v>
      </c>
      <c r="J234" s="11">
        <v>82000</v>
      </c>
      <c r="K234" s="11">
        <v>92200</v>
      </c>
      <c r="L234" s="11">
        <v>102400</v>
      </c>
      <c r="M234" s="11">
        <v>110600</v>
      </c>
      <c r="N234" s="11">
        <v>118800</v>
      </c>
      <c r="O234" s="11">
        <v>127000</v>
      </c>
      <c r="P234" s="11">
        <v>135200</v>
      </c>
      <c r="R234"/>
    </row>
    <row r="235" spans="1:18" s="9" customFormat="1" ht="15.75" customHeight="1" x14ac:dyDescent="0.45">
      <c r="A235" s="59" t="s">
        <v>123</v>
      </c>
      <c r="B235" s="59" t="str">
        <f t="shared" si="3"/>
        <v>Garfield0.8</v>
      </c>
      <c r="C235" s="12">
        <v>0.8</v>
      </c>
      <c r="D235" s="11">
        <v>1434</v>
      </c>
      <c r="E235" s="11">
        <v>1537</v>
      </c>
      <c r="F235" s="11">
        <v>1844</v>
      </c>
      <c r="G235" s="11">
        <v>2130</v>
      </c>
      <c r="H235" s="11">
        <v>2376</v>
      </c>
      <c r="I235" s="13">
        <v>57360</v>
      </c>
      <c r="J235" s="13">
        <v>65600</v>
      </c>
      <c r="K235" s="13">
        <v>73760</v>
      </c>
      <c r="L235" s="13">
        <v>81920</v>
      </c>
      <c r="M235" s="13">
        <v>88480</v>
      </c>
      <c r="N235" s="13">
        <v>95040</v>
      </c>
      <c r="O235" s="13">
        <v>101600</v>
      </c>
      <c r="P235" s="13">
        <v>108160</v>
      </c>
      <c r="R235"/>
    </row>
    <row r="236" spans="1:18" s="9" customFormat="1" ht="15.75" customHeight="1" x14ac:dyDescent="0.45">
      <c r="A236" s="59" t="s">
        <v>123</v>
      </c>
      <c r="B236" s="59" t="str">
        <f t="shared" si="3"/>
        <v>Garfield0.7</v>
      </c>
      <c r="C236" s="12">
        <v>0.7</v>
      </c>
      <c r="D236" s="11">
        <v>1254</v>
      </c>
      <c r="E236" s="11">
        <v>1344</v>
      </c>
      <c r="F236" s="11">
        <v>1613</v>
      </c>
      <c r="G236" s="11">
        <v>1863</v>
      </c>
      <c r="H236" s="11">
        <v>2079</v>
      </c>
      <c r="I236" s="13">
        <v>50190</v>
      </c>
      <c r="J236" s="13">
        <v>57399.999999999993</v>
      </c>
      <c r="K236" s="13">
        <v>64539.999999999993</v>
      </c>
      <c r="L236" s="13">
        <v>71680</v>
      </c>
      <c r="M236" s="13">
        <v>77420</v>
      </c>
      <c r="N236" s="13">
        <v>83160</v>
      </c>
      <c r="O236" s="13">
        <v>88900</v>
      </c>
      <c r="P236" s="13">
        <v>94640</v>
      </c>
      <c r="R236"/>
    </row>
    <row r="237" spans="1:18" s="9" customFormat="1" ht="15.75" customHeight="1" x14ac:dyDescent="0.45">
      <c r="A237" s="59" t="s">
        <v>123</v>
      </c>
      <c r="B237" s="59" t="str">
        <f t="shared" si="3"/>
        <v>Garfield0.6</v>
      </c>
      <c r="C237" s="12">
        <v>0.6</v>
      </c>
      <c r="D237" s="11">
        <v>1075</v>
      </c>
      <c r="E237" s="11">
        <v>1152</v>
      </c>
      <c r="F237" s="11">
        <v>1383</v>
      </c>
      <c r="G237" s="11">
        <v>1597</v>
      </c>
      <c r="H237" s="11">
        <v>1782</v>
      </c>
      <c r="I237" s="11">
        <v>43020</v>
      </c>
      <c r="J237" s="11">
        <v>49200</v>
      </c>
      <c r="K237" s="11">
        <v>55320</v>
      </c>
      <c r="L237" s="11">
        <v>61440</v>
      </c>
      <c r="M237" s="11">
        <v>66360</v>
      </c>
      <c r="N237" s="14">
        <v>71280</v>
      </c>
      <c r="O237" s="14">
        <v>76200</v>
      </c>
      <c r="P237" s="14">
        <v>81120</v>
      </c>
      <c r="R237"/>
    </row>
    <row r="238" spans="1:18" s="9" customFormat="1" ht="15.75" customHeight="1" x14ac:dyDescent="0.45">
      <c r="A238" s="59" t="s">
        <v>123</v>
      </c>
      <c r="B238" s="59" t="str">
        <f t="shared" si="3"/>
        <v>Garfield0.5</v>
      </c>
      <c r="C238" s="12">
        <v>0.5</v>
      </c>
      <c r="D238" s="11">
        <v>896</v>
      </c>
      <c r="E238" s="11">
        <v>960</v>
      </c>
      <c r="F238" s="11">
        <v>1152</v>
      </c>
      <c r="G238" s="11">
        <v>1331</v>
      </c>
      <c r="H238" s="11">
        <v>1485</v>
      </c>
      <c r="I238" s="11">
        <v>35850</v>
      </c>
      <c r="J238" s="11">
        <v>41000</v>
      </c>
      <c r="K238" s="11">
        <v>46100</v>
      </c>
      <c r="L238" s="11">
        <v>51200</v>
      </c>
      <c r="M238" s="11">
        <v>55300</v>
      </c>
      <c r="N238" s="14">
        <v>59400</v>
      </c>
      <c r="O238" s="14">
        <v>63500</v>
      </c>
      <c r="P238" s="14">
        <v>67600</v>
      </c>
      <c r="R238"/>
    </row>
    <row r="239" spans="1:18" s="9" customFormat="1" ht="15.75" customHeight="1" x14ac:dyDescent="0.45">
      <c r="A239" s="59" t="s">
        <v>123</v>
      </c>
      <c r="B239" s="59" t="str">
        <f t="shared" si="3"/>
        <v>Garfield0.45</v>
      </c>
      <c r="C239" s="12">
        <v>0.45</v>
      </c>
      <c r="D239" s="11">
        <v>806</v>
      </c>
      <c r="E239" s="11">
        <v>864</v>
      </c>
      <c r="F239" s="11">
        <v>1037</v>
      </c>
      <c r="G239" s="11">
        <v>1198</v>
      </c>
      <c r="H239" s="11">
        <v>1336</v>
      </c>
      <c r="I239" s="11">
        <v>32265</v>
      </c>
      <c r="J239" s="11">
        <v>36900</v>
      </c>
      <c r="K239" s="11">
        <v>41490</v>
      </c>
      <c r="L239" s="11">
        <v>46080</v>
      </c>
      <c r="M239" s="11">
        <v>49770</v>
      </c>
      <c r="N239" s="14">
        <v>53460</v>
      </c>
      <c r="O239" s="14">
        <v>57150</v>
      </c>
      <c r="P239" s="14">
        <v>60840</v>
      </c>
      <c r="R239"/>
    </row>
    <row r="240" spans="1:18" s="9" customFormat="1" ht="15.75" customHeight="1" x14ac:dyDescent="0.45">
      <c r="A240" s="59" t="s">
        <v>123</v>
      </c>
      <c r="B240" s="59" t="str">
        <f t="shared" si="3"/>
        <v>Garfield0.4</v>
      </c>
      <c r="C240" s="12">
        <v>0.4</v>
      </c>
      <c r="D240" s="11">
        <v>717</v>
      </c>
      <c r="E240" s="11">
        <v>768</v>
      </c>
      <c r="F240" s="11">
        <v>922</v>
      </c>
      <c r="G240" s="11">
        <v>1065</v>
      </c>
      <c r="H240" s="11">
        <v>1188</v>
      </c>
      <c r="I240" s="11">
        <v>28680</v>
      </c>
      <c r="J240" s="11">
        <v>32800</v>
      </c>
      <c r="K240" s="11">
        <v>36880</v>
      </c>
      <c r="L240" s="11">
        <v>40960</v>
      </c>
      <c r="M240" s="11">
        <v>44240</v>
      </c>
      <c r="N240" s="14">
        <v>47520</v>
      </c>
      <c r="O240" s="14">
        <v>50800</v>
      </c>
      <c r="P240" s="14">
        <v>54080</v>
      </c>
      <c r="R240"/>
    </row>
    <row r="241" spans="1:18" s="9" customFormat="1" ht="15.75" customHeight="1" x14ac:dyDescent="0.45">
      <c r="A241" s="59" t="s">
        <v>123</v>
      </c>
      <c r="B241" s="59" t="str">
        <f t="shared" si="3"/>
        <v>Garfield0.3</v>
      </c>
      <c r="C241" s="12">
        <v>0.3</v>
      </c>
      <c r="D241" s="11">
        <v>537</v>
      </c>
      <c r="E241" s="11">
        <v>576</v>
      </c>
      <c r="F241" s="11">
        <v>691</v>
      </c>
      <c r="G241" s="11">
        <v>798</v>
      </c>
      <c r="H241" s="11">
        <v>891</v>
      </c>
      <c r="I241" s="13">
        <v>21510</v>
      </c>
      <c r="J241" s="13">
        <v>24600</v>
      </c>
      <c r="K241" s="13">
        <v>27660</v>
      </c>
      <c r="L241" s="13">
        <v>30720</v>
      </c>
      <c r="M241" s="13">
        <v>33180</v>
      </c>
      <c r="N241" s="13">
        <v>35640</v>
      </c>
      <c r="O241" s="13">
        <v>38100</v>
      </c>
      <c r="P241" s="13">
        <v>40560</v>
      </c>
      <c r="R241"/>
    </row>
    <row r="242" spans="1:18" s="9" customFormat="1" ht="15.75" customHeight="1" x14ac:dyDescent="0.45">
      <c r="A242" s="59" t="s">
        <v>123</v>
      </c>
      <c r="B242" s="59" t="str">
        <f t="shared" si="3"/>
        <v>Garfield0.2</v>
      </c>
      <c r="C242" s="12">
        <v>0.2</v>
      </c>
      <c r="D242" s="11">
        <v>358</v>
      </c>
      <c r="E242" s="11">
        <v>384</v>
      </c>
      <c r="F242" s="11">
        <v>461</v>
      </c>
      <c r="G242" s="11">
        <v>532</v>
      </c>
      <c r="H242" s="11">
        <v>594</v>
      </c>
      <c r="I242" s="13">
        <v>14340</v>
      </c>
      <c r="J242" s="13">
        <v>16400</v>
      </c>
      <c r="K242" s="13">
        <v>18440</v>
      </c>
      <c r="L242" s="13">
        <v>20480</v>
      </c>
      <c r="M242" s="13">
        <v>22120</v>
      </c>
      <c r="N242" s="13">
        <v>23760</v>
      </c>
      <c r="O242" s="13">
        <v>25400</v>
      </c>
      <c r="P242" s="13">
        <v>27040</v>
      </c>
      <c r="R242"/>
    </row>
    <row r="243" spans="1:18" s="9" customFormat="1" ht="15.75" customHeight="1" x14ac:dyDescent="0.45">
      <c r="A243" s="59" t="s">
        <v>124</v>
      </c>
      <c r="B243" s="59" t="str">
        <f t="shared" si="3"/>
        <v>Gilpin1.2</v>
      </c>
      <c r="C243" s="12">
        <v>1.2</v>
      </c>
      <c r="D243" s="11">
        <v>2739</v>
      </c>
      <c r="E243" s="11">
        <v>2935</v>
      </c>
      <c r="F243" s="11">
        <v>3522</v>
      </c>
      <c r="G243" s="11">
        <v>4069</v>
      </c>
      <c r="H243" s="11">
        <v>4539</v>
      </c>
      <c r="I243" s="11">
        <v>109560</v>
      </c>
      <c r="J243" s="11">
        <v>125280</v>
      </c>
      <c r="K243" s="11">
        <v>140880</v>
      </c>
      <c r="L243" s="11">
        <v>156480</v>
      </c>
      <c r="M243" s="11">
        <v>169080</v>
      </c>
      <c r="N243" s="11">
        <v>181560</v>
      </c>
      <c r="O243" s="11">
        <v>194040</v>
      </c>
      <c r="P243" s="11">
        <v>206640</v>
      </c>
      <c r="R243"/>
    </row>
    <row r="244" spans="1:18" s="9" customFormat="1" ht="15.75" customHeight="1" x14ac:dyDescent="0.45">
      <c r="A244" s="59" t="s">
        <v>124</v>
      </c>
      <c r="B244" s="59" t="str">
        <f t="shared" si="3"/>
        <v>Gilpin1</v>
      </c>
      <c r="C244" s="12">
        <v>1</v>
      </c>
      <c r="D244" s="11">
        <v>2282</v>
      </c>
      <c r="E244" s="11">
        <v>2446</v>
      </c>
      <c r="F244" s="11">
        <v>2935</v>
      </c>
      <c r="G244" s="11">
        <v>3391</v>
      </c>
      <c r="H244" s="11">
        <v>3782</v>
      </c>
      <c r="I244" s="11">
        <v>91300</v>
      </c>
      <c r="J244" s="11">
        <v>104400</v>
      </c>
      <c r="K244" s="11">
        <v>117400</v>
      </c>
      <c r="L244" s="11">
        <v>130400</v>
      </c>
      <c r="M244" s="11">
        <v>140900</v>
      </c>
      <c r="N244" s="11">
        <v>151300</v>
      </c>
      <c r="O244" s="11">
        <v>161700</v>
      </c>
      <c r="P244" s="11">
        <v>172200</v>
      </c>
      <c r="R244"/>
    </row>
    <row r="245" spans="1:18" s="9" customFormat="1" ht="15.75" customHeight="1" x14ac:dyDescent="0.45">
      <c r="A245" s="59" t="s">
        <v>124</v>
      </c>
      <c r="B245" s="59" t="str">
        <f t="shared" si="3"/>
        <v>Gilpin0.8</v>
      </c>
      <c r="C245" s="12">
        <v>0.8</v>
      </c>
      <c r="D245" s="11">
        <v>1826</v>
      </c>
      <c r="E245" s="11">
        <v>1957</v>
      </c>
      <c r="F245" s="11">
        <v>2348</v>
      </c>
      <c r="G245" s="11">
        <v>2713</v>
      </c>
      <c r="H245" s="11">
        <v>3026</v>
      </c>
      <c r="I245" s="13">
        <v>73040</v>
      </c>
      <c r="J245" s="13">
        <v>83520</v>
      </c>
      <c r="K245" s="13">
        <v>93920</v>
      </c>
      <c r="L245" s="13">
        <v>104320</v>
      </c>
      <c r="M245" s="13">
        <v>112720</v>
      </c>
      <c r="N245" s="13">
        <v>121040</v>
      </c>
      <c r="O245" s="13">
        <v>129360</v>
      </c>
      <c r="P245" s="13">
        <v>137760</v>
      </c>
      <c r="R245"/>
    </row>
    <row r="246" spans="1:18" s="9" customFormat="1" ht="15.75" customHeight="1" x14ac:dyDescent="0.45">
      <c r="A246" s="59" t="s">
        <v>124</v>
      </c>
      <c r="B246" s="59" t="str">
        <f t="shared" si="3"/>
        <v>Gilpin0.7</v>
      </c>
      <c r="C246" s="12">
        <v>0.7</v>
      </c>
      <c r="D246" s="11">
        <v>1597</v>
      </c>
      <c r="E246" s="11">
        <v>1712</v>
      </c>
      <c r="F246" s="11">
        <v>2054</v>
      </c>
      <c r="G246" s="11">
        <v>2373</v>
      </c>
      <c r="H246" s="11">
        <v>2647</v>
      </c>
      <c r="I246" s="13">
        <v>63909.999999999993</v>
      </c>
      <c r="J246" s="13">
        <v>73080</v>
      </c>
      <c r="K246" s="13">
        <v>82180</v>
      </c>
      <c r="L246" s="13">
        <v>91280</v>
      </c>
      <c r="M246" s="13">
        <v>98630</v>
      </c>
      <c r="N246" s="13">
        <v>105910</v>
      </c>
      <c r="O246" s="13">
        <v>113190</v>
      </c>
      <c r="P246" s="13">
        <v>120539.99999999999</v>
      </c>
      <c r="R246"/>
    </row>
    <row r="247" spans="1:18" s="9" customFormat="1" ht="15.75" customHeight="1" x14ac:dyDescent="0.45">
      <c r="A247" s="59" t="s">
        <v>124</v>
      </c>
      <c r="B247" s="59" t="str">
        <f t="shared" si="3"/>
        <v>Gilpin0.6</v>
      </c>
      <c r="C247" s="12">
        <v>0.6</v>
      </c>
      <c r="D247" s="11">
        <v>1369</v>
      </c>
      <c r="E247" s="11">
        <v>1467</v>
      </c>
      <c r="F247" s="11">
        <v>1761</v>
      </c>
      <c r="G247" s="11">
        <v>2034</v>
      </c>
      <c r="H247" s="11">
        <v>2269</v>
      </c>
      <c r="I247" s="11">
        <v>54780</v>
      </c>
      <c r="J247" s="11">
        <v>62640</v>
      </c>
      <c r="K247" s="11">
        <v>70440</v>
      </c>
      <c r="L247" s="11">
        <v>78240</v>
      </c>
      <c r="M247" s="11">
        <v>84540</v>
      </c>
      <c r="N247" s="14">
        <v>90780</v>
      </c>
      <c r="O247" s="14">
        <v>97020</v>
      </c>
      <c r="P247" s="14">
        <v>103320</v>
      </c>
      <c r="R247"/>
    </row>
    <row r="248" spans="1:18" s="9" customFormat="1" ht="15.75" customHeight="1" x14ac:dyDescent="0.45">
      <c r="A248" s="59" t="s">
        <v>124</v>
      </c>
      <c r="B248" s="59" t="str">
        <f t="shared" si="3"/>
        <v>Gilpin0.5</v>
      </c>
      <c r="C248" s="12">
        <v>0.5</v>
      </c>
      <c r="D248" s="11">
        <v>1141</v>
      </c>
      <c r="E248" s="11">
        <v>1223</v>
      </c>
      <c r="F248" s="11">
        <v>1467</v>
      </c>
      <c r="G248" s="11">
        <v>1695</v>
      </c>
      <c r="H248" s="11">
        <v>1891</v>
      </c>
      <c r="I248" s="13">
        <v>45650</v>
      </c>
      <c r="J248" s="13">
        <v>52200</v>
      </c>
      <c r="K248" s="13">
        <v>58700</v>
      </c>
      <c r="L248" s="13">
        <v>65200</v>
      </c>
      <c r="M248" s="13">
        <v>70450</v>
      </c>
      <c r="N248" s="13">
        <v>75650</v>
      </c>
      <c r="O248" s="13">
        <v>80850</v>
      </c>
      <c r="P248" s="13">
        <v>86100</v>
      </c>
      <c r="R248"/>
    </row>
    <row r="249" spans="1:18" s="9" customFormat="1" ht="15.75" customHeight="1" x14ac:dyDescent="0.45">
      <c r="A249" s="59" t="s">
        <v>124</v>
      </c>
      <c r="B249" s="59" t="str">
        <f t="shared" si="3"/>
        <v>Gilpin0.45</v>
      </c>
      <c r="C249" s="12">
        <v>0.45</v>
      </c>
      <c r="D249" s="11">
        <v>1027</v>
      </c>
      <c r="E249" s="11">
        <v>1100</v>
      </c>
      <c r="F249" s="11">
        <v>1320</v>
      </c>
      <c r="G249" s="11">
        <v>1526</v>
      </c>
      <c r="H249" s="11">
        <v>1702</v>
      </c>
      <c r="I249" s="11">
        <v>41085</v>
      </c>
      <c r="J249" s="11">
        <v>46980</v>
      </c>
      <c r="K249" s="11">
        <v>52830</v>
      </c>
      <c r="L249" s="11">
        <v>58680</v>
      </c>
      <c r="M249" s="11">
        <v>63405</v>
      </c>
      <c r="N249" s="14">
        <v>68085</v>
      </c>
      <c r="O249" s="14">
        <v>72765</v>
      </c>
      <c r="P249" s="14">
        <v>77490</v>
      </c>
      <c r="R249"/>
    </row>
    <row r="250" spans="1:18" s="9" customFormat="1" ht="15.75" customHeight="1" x14ac:dyDescent="0.45">
      <c r="A250" s="59" t="s">
        <v>124</v>
      </c>
      <c r="B250" s="59" t="str">
        <f t="shared" si="3"/>
        <v>Gilpin0.4</v>
      </c>
      <c r="C250" s="12">
        <v>0.4</v>
      </c>
      <c r="D250" s="11">
        <v>913</v>
      </c>
      <c r="E250" s="11">
        <v>978</v>
      </c>
      <c r="F250" s="11">
        <v>1174</v>
      </c>
      <c r="G250" s="11">
        <v>1356</v>
      </c>
      <c r="H250" s="11">
        <v>1513</v>
      </c>
      <c r="I250" s="11">
        <v>36520</v>
      </c>
      <c r="J250" s="11">
        <v>41760</v>
      </c>
      <c r="K250" s="11">
        <v>46960</v>
      </c>
      <c r="L250" s="11">
        <v>52160</v>
      </c>
      <c r="M250" s="11">
        <v>56360</v>
      </c>
      <c r="N250" s="14">
        <v>60520</v>
      </c>
      <c r="O250" s="14">
        <v>64680</v>
      </c>
      <c r="P250" s="14">
        <v>68880</v>
      </c>
      <c r="R250"/>
    </row>
    <row r="251" spans="1:18" s="9" customFormat="1" ht="15.75" customHeight="1" x14ac:dyDescent="0.45">
      <c r="A251" s="59" t="s">
        <v>124</v>
      </c>
      <c r="B251" s="59" t="str">
        <f t="shared" si="3"/>
        <v>Gilpin0.3</v>
      </c>
      <c r="C251" s="12">
        <v>0.3</v>
      </c>
      <c r="D251" s="11">
        <v>684</v>
      </c>
      <c r="E251" s="11">
        <v>733</v>
      </c>
      <c r="F251" s="11">
        <v>880</v>
      </c>
      <c r="G251" s="11">
        <v>1017</v>
      </c>
      <c r="H251" s="11">
        <v>1134</v>
      </c>
      <c r="I251" s="13">
        <v>27390</v>
      </c>
      <c r="J251" s="13">
        <v>31320</v>
      </c>
      <c r="K251" s="13">
        <v>35220</v>
      </c>
      <c r="L251" s="13">
        <v>39120</v>
      </c>
      <c r="M251" s="13">
        <v>42270</v>
      </c>
      <c r="N251" s="13">
        <v>45390</v>
      </c>
      <c r="O251" s="13">
        <v>48510</v>
      </c>
      <c r="P251" s="13">
        <v>51660</v>
      </c>
      <c r="R251"/>
    </row>
    <row r="252" spans="1:18" s="9" customFormat="1" ht="15.75" customHeight="1" x14ac:dyDescent="0.45">
      <c r="A252" s="59" t="s">
        <v>124</v>
      </c>
      <c r="B252" s="59" t="str">
        <f t="shared" si="3"/>
        <v>Gilpin0.2</v>
      </c>
      <c r="C252" s="12">
        <v>0.2</v>
      </c>
      <c r="D252" s="11">
        <v>456</v>
      </c>
      <c r="E252" s="11">
        <v>489</v>
      </c>
      <c r="F252" s="11">
        <v>587</v>
      </c>
      <c r="G252" s="11">
        <v>678</v>
      </c>
      <c r="H252" s="11">
        <v>756</v>
      </c>
      <c r="I252" s="13">
        <v>18260</v>
      </c>
      <c r="J252" s="13">
        <v>20880</v>
      </c>
      <c r="K252" s="13">
        <v>23480</v>
      </c>
      <c r="L252" s="13">
        <v>26080</v>
      </c>
      <c r="M252" s="13">
        <v>28180</v>
      </c>
      <c r="N252" s="13">
        <v>30260</v>
      </c>
      <c r="O252" s="13">
        <v>32340</v>
      </c>
      <c r="P252" s="13">
        <v>34440</v>
      </c>
      <c r="R252"/>
    </row>
    <row r="253" spans="1:18" s="9" customFormat="1" ht="15.75" customHeight="1" x14ac:dyDescent="0.45">
      <c r="A253" s="59" t="s">
        <v>125</v>
      </c>
      <c r="B253" s="59" t="str">
        <f t="shared" si="3"/>
        <v>Grand1.2</v>
      </c>
      <c r="C253" s="12">
        <v>1.2</v>
      </c>
      <c r="D253" s="11">
        <v>2157</v>
      </c>
      <c r="E253" s="11">
        <v>2310</v>
      </c>
      <c r="F253" s="11">
        <v>2772</v>
      </c>
      <c r="G253" s="11">
        <v>3201</v>
      </c>
      <c r="H253" s="11">
        <v>3573</v>
      </c>
      <c r="I253" s="11">
        <v>86280</v>
      </c>
      <c r="J253" s="11">
        <v>98520</v>
      </c>
      <c r="K253" s="11">
        <v>110880</v>
      </c>
      <c r="L253" s="11">
        <v>123120</v>
      </c>
      <c r="M253" s="11">
        <v>132960</v>
      </c>
      <c r="N253" s="11">
        <v>142920</v>
      </c>
      <c r="O253" s="11">
        <v>152640</v>
      </c>
      <c r="P253" s="11">
        <v>162600</v>
      </c>
      <c r="R253"/>
    </row>
    <row r="254" spans="1:18" s="9" customFormat="1" ht="15.75" customHeight="1" x14ac:dyDescent="0.45">
      <c r="A254" s="59" t="s">
        <v>125</v>
      </c>
      <c r="B254" s="59" t="str">
        <f t="shared" si="3"/>
        <v>Grand1</v>
      </c>
      <c r="C254" s="12">
        <v>1</v>
      </c>
      <c r="D254" s="11">
        <v>1797</v>
      </c>
      <c r="E254" s="11">
        <v>1925</v>
      </c>
      <c r="F254" s="11">
        <v>2310</v>
      </c>
      <c r="G254" s="11">
        <v>2667</v>
      </c>
      <c r="H254" s="11">
        <v>2977</v>
      </c>
      <c r="I254" s="11">
        <v>71900</v>
      </c>
      <c r="J254" s="11">
        <v>82100</v>
      </c>
      <c r="K254" s="11">
        <v>92400</v>
      </c>
      <c r="L254" s="11">
        <v>102600</v>
      </c>
      <c r="M254" s="11">
        <v>110800</v>
      </c>
      <c r="N254" s="11">
        <v>119100</v>
      </c>
      <c r="O254" s="11">
        <v>127200</v>
      </c>
      <c r="P254" s="11">
        <v>135500</v>
      </c>
      <c r="R254"/>
    </row>
    <row r="255" spans="1:18" s="9" customFormat="1" ht="15.75" customHeight="1" x14ac:dyDescent="0.45">
      <c r="A255" s="59" t="s">
        <v>125</v>
      </c>
      <c r="B255" s="59" t="str">
        <f t="shared" si="3"/>
        <v>Grand0.8</v>
      </c>
      <c r="C255" s="12">
        <v>0.8</v>
      </c>
      <c r="D255" s="11">
        <v>1438</v>
      </c>
      <c r="E255" s="11">
        <v>1540</v>
      </c>
      <c r="F255" s="11">
        <v>1848</v>
      </c>
      <c r="G255" s="11">
        <v>2134</v>
      </c>
      <c r="H255" s="11">
        <v>2382</v>
      </c>
      <c r="I255" s="13">
        <v>57520</v>
      </c>
      <c r="J255" s="13">
        <v>65680</v>
      </c>
      <c r="K255" s="13">
        <v>73920</v>
      </c>
      <c r="L255" s="13">
        <v>82080</v>
      </c>
      <c r="M255" s="13">
        <v>88640</v>
      </c>
      <c r="N255" s="13">
        <v>95280</v>
      </c>
      <c r="O255" s="13">
        <v>101760</v>
      </c>
      <c r="P255" s="13">
        <v>108400</v>
      </c>
      <c r="R255"/>
    </row>
    <row r="256" spans="1:18" s="9" customFormat="1" ht="15.75" customHeight="1" x14ac:dyDescent="0.45">
      <c r="A256" s="59" t="s">
        <v>125</v>
      </c>
      <c r="B256" s="59" t="str">
        <f t="shared" si="3"/>
        <v>Grand0.7</v>
      </c>
      <c r="C256" s="12">
        <v>0.7</v>
      </c>
      <c r="D256" s="11">
        <v>1258</v>
      </c>
      <c r="E256" s="11">
        <v>1347</v>
      </c>
      <c r="F256" s="11">
        <v>1617</v>
      </c>
      <c r="G256" s="11">
        <v>1867</v>
      </c>
      <c r="H256" s="11">
        <v>2084</v>
      </c>
      <c r="I256" s="13">
        <v>50330</v>
      </c>
      <c r="J256" s="13">
        <v>57469.999999999993</v>
      </c>
      <c r="K256" s="13">
        <v>64679.999999999993</v>
      </c>
      <c r="L256" s="13">
        <v>71820</v>
      </c>
      <c r="M256" s="13">
        <v>77560</v>
      </c>
      <c r="N256" s="13">
        <v>83370</v>
      </c>
      <c r="O256" s="13">
        <v>89040</v>
      </c>
      <c r="P256" s="13">
        <v>94850</v>
      </c>
      <c r="R256"/>
    </row>
    <row r="257" spans="1:18" s="9" customFormat="1" ht="15.75" customHeight="1" x14ac:dyDescent="0.45">
      <c r="A257" s="59" t="s">
        <v>125</v>
      </c>
      <c r="B257" s="59" t="str">
        <f t="shared" si="3"/>
        <v>Grand0.6</v>
      </c>
      <c r="C257" s="12">
        <v>0.6</v>
      </c>
      <c r="D257" s="11">
        <v>1078</v>
      </c>
      <c r="E257" s="11">
        <v>1155</v>
      </c>
      <c r="F257" s="11">
        <v>1386</v>
      </c>
      <c r="G257" s="11">
        <v>1600</v>
      </c>
      <c r="H257" s="11">
        <v>1786</v>
      </c>
      <c r="I257" s="11">
        <v>43140</v>
      </c>
      <c r="J257" s="11">
        <v>49260</v>
      </c>
      <c r="K257" s="11">
        <v>55440</v>
      </c>
      <c r="L257" s="11">
        <v>61560</v>
      </c>
      <c r="M257" s="11">
        <v>66480</v>
      </c>
      <c r="N257" s="14">
        <v>71460</v>
      </c>
      <c r="O257" s="14">
        <v>76320</v>
      </c>
      <c r="P257" s="14">
        <v>81300</v>
      </c>
      <c r="R257"/>
    </row>
    <row r="258" spans="1:18" s="9" customFormat="1" ht="15.75" customHeight="1" x14ac:dyDescent="0.45">
      <c r="A258" s="59" t="s">
        <v>125</v>
      </c>
      <c r="B258" s="59" t="str">
        <f t="shared" si="3"/>
        <v>Grand0.5</v>
      </c>
      <c r="C258" s="12">
        <v>0.5</v>
      </c>
      <c r="D258" s="11">
        <v>898</v>
      </c>
      <c r="E258" s="11">
        <v>962</v>
      </c>
      <c r="F258" s="11">
        <v>1155</v>
      </c>
      <c r="G258" s="11">
        <v>1333</v>
      </c>
      <c r="H258" s="11">
        <v>1488</v>
      </c>
      <c r="I258" s="11">
        <v>35950</v>
      </c>
      <c r="J258" s="11">
        <v>41050</v>
      </c>
      <c r="K258" s="11">
        <v>46200</v>
      </c>
      <c r="L258" s="11">
        <v>51300</v>
      </c>
      <c r="M258" s="11">
        <v>55400</v>
      </c>
      <c r="N258" s="14">
        <v>59550</v>
      </c>
      <c r="O258" s="14">
        <v>63600</v>
      </c>
      <c r="P258" s="14">
        <v>67750</v>
      </c>
      <c r="R258"/>
    </row>
    <row r="259" spans="1:18" s="9" customFormat="1" ht="15.75" customHeight="1" x14ac:dyDescent="0.45">
      <c r="A259" s="59" t="s">
        <v>125</v>
      </c>
      <c r="B259" s="59" t="str">
        <f t="shared" ref="B259:B322" si="4">CONCATENATE(A259,C259)</f>
        <v>Grand0.45</v>
      </c>
      <c r="C259" s="12">
        <v>0.45</v>
      </c>
      <c r="D259" s="11">
        <v>808</v>
      </c>
      <c r="E259" s="11">
        <v>866</v>
      </c>
      <c r="F259" s="11">
        <v>1039</v>
      </c>
      <c r="G259" s="11">
        <v>1200</v>
      </c>
      <c r="H259" s="11">
        <v>1339</v>
      </c>
      <c r="I259" s="11">
        <v>32355</v>
      </c>
      <c r="J259" s="11">
        <v>36945</v>
      </c>
      <c r="K259" s="11">
        <v>41580</v>
      </c>
      <c r="L259" s="11">
        <v>46170</v>
      </c>
      <c r="M259" s="11">
        <v>49860</v>
      </c>
      <c r="N259" s="14">
        <v>53595</v>
      </c>
      <c r="O259" s="14">
        <v>57240</v>
      </c>
      <c r="P259" s="14">
        <v>60975</v>
      </c>
      <c r="R259"/>
    </row>
    <row r="260" spans="1:18" s="9" customFormat="1" ht="15.75" customHeight="1" x14ac:dyDescent="0.45">
      <c r="A260" s="59" t="s">
        <v>125</v>
      </c>
      <c r="B260" s="59" t="str">
        <f t="shared" si="4"/>
        <v>Grand0.4</v>
      </c>
      <c r="C260" s="12">
        <v>0.4</v>
      </c>
      <c r="D260" s="11">
        <v>719</v>
      </c>
      <c r="E260" s="11">
        <v>770</v>
      </c>
      <c r="F260" s="11">
        <v>924</v>
      </c>
      <c r="G260" s="11">
        <v>1067</v>
      </c>
      <c r="H260" s="11">
        <v>1191</v>
      </c>
      <c r="I260" s="11">
        <v>28760</v>
      </c>
      <c r="J260" s="11">
        <v>32840</v>
      </c>
      <c r="K260" s="11">
        <v>36960</v>
      </c>
      <c r="L260" s="11">
        <v>41040</v>
      </c>
      <c r="M260" s="11">
        <v>44320</v>
      </c>
      <c r="N260" s="14">
        <v>47640</v>
      </c>
      <c r="O260" s="14">
        <v>50880</v>
      </c>
      <c r="P260" s="14">
        <v>54200</v>
      </c>
      <c r="R260"/>
    </row>
    <row r="261" spans="1:18" s="9" customFormat="1" ht="15.75" customHeight="1" x14ac:dyDescent="0.45">
      <c r="A261" s="59" t="s">
        <v>125</v>
      </c>
      <c r="B261" s="59" t="str">
        <f t="shared" si="4"/>
        <v>Grand0.3</v>
      </c>
      <c r="C261" s="12">
        <v>0.3</v>
      </c>
      <c r="D261" s="11">
        <v>539</v>
      </c>
      <c r="E261" s="11">
        <v>577</v>
      </c>
      <c r="F261" s="11">
        <v>693</v>
      </c>
      <c r="G261" s="11">
        <v>800</v>
      </c>
      <c r="H261" s="11">
        <v>893</v>
      </c>
      <c r="I261" s="13">
        <v>21570</v>
      </c>
      <c r="J261" s="13">
        <v>24630</v>
      </c>
      <c r="K261" s="13">
        <v>27720</v>
      </c>
      <c r="L261" s="13">
        <v>30780</v>
      </c>
      <c r="M261" s="13">
        <v>33240</v>
      </c>
      <c r="N261" s="13">
        <v>35730</v>
      </c>
      <c r="O261" s="13">
        <v>38160</v>
      </c>
      <c r="P261" s="13">
        <v>40650</v>
      </c>
      <c r="R261"/>
    </row>
    <row r="262" spans="1:18" s="9" customFormat="1" ht="15.75" customHeight="1" x14ac:dyDescent="0.45">
      <c r="A262" s="59" t="s">
        <v>125</v>
      </c>
      <c r="B262" s="59" t="str">
        <f t="shared" si="4"/>
        <v>Grand0.2</v>
      </c>
      <c r="C262" s="12">
        <v>0.2</v>
      </c>
      <c r="D262" s="11">
        <v>359</v>
      </c>
      <c r="E262" s="11">
        <v>385</v>
      </c>
      <c r="F262" s="11">
        <v>462</v>
      </c>
      <c r="G262" s="11">
        <v>533</v>
      </c>
      <c r="H262" s="11">
        <v>595</v>
      </c>
      <c r="I262" s="13">
        <v>14380</v>
      </c>
      <c r="J262" s="13">
        <v>16420</v>
      </c>
      <c r="K262" s="13">
        <v>18480</v>
      </c>
      <c r="L262" s="13">
        <v>20520</v>
      </c>
      <c r="M262" s="13">
        <v>22160</v>
      </c>
      <c r="N262" s="13">
        <v>23820</v>
      </c>
      <c r="O262" s="13">
        <v>25440</v>
      </c>
      <c r="P262" s="13">
        <v>27100</v>
      </c>
      <c r="R262"/>
    </row>
    <row r="263" spans="1:18" s="9" customFormat="1" ht="15.75" customHeight="1" x14ac:dyDescent="0.45">
      <c r="A263" s="59" t="s">
        <v>126</v>
      </c>
      <c r="B263" s="59" t="str">
        <f t="shared" si="4"/>
        <v>Gunnison1.2</v>
      </c>
      <c r="C263" s="12">
        <v>1.2</v>
      </c>
      <c r="D263" s="11">
        <v>2163</v>
      </c>
      <c r="E263" s="11">
        <v>2317</v>
      </c>
      <c r="F263" s="11">
        <v>2781</v>
      </c>
      <c r="G263" s="11">
        <v>3214</v>
      </c>
      <c r="H263" s="11">
        <v>3585</v>
      </c>
      <c r="I263" s="11">
        <v>86520</v>
      </c>
      <c r="J263" s="11">
        <v>98880</v>
      </c>
      <c r="K263" s="11">
        <v>111240</v>
      </c>
      <c r="L263" s="11">
        <v>123600</v>
      </c>
      <c r="M263" s="11">
        <v>133560</v>
      </c>
      <c r="N263" s="11">
        <v>143400</v>
      </c>
      <c r="O263" s="11">
        <v>153360</v>
      </c>
      <c r="P263" s="11">
        <v>163200</v>
      </c>
      <c r="R263"/>
    </row>
    <row r="264" spans="1:18" s="9" customFormat="1" ht="15.75" customHeight="1" x14ac:dyDescent="0.45">
      <c r="A264" s="59" t="s">
        <v>126</v>
      </c>
      <c r="B264" s="59" t="str">
        <f t="shared" si="4"/>
        <v>Gunnison1</v>
      </c>
      <c r="C264" s="12">
        <v>1</v>
      </c>
      <c r="D264" s="11">
        <v>1802</v>
      </c>
      <c r="E264" s="11">
        <v>1931</v>
      </c>
      <c r="F264" s="11">
        <v>2317</v>
      </c>
      <c r="G264" s="11">
        <v>2678</v>
      </c>
      <c r="H264" s="11">
        <v>2987</v>
      </c>
      <c r="I264" s="11">
        <v>72100</v>
      </c>
      <c r="J264" s="11">
        <v>82400</v>
      </c>
      <c r="K264" s="11">
        <v>92700</v>
      </c>
      <c r="L264" s="11">
        <v>103000</v>
      </c>
      <c r="M264" s="11">
        <v>111300</v>
      </c>
      <c r="N264" s="11">
        <v>119500</v>
      </c>
      <c r="O264" s="11">
        <v>127800</v>
      </c>
      <c r="P264" s="11">
        <v>136000</v>
      </c>
      <c r="R264"/>
    </row>
    <row r="265" spans="1:18" s="9" customFormat="1" ht="15.75" customHeight="1" x14ac:dyDescent="0.45">
      <c r="A265" s="59" t="s">
        <v>126</v>
      </c>
      <c r="B265" s="59" t="str">
        <f t="shared" si="4"/>
        <v>Gunnison0.8</v>
      </c>
      <c r="C265" s="12">
        <v>0.8</v>
      </c>
      <c r="D265" s="11">
        <v>1442</v>
      </c>
      <c r="E265" s="11">
        <v>1545</v>
      </c>
      <c r="F265" s="11">
        <v>1854</v>
      </c>
      <c r="G265" s="11">
        <v>2143</v>
      </c>
      <c r="H265" s="11">
        <v>2390</v>
      </c>
      <c r="I265" s="13">
        <v>57680</v>
      </c>
      <c r="J265" s="13">
        <v>65920</v>
      </c>
      <c r="K265" s="13">
        <v>74160</v>
      </c>
      <c r="L265" s="13">
        <v>82400</v>
      </c>
      <c r="M265" s="13">
        <v>89040</v>
      </c>
      <c r="N265" s="13">
        <v>95600</v>
      </c>
      <c r="O265" s="13">
        <v>102240</v>
      </c>
      <c r="P265" s="13">
        <v>108800</v>
      </c>
      <c r="R265"/>
    </row>
    <row r="266" spans="1:18" s="9" customFormat="1" ht="15.75" customHeight="1" x14ac:dyDescent="0.45">
      <c r="A266" s="59" t="s">
        <v>126</v>
      </c>
      <c r="B266" s="59" t="str">
        <f t="shared" si="4"/>
        <v>Gunnison0.7</v>
      </c>
      <c r="C266" s="12">
        <v>0.7</v>
      </c>
      <c r="D266" s="11">
        <v>1261</v>
      </c>
      <c r="E266" s="11">
        <v>1351</v>
      </c>
      <c r="F266" s="11">
        <v>1622</v>
      </c>
      <c r="G266" s="11">
        <v>1875</v>
      </c>
      <c r="H266" s="11">
        <v>2091</v>
      </c>
      <c r="I266" s="13">
        <v>50470</v>
      </c>
      <c r="J266" s="13">
        <v>57679.999999999993</v>
      </c>
      <c r="K266" s="13">
        <v>64889.999999999993</v>
      </c>
      <c r="L266" s="13">
        <v>72100</v>
      </c>
      <c r="M266" s="13">
        <v>77910</v>
      </c>
      <c r="N266" s="13">
        <v>83650</v>
      </c>
      <c r="O266" s="13">
        <v>89460</v>
      </c>
      <c r="P266" s="13">
        <v>95200</v>
      </c>
      <c r="R266"/>
    </row>
    <row r="267" spans="1:18" s="9" customFormat="1" ht="15.75" customHeight="1" x14ac:dyDescent="0.45">
      <c r="A267" s="59" t="s">
        <v>126</v>
      </c>
      <c r="B267" s="59" t="str">
        <f t="shared" si="4"/>
        <v>Gunnison0.6</v>
      </c>
      <c r="C267" s="12">
        <v>0.6</v>
      </c>
      <c r="D267" s="11">
        <v>1081</v>
      </c>
      <c r="E267" s="11">
        <v>1158</v>
      </c>
      <c r="F267" s="11">
        <v>1390</v>
      </c>
      <c r="G267" s="11">
        <v>1607</v>
      </c>
      <c r="H267" s="11">
        <v>1792</v>
      </c>
      <c r="I267" s="11">
        <v>43260</v>
      </c>
      <c r="J267" s="11">
        <v>49440</v>
      </c>
      <c r="K267" s="11">
        <v>55620</v>
      </c>
      <c r="L267" s="11">
        <v>61800</v>
      </c>
      <c r="M267" s="11">
        <v>66780</v>
      </c>
      <c r="N267" s="14">
        <v>71700</v>
      </c>
      <c r="O267" s="14">
        <v>76680</v>
      </c>
      <c r="P267" s="14">
        <v>81600</v>
      </c>
      <c r="R267"/>
    </row>
    <row r="268" spans="1:18" s="9" customFormat="1" ht="15.75" customHeight="1" x14ac:dyDescent="0.45">
      <c r="A268" s="59" t="s">
        <v>126</v>
      </c>
      <c r="B268" s="59" t="str">
        <f t="shared" si="4"/>
        <v>Gunnison0.5</v>
      </c>
      <c r="C268" s="12">
        <v>0.5</v>
      </c>
      <c r="D268" s="11">
        <v>901</v>
      </c>
      <c r="E268" s="11">
        <v>965</v>
      </c>
      <c r="F268" s="11">
        <v>1158</v>
      </c>
      <c r="G268" s="11">
        <v>1339</v>
      </c>
      <c r="H268" s="11">
        <v>1493</v>
      </c>
      <c r="I268" s="11">
        <v>36050</v>
      </c>
      <c r="J268" s="11">
        <v>41200</v>
      </c>
      <c r="K268" s="11">
        <v>46350</v>
      </c>
      <c r="L268" s="11">
        <v>51500</v>
      </c>
      <c r="M268" s="11">
        <v>55650</v>
      </c>
      <c r="N268" s="14">
        <v>59750</v>
      </c>
      <c r="O268" s="14">
        <v>63900</v>
      </c>
      <c r="P268" s="14">
        <v>68000</v>
      </c>
      <c r="R268"/>
    </row>
    <row r="269" spans="1:18" s="9" customFormat="1" ht="15.75" customHeight="1" x14ac:dyDescent="0.45">
      <c r="A269" s="59" t="s">
        <v>126</v>
      </c>
      <c r="B269" s="59" t="str">
        <f t="shared" si="4"/>
        <v>Gunnison0.45</v>
      </c>
      <c r="C269" s="12">
        <v>0.45</v>
      </c>
      <c r="D269" s="11">
        <v>811</v>
      </c>
      <c r="E269" s="11">
        <v>869</v>
      </c>
      <c r="F269" s="11">
        <v>1042</v>
      </c>
      <c r="G269" s="11">
        <v>1205</v>
      </c>
      <c r="H269" s="11">
        <v>1344</v>
      </c>
      <c r="I269" s="11">
        <v>32445</v>
      </c>
      <c r="J269" s="11">
        <v>37080</v>
      </c>
      <c r="K269" s="11">
        <v>41715</v>
      </c>
      <c r="L269" s="11">
        <v>46350</v>
      </c>
      <c r="M269" s="11">
        <v>50085</v>
      </c>
      <c r="N269" s="14">
        <v>53775</v>
      </c>
      <c r="O269" s="14">
        <v>57510</v>
      </c>
      <c r="P269" s="14">
        <v>61200</v>
      </c>
      <c r="R269"/>
    </row>
    <row r="270" spans="1:18" s="9" customFormat="1" ht="15.75" customHeight="1" x14ac:dyDescent="0.45">
      <c r="A270" s="59" t="s">
        <v>126</v>
      </c>
      <c r="B270" s="59" t="str">
        <f t="shared" si="4"/>
        <v>Gunnison0.4</v>
      </c>
      <c r="C270" s="12">
        <v>0.4</v>
      </c>
      <c r="D270" s="11">
        <v>721</v>
      </c>
      <c r="E270" s="11">
        <v>772</v>
      </c>
      <c r="F270" s="11">
        <v>927</v>
      </c>
      <c r="G270" s="11">
        <v>1071</v>
      </c>
      <c r="H270" s="11">
        <v>1195</v>
      </c>
      <c r="I270" s="11">
        <v>28840</v>
      </c>
      <c r="J270" s="11">
        <v>32960</v>
      </c>
      <c r="K270" s="11">
        <v>37080</v>
      </c>
      <c r="L270" s="11">
        <v>41200</v>
      </c>
      <c r="M270" s="11">
        <v>44520</v>
      </c>
      <c r="N270" s="14">
        <v>47800</v>
      </c>
      <c r="O270" s="14">
        <v>51120</v>
      </c>
      <c r="P270" s="14">
        <v>54400</v>
      </c>
      <c r="R270"/>
    </row>
    <row r="271" spans="1:18" s="9" customFormat="1" ht="15.75" customHeight="1" x14ac:dyDescent="0.45">
      <c r="A271" s="59" t="s">
        <v>126</v>
      </c>
      <c r="B271" s="59" t="str">
        <f t="shared" si="4"/>
        <v>Gunnison0.3</v>
      </c>
      <c r="C271" s="12">
        <v>0.3</v>
      </c>
      <c r="D271" s="11">
        <v>540</v>
      </c>
      <c r="E271" s="11">
        <v>579</v>
      </c>
      <c r="F271" s="11">
        <v>695</v>
      </c>
      <c r="G271" s="11">
        <v>803</v>
      </c>
      <c r="H271" s="11">
        <v>896</v>
      </c>
      <c r="I271" s="13">
        <v>21630</v>
      </c>
      <c r="J271" s="13">
        <v>24720</v>
      </c>
      <c r="K271" s="13">
        <v>27810</v>
      </c>
      <c r="L271" s="13">
        <v>30900</v>
      </c>
      <c r="M271" s="13">
        <v>33390</v>
      </c>
      <c r="N271" s="13">
        <v>35850</v>
      </c>
      <c r="O271" s="13">
        <v>38340</v>
      </c>
      <c r="P271" s="13">
        <v>40800</v>
      </c>
      <c r="R271"/>
    </row>
    <row r="272" spans="1:18" s="9" customFormat="1" ht="15.75" customHeight="1" x14ac:dyDescent="0.45">
      <c r="A272" s="59" t="s">
        <v>126</v>
      </c>
      <c r="B272" s="59" t="str">
        <f t="shared" si="4"/>
        <v>Gunnison0.2</v>
      </c>
      <c r="C272" s="12">
        <v>0.2</v>
      </c>
      <c r="D272" s="11">
        <v>360</v>
      </c>
      <c r="E272" s="11">
        <v>386</v>
      </c>
      <c r="F272" s="11">
        <v>463</v>
      </c>
      <c r="G272" s="11">
        <v>535</v>
      </c>
      <c r="H272" s="11">
        <v>597</v>
      </c>
      <c r="I272" s="13">
        <v>14420</v>
      </c>
      <c r="J272" s="13">
        <v>16480</v>
      </c>
      <c r="K272" s="13">
        <v>18540</v>
      </c>
      <c r="L272" s="13">
        <v>20600</v>
      </c>
      <c r="M272" s="13">
        <v>22260</v>
      </c>
      <c r="N272" s="13">
        <v>23900</v>
      </c>
      <c r="O272" s="13">
        <v>25560</v>
      </c>
      <c r="P272" s="13">
        <v>27200</v>
      </c>
      <c r="R272"/>
    </row>
    <row r="273" spans="1:18" s="9" customFormat="1" ht="15.75" customHeight="1" x14ac:dyDescent="0.45">
      <c r="A273" s="59" t="s">
        <v>127</v>
      </c>
      <c r="B273" s="59" t="str">
        <f t="shared" si="4"/>
        <v>Hinsdale1.2</v>
      </c>
      <c r="C273" s="12">
        <v>1.2</v>
      </c>
      <c r="D273" s="11">
        <v>1980</v>
      </c>
      <c r="E273" s="11">
        <v>2121</v>
      </c>
      <c r="F273" s="11">
        <v>2544</v>
      </c>
      <c r="G273" s="11">
        <v>2940</v>
      </c>
      <c r="H273" s="11">
        <v>3279</v>
      </c>
      <c r="I273" s="11">
        <v>79200</v>
      </c>
      <c r="J273" s="11">
        <v>90480</v>
      </c>
      <c r="K273" s="11">
        <v>101760</v>
      </c>
      <c r="L273" s="11">
        <v>113040</v>
      </c>
      <c r="M273" s="11">
        <v>122160</v>
      </c>
      <c r="N273" s="11">
        <v>131160</v>
      </c>
      <c r="O273" s="11">
        <v>140280</v>
      </c>
      <c r="P273" s="11">
        <v>149280</v>
      </c>
      <c r="R273"/>
    </row>
    <row r="274" spans="1:18" s="9" customFormat="1" ht="15.75" customHeight="1" x14ac:dyDescent="0.45">
      <c r="A274" s="59" t="s">
        <v>127</v>
      </c>
      <c r="B274" s="59" t="str">
        <f t="shared" si="4"/>
        <v>Hinsdale1</v>
      </c>
      <c r="C274" s="12">
        <v>1</v>
      </c>
      <c r="D274" s="11">
        <v>1650</v>
      </c>
      <c r="E274" s="11">
        <v>1767</v>
      </c>
      <c r="F274" s="11">
        <v>2120</v>
      </c>
      <c r="G274" s="11">
        <v>2450</v>
      </c>
      <c r="H274" s="11">
        <v>2732</v>
      </c>
      <c r="I274" s="11">
        <v>66000</v>
      </c>
      <c r="J274" s="11">
        <v>75400</v>
      </c>
      <c r="K274" s="11">
        <v>84800</v>
      </c>
      <c r="L274" s="11">
        <v>94200</v>
      </c>
      <c r="M274" s="11">
        <v>101800</v>
      </c>
      <c r="N274" s="11">
        <v>109300</v>
      </c>
      <c r="O274" s="11">
        <v>116900</v>
      </c>
      <c r="P274" s="11">
        <v>124400</v>
      </c>
      <c r="R274"/>
    </row>
    <row r="275" spans="1:18" s="9" customFormat="1" ht="15.75" customHeight="1" x14ac:dyDescent="0.45">
      <c r="A275" s="59" t="s">
        <v>127</v>
      </c>
      <c r="B275" s="59" t="str">
        <f t="shared" si="4"/>
        <v>Hinsdale0.8</v>
      </c>
      <c r="C275" s="12">
        <v>0.8</v>
      </c>
      <c r="D275" s="11">
        <v>1320</v>
      </c>
      <c r="E275" s="11">
        <v>1414</v>
      </c>
      <c r="F275" s="11">
        <v>1696</v>
      </c>
      <c r="G275" s="11">
        <v>1960</v>
      </c>
      <c r="H275" s="11">
        <v>2186</v>
      </c>
      <c r="I275" s="13">
        <v>52800</v>
      </c>
      <c r="J275" s="13">
        <v>60320</v>
      </c>
      <c r="K275" s="13">
        <v>67840</v>
      </c>
      <c r="L275" s="13">
        <v>75360</v>
      </c>
      <c r="M275" s="13">
        <v>81440</v>
      </c>
      <c r="N275" s="13">
        <v>87440</v>
      </c>
      <c r="O275" s="13">
        <v>93520</v>
      </c>
      <c r="P275" s="13">
        <v>99520</v>
      </c>
      <c r="R275"/>
    </row>
    <row r="276" spans="1:18" s="9" customFormat="1" ht="15.75" customHeight="1" x14ac:dyDescent="0.45">
      <c r="A276" s="59" t="s">
        <v>127</v>
      </c>
      <c r="B276" s="59" t="str">
        <f t="shared" si="4"/>
        <v>Hinsdale0.7</v>
      </c>
      <c r="C276" s="12">
        <v>0.7</v>
      </c>
      <c r="D276" s="11">
        <v>1155</v>
      </c>
      <c r="E276" s="11">
        <v>1237</v>
      </c>
      <c r="F276" s="11">
        <v>1484</v>
      </c>
      <c r="G276" s="11">
        <v>1715</v>
      </c>
      <c r="H276" s="11">
        <v>1912</v>
      </c>
      <c r="I276" s="13">
        <v>46200</v>
      </c>
      <c r="J276" s="13">
        <v>52780</v>
      </c>
      <c r="K276" s="13">
        <v>59359.999999999993</v>
      </c>
      <c r="L276" s="13">
        <v>65940</v>
      </c>
      <c r="M276" s="13">
        <v>71260</v>
      </c>
      <c r="N276" s="13">
        <v>76510</v>
      </c>
      <c r="O276" s="13">
        <v>81830</v>
      </c>
      <c r="P276" s="13">
        <v>87080</v>
      </c>
      <c r="R276"/>
    </row>
    <row r="277" spans="1:18" s="9" customFormat="1" ht="15.75" customHeight="1" x14ac:dyDescent="0.45">
      <c r="A277" s="59" t="s">
        <v>127</v>
      </c>
      <c r="B277" s="59" t="str">
        <f t="shared" si="4"/>
        <v>Hinsdale0.6</v>
      </c>
      <c r="C277" s="12">
        <v>0.6</v>
      </c>
      <c r="D277" s="11">
        <v>990</v>
      </c>
      <c r="E277" s="11">
        <v>1060</v>
      </c>
      <c r="F277" s="11">
        <v>1272</v>
      </c>
      <c r="G277" s="11">
        <v>1470</v>
      </c>
      <c r="H277" s="11">
        <v>1639</v>
      </c>
      <c r="I277" s="11">
        <v>39600</v>
      </c>
      <c r="J277" s="11">
        <v>45240</v>
      </c>
      <c r="K277" s="11">
        <v>50880</v>
      </c>
      <c r="L277" s="11">
        <v>56520</v>
      </c>
      <c r="M277" s="11">
        <v>61080</v>
      </c>
      <c r="N277" s="14">
        <v>65580</v>
      </c>
      <c r="O277" s="14">
        <v>70140</v>
      </c>
      <c r="P277" s="14">
        <v>74640</v>
      </c>
      <c r="R277"/>
    </row>
    <row r="278" spans="1:18" s="9" customFormat="1" ht="15.75" customHeight="1" x14ac:dyDescent="0.45">
      <c r="A278" s="59" t="s">
        <v>127</v>
      </c>
      <c r="B278" s="59" t="str">
        <f t="shared" si="4"/>
        <v>Hinsdale0.5</v>
      </c>
      <c r="C278" s="12">
        <v>0.5</v>
      </c>
      <c r="D278" s="11">
        <v>825</v>
      </c>
      <c r="E278" s="11">
        <v>883</v>
      </c>
      <c r="F278" s="11">
        <v>1060</v>
      </c>
      <c r="G278" s="11">
        <v>1225</v>
      </c>
      <c r="H278" s="11">
        <v>1366</v>
      </c>
      <c r="I278" s="11">
        <v>33000</v>
      </c>
      <c r="J278" s="11">
        <v>37700</v>
      </c>
      <c r="K278" s="11">
        <v>42400</v>
      </c>
      <c r="L278" s="11">
        <v>47100</v>
      </c>
      <c r="M278" s="11">
        <v>50900</v>
      </c>
      <c r="N278" s="14">
        <v>54650</v>
      </c>
      <c r="O278" s="14">
        <v>58450</v>
      </c>
      <c r="P278" s="14">
        <v>62200</v>
      </c>
      <c r="R278"/>
    </row>
    <row r="279" spans="1:18" s="9" customFormat="1" ht="15.75" customHeight="1" x14ac:dyDescent="0.45">
      <c r="A279" s="59" t="s">
        <v>127</v>
      </c>
      <c r="B279" s="59" t="str">
        <f t="shared" si="4"/>
        <v>Hinsdale0.45</v>
      </c>
      <c r="C279" s="12">
        <v>0.45</v>
      </c>
      <c r="D279" s="11">
        <v>742</v>
      </c>
      <c r="E279" s="11">
        <v>795</v>
      </c>
      <c r="F279" s="11">
        <v>954</v>
      </c>
      <c r="G279" s="11">
        <v>1102</v>
      </c>
      <c r="H279" s="11">
        <v>1229</v>
      </c>
      <c r="I279" s="11">
        <v>29700</v>
      </c>
      <c r="J279" s="11">
        <v>33930</v>
      </c>
      <c r="K279" s="11">
        <v>38160</v>
      </c>
      <c r="L279" s="11">
        <v>42390</v>
      </c>
      <c r="M279" s="11">
        <v>45810</v>
      </c>
      <c r="N279" s="14">
        <v>49185</v>
      </c>
      <c r="O279" s="14">
        <v>52605</v>
      </c>
      <c r="P279" s="14">
        <v>55980</v>
      </c>
      <c r="R279"/>
    </row>
    <row r="280" spans="1:18" s="9" customFormat="1" ht="15.75" customHeight="1" x14ac:dyDescent="0.45">
      <c r="A280" s="59" t="s">
        <v>127</v>
      </c>
      <c r="B280" s="59" t="str">
        <f t="shared" si="4"/>
        <v>Hinsdale0.4</v>
      </c>
      <c r="C280" s="12">
        <v>0.4</v>
      </c>
      <c r="D280" s="11">
        <v>660</v>
      </c>
      <c r="E280" s="11">
        <v>707</v>
      </c>
      <c r="F280" s="11">
        <v>848</v>
      </c>
      <c r="G280" s="11">
        <v>980</v>
      </c>
      <c r="H280" s="11">
        <v>1093</v>
      </c>
      <c r="I280" s="11">
        <v>26400</v>
      </c>
      <c r="J280" s="11">
        <v>30160</v>
      </c>
      <c r="K280" s="11">
        <v>33920</v>
      </c>
      <c r="L280" s="11">
        <v>37680</v>
      </c>
      <c r="M280" s="11">
        <v>40720</v>
      </c>
      <c r="N280" s="14">
        <v>43720</v>
      </c>
      <c r="O280" s="14">
        <v>46760</v>
      </c>
      <c r="P280" s="14">
        <v>49760</v>
      </c>
      <c r="R280"/>
    </row>
    <row r="281" spans="1:18" s="9" customFormat="1" ht="15.75" customHeight="1" x14ac:dyDescent="0.45">
      <c r="A281" s="59" t="s">
        <v>127</v>
      </c>
      <c r="B281" s="59" t="str">
        <f t="shared" si="4"/>
        <v>Hinsdale0.3</v>
      </c>
      <c r="C281" s="12">
        <v>0.3</v>
      </c>
      <c r="D281" s="11">
        <v>495</v>
      </c>
      <c r="E281" s="11">
        <v>530</v>
      </c>
      <c r="F281" s="11">
        <v>636</v>
      </c>
      <c r="G281" s="11">
        <v>735</v>
      </c>
      <c r="H281" s="11">
        <v>819</v>
      </c>
      <c r="I281" s="13">
        <v>19800</v>
      </c>
      <c r="J281" s="13">
        <v>22620</v>
      </c>
      <c r="K281" s="13">
        <v>25440</v>
      </c>
      <c r="L281" s="13">
        <v>28260</v>
      </c>
      <c r="M281" s="13">
        <v>30540</v>
      </c>
      <c r="N281" s="13">
        <v>32790</v>
      </c>
      <c r="O281" s="13">
        <v>35070</v>
      </c>
      <c r="P281" s="13">
        <v>37320</v>
      </c>
      <c r="R281"/>
    </row>
    <row r="282" spans="1:18" s="9" customFormat="1" ht="15.75" customHeight="1" x14ac:dyDescent="0.45">
      <c r="A282" s="59" t="s">
        <v>127</v>
      </c>
      <c r="B282" s="59" t="str">
        <f t="shared" si="4"/>
        <v>Hinsdale0.2</v>
      </c>
      <c r="C282" s="12">
        <v>0.2</v>
      </c>
      <c r="D282" s="11">
        <v>330</v>
      </c>
      <c r="E282" s="11">
        <v>353</v>
      </c>
      <c r="F282" s="11">
        <v>424</v>
      </c>
      <c r="G282" s="11">
        <v>490</v>
      </c>
      <c r="H282" s="11">
        <v>546</v>
      </c>
      <c r="I282" s="13">
        <v>13200</v>
      </c>
      <c r="J282" s="13">
        <v>15080</v>
      </c>
      <c r="K282" s="13">
        <v>16960</v>
      </c>
      <c r="L282" s="13">
        <v>18840</v>
      </c>
      <c r="M282" s="13">
        <v>20360</v>
      </c>
      <c r="N282" s="13">
        <v>21860</v>
      </c>
      <c r="O282" s="13">
        <v>23380</v>
      </c>
      <c r="P282" s="13">
        <v>24880</v>
      </c>
      <c r="R282"/>
    </row>
    <row r="283" spans="1:18" s="9" customFormat="1" ht="15.75" customHeight="1" x14ac:dyDescent="0.45">
      <c r="A283" s="59" t="s">
        <v>128</v>
      </c>
      <c r="B283" s="59" t="str">
        <f t="shared" si="4"/>
        <v>Huerfano1.2</v>
      </c>
      <c r="C283" s="12">
        <v>1.2</v>
      </c>
      <c r="D283" s="11">
        <v>1980</v>
      </c>
      <c r="E283" s="11">
        <v>2121</v>
      </c>
      <c r="F283" s="11">
        <v>2544</v>
      </c>
      <c r="G283" s="11">
        <v>2940</v>
      </c>
      <c r="H283" s="11">
        <v>3279</v>
      </c>
      <c r="I283" s="11">
        <v>79200</v>
      </c>
      <c r="J283" s="11">
        <v>90480</v>
      </c>
      <c r="K283" s="11">
        <v>101760</v>
      </c>
      <c r="L283" s="11">
        <v>113040</v>
      </c>
      <c r="M283" s="11">
        <v>122160</v>
      </c>
      <c r="N283" s="11">
        <v>131160</v>
      </c>
      <c r="O283" s="11">
        <v>140280</v>
      </c>
      <c r="P283" s="11">
        <v>149280</v>
      </c>
      <c r="R283"/>
    </row>
    <row r="284" spans="1:18" s="9" customFormat="1" ht="15.75" customHeight="1" x14ac:dyDescent="0.45">
      <c r="A284" s="59" t="s">
        <v>128</v>
      </c>
      <c r="B284" s="59" t="str">
        <f t="shared" si="4"/>
        <v>Huerfano1</v>
      </c>
      <c r="C284" s="12">
        <v>1</v>
      </c>
      <c r="D284" s="11">
        <v>1650</v>
      </c>
      <c r="E284" s="11">
        <v>1767</v>
      </c>
      <c r="F284" s="11">
        <v>2120</v>
      </c>
      <c r="G284" s="11">
        <v>2450</v>
      </c>
      <c r="H284" s="11">
        <v>2732</v>
      </c>
      <c r="I284" s="11">
        <v>66000</v>
      </c>
      <c r="J284" s="11">
        <v>75400</v>
      </c>
      <c r="K284" s="11">
        <v>84800</v>
      </c>
      <c r="L284" s="11">
        <v>94200</v>
      </c>
      <c r="M284" s="11">
        <v>101800</v>
      </c>
      <c r="N284" s="11">
        <v>109300</v>
      </c>
      <c r="O284" s="11">
        <v>116900</v>
      </c>
      <c r="P284" s="11">
        <v>124400</v>
      </c>
      <c r="R284"/>
    </row>
    <row r="285" spans="1:18" s="9" customFormat="1" ht="15.75" customHeight="1" x14ac:dyDescent="0.45">
      <c r="A285" s="59" t="s">
        <v>128</v>
      </c>
      <c r="B285" s="59" t="str">
        <f t="shared" si="4"/>
        <v>Huerfano0.8</v>
      </c>
      <c r="C285" s="12">
        <v>0.8</v>
      </c>
      <c r="D285" s="11">
        <v>1320</v>
      </c>
      <c r="E285" s="11">
        <v>1414</v>
      </c>
      <c r="F285" s="11">
        <v>1696</v>
      </c>
      <c r="G285" s="11">
        <v>1960</v>
      </c>
      <c r="H285" s="11">
        <v>2186</v>
      </c>
      <c r="I285" s="13">
        <v>52800</v>
      </c>
      <c r="J285" s="13">
        <v>60320</v>
      </c>
      <c r="K285" s="13">
        <v>67840</v>
      </c>
      <c r="L285" s="13">
        <v>75360</v>
      </c>
      <c r="M285" s="13">
        <v>81440</v>
      </c>
      <c r="N285" s="13">
        <v>87440</v>
      </c>
      <c r="O285" s="13">
        <v>93520</v>
      </c>
      <c r="P285" s="13">
        <v>99520</v>
      </c>
      <c r="R285"/>
    </row>
    <row r="286" spans="1:18" s="9" customFormat="1" ht="15.75" customHeight="1" x14ac:dyDescent="0.45">
      <c r="A286" s="59" t="s">
        <v>128</v>
      </c>
      <c r="B286" s="59" t="str">
        <f t="shared" si="4"/>
        <v>Huerfano0.7</v>
      </c>
      <c r="C286" s="12">
        <v>0.7</v>
      </c>
      <c r="D286" s="11">
        <v>1155</v>
      </c>
      <c r="E286" s="11">
        <v>1237</v>
      </c>
      <c r="F286" s="11">
        <v>1484</v>
      </c>
      <c r="G286" s="11">
        <v>1715</v>
      </c>
      <c r="H286" s="11">
        <v>1912</v>
      </c>
      <c r="I286" s="13">
        <v>46200</v>
      </c>
      <c r="J286" s="13">
        <v>52780</v>
      </c>
      <c r="K286" s="13">
        <v>59359.999999999993</v>
      </c>
      <c r="L286" s="13">
        <v>65940</v>
      </c>
      <c r="M286" s="13">
        <v>71260</v>
      </c>
      <c r="N286" s="13">
        <v>76510</v>
      </c>
      <c r="O286" s="13">
        <v>81830</v>
      </c>
      <c r="P286" s="13">
        <v>87080</v>
      </c>
      <c r="R286"/>
    </row>
    <row r="287" spans="1:18" s="9" customFormat="1" ht="15.75" customHeight="1" x14ac:dyDescent="0.45">
      <c r="A287" s="59" t="s">
        <v>128</v>
      </c>
      <c r="B287" s="59" t="str">
        <f t="shared" si="4"/>
        <v>Huerfano0.6</v>
      </c>
      <c r="C287" s="12">
        <v>0.6</v>
      </c>
      <c r="D287" s="11">
        <v>990</v>
      </c>
      <c r="E287" s="11">
        <v>1060</v>
      </c>
      <c r="F287" s="11">
        <v>1272</v>
      </c>
      <c r="G287" s="11">
        <v>1470</v>
      </c>
      <c r="H287" s="11">
        <v>1639</v>
      </c>
      <c r="I287" s="11">
        <v>39600</v>
      </c>
      <c r="J287" s="11">
        <v>45240</v>
      </c>
      <c r="K287" s="11">
        <v>50880</v>
      </c>
      <c r="L287" s="11">
        <v>56520</v>
      </c>
      <c r="M287" s="11">
        <v>61080</v>
      </c>
      <c r="N287" s="14">
        <v>65580</v>
      </c>
      <c r="O287" s="14">
        <v>70140</v>
      </c>
      <c r="P287" s="14">
        <v>74640</v>
      </c>
      <c r="R287"/>
    </row>
    <row r="288" spans="1:18" s="9" customFormat="1" ht="15.75" customHeight="1" x14ac:dyDescent="0.45">
      <c r="A288" s="59" t="s">
        <v>128</v>
      </c>
      <c r="B288" s="59" t="str">
        <f t="shared" si="4"/>
        <v>Huerfano0.5</v>
      </c>
      <c r="C288" s="12">
        <v>0.5</v>
      </c>
      <c r="D288" s="11">
        <v>825</v>
      </c>
      <c r="E288" s="11">
        <v>883</v>
      </c>
      <c r="F288" s="11">
        <v>1060</v>
      </c>
      <c r="G288" s="11">
        <v>1225</v>
      </c>
      <c r="H288" s="11">
        <v>1366</v>
      </c>
      <c r="I288" s="11">
        <v>33000</v>
      </c>
      <c r="J288" s="11">
        <v>37700</v>
      </c>
      <c r="K288" s="11">
        <v>42400</v>
      </c>
      <c r="L288" s="11">
        <v>47100</v>
      </c>
      <c r="M288" s="11">
        <v>50900</v>
      </c>
      <c r="N288" s="14">
        <v>54650</v>
      </c>
      <c r="O288" s="14">
        <v>58450</v>
      </c>
      <c r="P288" s="14">
        <v>62200</v>
      </c>
      <c r="R288"/>
    </row>
    <row r="289" spans="1:18" s="9" customFormat="1" ht="15.75" customHeight="1" x14ac:dyDescent="0.45">
      <c r="A289" s="59" t="s">
        <v>128</v>
      </c>
      <c r="B289" s="59" t="str">
        <f t="shared" si="4"/>
        <v>Huerfano0.45</v>
      </c>
      <c r="C289" s="12">
        <v>0.45</v>
      </c>
      <c r="D289" s="11">
        <v>742</v>
      </c>
      <c r="E289" s="11">
        <v>795</v>
      </c>
      <c r="F289" s="11">
        <v>954</v>
      </c>
      <c r="G289" s="11">
        <v>1102</v>
      </c>
      <c r="H289" s="11">
        <v>1229</v>
      </c>
      <c r="I289" s="11">
        <v>29700</v>
      </c>
      <c r="J289" s="11">
        <v>33930</v>
      </c>
      <c r="K289" s="11">
        <v>38160</v>
      </c>
      <c r="L289" s="11">
        <v>42390</v>
      </c>
      <c r="M289" s="11">
        <v>45810</v>
      </c>
      <c r="N289" s="14">
        <v>49185</v>
      </c>
      <c r="O289" s="14">
        <v>52605</v>
      </c>
      <c r="P289" s="14">
        <v>55980</v>
      </c>
      <c r="R289"/>
    </row>
    <row r="290" spans="1:18" s="9" customFormat="1" ht="15.75" customHeight="1" x14ac:dyDescent="0.45">
      <c r="A290" s="59" t="s">
        <v>128</v>
      </c>
      <c r="B290" s="59" t="str">
        <f t="shared" si="4"/>
        <v>Huerfano0.4</v>
      </c>
      <c r="C290" s="12">
        <v>0.4</v>
      </c>
      <c r="D290" s="11">
        <v>660</v>
      </c>
      <c r="E290" s="11">
        <v>707</v>
      </c>
      <c r="F290" s="11">
        <v>848</v>
      </c>
      <c r="G290" s="11">
        <v>980</v>
      </c>
      <c r="H290" s="11">
        <v>1093</v>
      </c>
      <c r="I290" s="11">
        <v>26400</v>
      </c>
      <c r="J290" s="11">
        <v>30160</v>
      </c>
      <c r="K290" s="11">
        <v>33920</v>
      </c>
      <c r="L290" s="11">
        <v>37680</v>
      </c>
      <c r="M290" s="11">
        <v>40720</v>
      </c>
      <c r="N290" s="14">
        <v>43720</v>
      </c>
      <c r="O290" s="14">
        <v>46760</v>
      </c>
      <c r="P290" s="14">
        <v>49760</v>
      </c>
      <c r="R290"/>
    </row>
    <row r="291" spans="1:18" s="9" customFormat="1" ht="15.75" customHeight="1" x14ac:dyDescent="0.45">
      <c r="A291" s="59" t="s">
        <v>128</v>
      </c>
      <c r="B291" s="59" t="str">
        <f t="shared" si="4"/>
        <v>Huerfano0.3</v>
      </c>
      <c r="C291" s="12">
        <v>0.3</v>
      </c>
      <c r="D291" s="11">
        <v>495</v>
      </c>
      <c r="E291" s="11">
        <v>530</v>
      </c>
      <c r="F291" s="11">
        <v>636</v>
      </c>
      <c r="G291" s="11">
        <v>735</v>
      </c>
      <c r="H291" s="11">
        <v>819</v>
      </c>
      <c r="I291" s="11">
        <v>19800</v>
      </c>
      <c r="J291" s="11">
        <v>22620</v>
      </c>
      <c r="K291" s="11">
        <v>25440</v>
      </c>
      <c r="L291" s="11">
        <v>28260</v>
      </c>
      <c r="M291" s="11">
        <v>30540</v>
      </c>
      <c r="N291" s="14">
        <v>32790</v>
      </c>
      <c r="O291" s="14">
        <v>35070</v>
      </c>
      <c r="P291" s="14">
        <v>37320</v>
      </c>
      <c r="R291"/>
    </row>
    <row r="292" spans="1:18" s="9" customFormat="1" ht="18" customHeight="1" x14ac:dyDescent="0.45">
      <c r="A292" s="59" t="s">
        <v>128</v>
      </c>
      <c r="B292" s="59" t="str">
        <f t="shared" si="4"/>
        <v>Huerfano0.2</v>
      </c>
      <c r="C292" s="12">
        <v>0.2</v>
      </c>
      <c r="D292" s="11">
        <v>330</v>
      </c>
      <c r="E292" s="11">
        <v>353</v>
      </c>
      <c r="F292" s="11">
        <v>424</v>
      </c>
      <c r="G292" s="11">
        <v>490</v>
      </c>
      <c r="H292" s="11">
        <v>546</v>
      </c>
      <c r="I292" s="11">
        <v>13200</v>
      </c>
      <c r="J292" s="11">
        <v>15080</v>
      </c>
      <c r="K292" s="11">
        <v>16960</v>
      </c>
      <c r="L292" s="11">
        <v>18840</v>
      </c>
      <c r="M292" s="11">
        <v>20360</v>
      </c>
      <c r="N292" s="11">
        <v>21860</v>
      </c>
      <c r="O292" s="11">
        <v>23380</v>
      </c>
      <c r="P292" s="11">
        <v>24880</v>
      </c>
      <c r="R292"/>
    </row>
    <row r="293" spans="1:18" s="9" customFormat="1" ht="18" customHeight="1" x14ac:dyDescent="0.45">
      <c r="A293" s="59" t="s">
        <v>129</v>
      </c>
      <c r="B293" s="59" t="str">
        <f t="shared" si="4"/>
        <v>Jackson1.2</v>
      </c>
      <c r="C293" s="12">
        <v>1.2</v>
      </c>
      <c r="D293" s="11">
        <v>1980</v>
      </c>
      <c r="E293" s="11">
        <v>2121</v>
      </c>
      <c r="F293" s="11">
        <v>2544</v>
      </c>
      <c r="G293" s="11">
        <v>2940</v>
      </c>
      <c r="H293" s="11">
        <v>3279</v>
      </c>
      <c r="I293" s="11">
        <v>79200</v>
      </c>
      <c r="J293" s="11">
        <v>90480</v>
      </c>
      <c r="K293" s="11">
        <v>101760</v>
      </c>
      <c r="L293" s="11">
        <v>113040</v>
      </c>
      <c r="M293" s="11">
        <v>122160</v>
      </c>
      <c r="N293" s="11">
        <v>131160</v>
      </c>
      <c r="O293" s="11">
        <v>140280</v>
      </c>
      <c r="P293" s="11">
        <v>149280</v>
      </c>
      <c r="R293"/>
    </row>
    <row r="294" spans="1:18" s="9" customFormat="1" ht="15.75" customHeight="1" x14ac:dyDescent="0.45">
      <c r="A294" s="59" t="s">
        <v>129</v>
      </c>
      <c r="B294" s="59" t="str">
        <f t="shared" si="4"/>
        <v>Jackson1</v>
      </c>
      <c r="C294" s="12">
        <v>1</v>
      </c>
      <c r="D294" s="11">
        <v>1650</v>
      </c>
      <c r="E294" s="11">
        <v>1767</v>
      </c>
      <c r="F294" s="11">
        <v>2120</v>
      </c>
      <c r="G294" s="11">
        <v>2450</v>
      </c>
      <c r="H294" s="11">
        <v>2732</v>
      </c>
      <c r="I294" s="11">
        <v>66000</v>
      </c>
      <c r="J294" s="11">
        <v>75400</v>
      </c>
      <c r="K294" s="11">
        <v>84800</v>
      </c>
      <c r="L294" s="11">
        <v>94200</v>
      </c>
      <c r="M294" s="11">
        <v>101800</v>
      </c>
      <c r="N294" s="11">
        <v>109300</v>
      </c>
      <c r="O294" s="11">
        <v>116900</v>
      </c>
      <c r="P294" s="11">
        <v>124400</v>
      </c>
      <c r="R294"/>
    </row>
    <row r="295" spans="1:18" s="9" customFormat="1" ht="15.75" customHeight="1" x14ac:dyDescent="0.45">
      <c r="A295" s="59" t="s">
        <v>129</v>
      </c>
      <c r="B295" s="59" t="str">
        <f t="shared" si="4"/>
        <v>Jackson0.8</v>
      </c>
      <c r="C295" s="12">
        <v>0.8</v>
      </c>
      <c r="D295" s="11">
        <v>1320</v>
      </c>
      <c r="E295" s="11">
        <v>1414</v>
      </c>
      <c r="F295" s="11">
        <v>1696</v>
      </c>
      <c r="G295" s="11">
        <v>1960</v>
      </c>
      <c r="H295" s="11">
        <v>2186</v>
      </c>
      <c r="I295" s="13">
        <v>52800</v>
      </c>
      <c r="J295" s="13">
        <v>60320</v>
      </c>
      <c r="K295" s="13">
        <v>67840</v>
      </c>
      <c r="L295" s="13">
        <v>75360</v>
      </c>
      <c r="M295" s="13">
        <v>81440</v>
      </c>
      <c r="N295" s="13">
        <v>87440</v>
      </c>
      <c r="O295" s="13">
        <v>93520</v>
      </c>
      <c r="P295" s="13">
        <v>99520</v>
      </c>
      <c r="R295"/>
    </row>
    <row r="296" spans="1:18" s="9" customFormat="1" ht="15.75" customHeight="1" x14ac:dyDescent="0.45">
      <c r="A296" s="59" t="s">
        <v>129</v>
      </c>
      <c r="B296" s="59" t="str">
        <f t="shared" si="4"/>
        <v>Jackson0.7</v>
      </c>
      <c r="C296" s="12">
        <v>0.7</v>
      </c>
      <c r="D296" s="11">
        <v>1155</v>
      </c>
      <c r="E296" s="11">
        <v>1237</v>
      </c>
      <c r="F296" s="11">
        <v>1484</v>
      </c>
      <c r="G296" s="11">
        <v>1715</v>
      </c>
      <c r="H296" s="11">
        <v>1912</v>
      </c>
      <c r="I296" s="13">
        <v>46200</v>
      </c>
      <c r="J296" s="13">
        <v>52780</v>
      </c>
      <c r="K296" s="13">
        <v>59359.999999999993</v>
      </c>
      <c r="L296" s="13">
        <v>65940</v>
      </c>
      <c r="M296" s="13">
        <v>71260</v>
      </c>
      <c r="N296" s="13">
        <v>76510</v>
      </c>
      <c r="O296" s="13">
        <v>81830</v>
      </c>
      <c r="P296" s="13">
        <v>87080</v>
      </c>
      <c r="R296"/>
    </row>
    <row r="297" spans="1:18" s="9" customFormat="1" ht="15.75" customHeight="1" x14ac:dyDescent="0.45">
      <c r="A297" s="59" t="s">
        <v>129</v>
      </c>
      <c r="B297" s="59" t="str">
        <f t="shared" si="4"/>
        <v>Jackson0.6</v>
      </c>
      <c r="C297" s="12">
        <v>0.6</v>
      </c>
      <c r="D297" s="11">
        <v>990</v>
      </c>
      <c r="E297" s="11">
        <v>1060</v>
      </c>
      <c r="F297" s="11">
        <v>1272</v>
      </c>
      <c r="G297" s="11">
        <v>1470</v>
      </c>
      <c r="H297" s="11">
        <v>1639</v>
      </c>
      <c r="I297" s="11">
        <v>39600</v>
      </c>
      <c r="J297" s="11">
        <v>45240</v>
      </c>
      <c r="K297" s="11">
        <v>50880</v>
      </c>
      <c r="L297" s="11">
        <v>56520</v>
      </c>
      <c r="M297" s="11">
        <v>61080</v>
      </c>
      <c r="N297" s="14">
        <v>65580</v>
      </c>
      <c r="O297" s="14">
        <v>70140</v>
      </c>
      <c r="P297" s="14">
        <v>74640</v>
      </c>
      <c r="R297"/>
    </row>
    <row r="298" spans="1:18" s="9" customFormat="1" ht="15.75" customHeight="1" x14ac:dyDescent="0.45">
      <c r="A298" s="59" t="s">
        <v>129</v>
      </c>
      <c r="B298" s="59" t="str">
        <f t="shared" si="4"/>
        <v>Jackson0.5</v>
      </c>
      <c r="C298" s="12">
        <v>0.5</v>
      </c>
      <c r="D298" s="11">
        <v>825</v>
      </c>
      <c r="E298" s="11">
        <v>883</v>
      </c>
      <c r="F298" s="11">
        <v>1060</v>
      </c>
      <c r="G298" s="11">
        <v>1225</v>
      </c>
      <c r="H298" s="11">
        <v>1366</v>
      </c>
      <c r="I298" s="11">
        <v>33000</v>
      </c>
      <c r="J298" s="11">
        <v>37700</v>
      </c>
      <c r="K298" s="11">
        <v>42400</v>
      </c>
      <c r="L298" s="11">
        <v>47100</v>
      </c>
      <c r="M298" s="11">
        <v>50900</v>
      </c>
      <c r="N298" s="14">
        <v>54650</v>
      </c>
      <c r="O298" s="14">
        <v>58450</v>
      </c>
      <c r="P298" s="14">
        <v>62200</v>
      </c>
      <c r="R298"/>
    </row>
    <row r="299" spans="1:18" s="9" customFormat="1" ht="15.75" customHeight="1" x14ac:dyDescent="0.45">
      <c r="A299" s="59" t="s">
        <v>129</v>
      </c>
      <c r="B299" s="59" t="str">
        <f t="shared" si="4"/>
        <v>Jackson0.45</v>
      </c>
      <c r="C299" s="12">
        <v>0.45</v>
      </c>
      <c r="D299" s="11">
        <v>742</v>
      </c>
      <c r="E299" s="11">
        <v>795</v>
      </c>
      <c r="F299" s="11">
        <v>954</v>
      </c>
      <c r="G299" s="11">
        <v>1102</v>
      </c>
      <c r="H299" s="11">
        <v>1229</v>
      </c>
      <c r="I299" s="11">
        <v>29700</v>
      </c>
      <c r="J299" s="11">
        <v>33930</v>
      </c>
      <c r="K299" s="11">
        <v>38160</v>
      </c>
      <c r="L299" s="11">
        <v>42390</v>
      </c>
      <c r="M299" s="11">
        <v>45810</v>
      </c>
      <c r="N299" s="14">
        <v>49185</v>
      </c>
      <c r="O299" s="14">
        <v>52605</v>
      </c>
      <c r="P299" s="14">
        <v>55980</v>
      </c>
      <c r="R299"/>
    </row>
    <row r="300" spans="1:18" s="9" customFormat="1" ht="15.75" customHeight="1" x14ac:dyDescent="0.45">
      <c r="A300" s="59" t="s">
        <v>129</v>
      </c>
      <c r="B300" s="59" t="str">
        <f t="shared" si="4"/>
        <v>Jackson0.4</v>
      </c>
      <c r="C300" s="12">
        <v>0.4</v>
      </c>
      <c r="D300" s="11">
        <v>660</v>
      </c>
      <c r="E300" s="11">
        <v>707</v>
      </c>
      <c r="F300" s="11">
        <v>848</v>
      </c>
      <c r="G300" s="11">
        <v>980</v>
      </c>
      <c r="H300" s="11">
        <v>1093</v>
      </c>
      <c r="I300" s="11">
        <v>26400</v>
      </c>
      <c r="J300" s="11">
        <v>30160</v>
      </c>
      <c r="K300" s="11">
        <v>33920</v>
      </c>
      <c r="L300" s="11">
        <v>37680</v>
      </c>
      <c r="M300" s="11">
        <v>40720</v>
      </c>
      <c r="N300" s="14">
        <v>43720</v>
      </c>
      <c r="O300" s="14">
        <v>46760</v>
      </c>
      <c r="P300" s="14">
        <v>49760</v>
      </c>
      <c r="R300"/>
    </row>
    <row r="301" spans="1:18" s="9" customFormat="1" ht="15.75" customHeight="1" x14ac:dyDescent="0.45">
      <c r="A301" s="59" t="s">
        <v>129</v>
      </c>
      <c r="B301" s="59" t="str">
        <f t="shared" si="4"/>
        <v>Jackson0.3</v>
      </c>
      <c r="C301" s="12">
        <v>0.3</v>
      </c>
      <c r="D301" s="11">
        <v>495</v>
      </c>
      <c r="E301" s="11">
        <v>530</v>
      </c>
      <c r="F301" s="11">
        <v>636</v>
      </c>
      <c r="G301" s="11">
        <v>735</v>
      </c>
      <c r="H301" s="11">
        <v>819</v>
      </c>
      <c r="I301" s="13">
        <v>19800</v>
      </c>
      <c r="J301" s="13">
        <v>22620</v>
      </c>
      <c r="K301" s="13">
        <v>25440</v>
      </c>
      <c r="L301" s="13">
        <v>28260</v>
      </c>
      <c r="M301" s="13">
        <v>30540</v>
      </c>
      <c r="N301" s="13">
        <v>32790</v>
      </c>
      <c r="O301" s="13">
        <v>35070</v>
      </c>
      <c r="P301" s="13">
        <v>37320</v>
      </c>
      <c r="R301"/>
    </row>
    <row r="302" spans="1:18" s="9" customFormat="1" ht="15.75" customHeight="1" x14ac:dyDescent="0.45">
      <c r="A302" s="59" t="s">
        <v>129</v>
      </c>
      <c r="B302" s="59" t="str">
        <f t="shared" si="4"/>
        <v>Jackson0.2</v>
      </c>
      <c r="C302" s="12">
        <v>0.2</v>
      </c>
      <c r="D302" s="11">
        <v>330</v>
      </c>
      <c r="E302" s="11">
        <v>353</v>
      </c>
      <c r="F302" s="11">
        <v>424</v>
      </c>
      <c r="G302" s="11">
        <v>490</v>
      </c>
      <c r="H302" s="11">
        <v>546</v>
      </c>
      <c r="I302" s="13">
        <v>13200</v>
      </c>
      <c r="J302" s="13">
        <v>15080</v>
      </c>
      <c r="K302" s="13">
        <v>16960</v>
      </c>
      <c r="L302" s="13">
        <v>18840</v>
      </c>
      <c r="M302" s="13">
        <v>20360</v>
      </c>
      <c r="N302" s="13">
        <v>21860</v>
      </c>
      <c r="O302" s="13">
        <v>23380</v>
      </c>
      <c r="P302" s="13">
        <v>24880</v>
      </c>
      <c r="R302"/>
    </row>
    <row r="303" spans="1:18" s="9" customFormat="1" ht="15.75" customHeight="1" x14ac:dyDescent="0.45">
      <c r="A303" s="59" t="s">
        <v>130</v>
      </c>
      <c r="B303" s="59" t="str">
        <f t="shared" si="4"/>
        <v>Jefferson1.2</v>
      </c>
      <c r="C303" s="12">
        <v>1.2</v>
      </c>
      <c r="D303" s="11">
        <v>2739</v>
      </c>
      <c r="E303" s="11">
        <v>2935</v>
      </c>
      <c r="F303" s="11">
        <v>3522</v>
      </c>
      <c r="G303" s="11">
        <v>4069</v>
      </c>
      <c r="H303" s="11">
        <v>4539</v>
      </c>
      <c r="I303" s="11">
        <v>109560</v>
      </c>
      <c r="J303" s="11">
        <v>125280</v>
      </c>
      <c r="K303" s="11">
        <v>140880</v>
      </c>
      <c r="L303" s="11">
        <v>156480</v>
      </c>
      <c r="M303" s="11">
        <v>169080</v>
      </c>
      <c r="N303" s="11">
        <v>181560</v>
      </c>
      <c r="O303" s="11">
        <v>194040</v>
      </c>
      <c r="P303" s="11">
        <v>206640</v>
      </c>
      <c r="R303"/>
    </row>
    <row r="304" spans="1:18" s="9" customFormat="1" ht="15.75" customHeight="1" x14ac:dyDescent="0.45">
      <c r="A304" s="59" t="s">
        <v>130</v>
      </c>
      <c r="B304" s="59" t="str">
        <f t="shared" si="4"/>
        <v>Jefferson1</v>
      </c>
      <c r="C304" s="12">
        <v>1</v>
      </c>
      <c r="D304" s="11">
        <v>2282</v>
      </c>
      <c r="E304" s="11">
        <v>2446</v>
      </c>
      <c r="F304" s="11">
        <v>2935</v>
      </c>
      <c r="G304" s="11">
        <v>3391</v>
      </c>
      <c r="H304" s="11">
        <v>3782</v>
      </c>
      <c r="I304" s="11">
        <v>91300</v>
      </c>
      <c r="J304" s="11">
        <v>104400</v>
      </c>
      <c r="K304" s="11">
        <v>117400</v>
      </c>
      <c r="L304" s="11">
        <v>130400</v>
      </c>
      <c r="M304" s="11">
        <v>140900</v>
      </c>
      <c r="N304" s="11">
        <v>151300</v>
      </c>
      <c r="O304" s="11">
        <v>161700</v>
      </c>
      <c r="P304" s="11">
        <v>172200</v>
      </c>
      <c r="R304"/>
    </row>
    <row r="305" spans="1:18" s="9" customFormat="1" ht="15.75" customHeight="1" x14ac:dyDescent="0.45">
      <c r="A305" s="59" t="s">
        <v>130</v>
      </c>
      <c r="B305" s="59" t="str">
        <f t="shared" si="4"/>
        <v>Jefferson0.8</v>
      </c>
      <c r="C305" s="12">
        <v>0.8</v>
      </c>
      <c r="D305" s="11">
        <v>1826</v>
      </c>
      <c r="E305" s="11">
        <v>1957</v>
      </c>
      <c r="F305" s="11">
        <v>2348</v>
      </c>
      <c r="G305" s="11">
        <v>2713</v>
      </c>
      <c r="H305" s="11">
        <v>3026</v>
      </c>
      <c r="I305" s="13">
        <v>73040</v>
      </c>
      <c r="J305" s="13">
        <v>83520</v>
      </c>
      <c r="K305" s="13">
        <v>93920</v>
      </c>
      <c r="L305" s="13">
        <v>104320</v>
      </c>
      <c r="M305" s="13">
        <v>112720</v>
      </c>
      <c r="N305" s="13">
        <v>121040</v>
      </c>
      <c r="O305" s="13">
        <v>129360</v>
      </c>
      <c r="P305" s="13">
        <v>137760</v>
      </c>
      <c r="R305"/>
    </row>
    <row r="306" spans="1:18" s="9" customFormat="1" ht="15.75" customHeight="1" x14ac:dyDescent="0.45">
      <c r="A306" s="59" t="s">
        <v>130</v>
      </c>
      <c r="B306" s="59" t="str">
        <f t="shared" si="4"/>
        <v>Jefferson0.7</v>
      </c>
      <c r="C306" s="12">
        <v>0.7</v>
      </c>
      <c r="D306" s="11">
        <v>1597</v>
      </c>
      <c r="E306" s="11">
        <v>1712</v>
      </c>
      <c r="F306" s="11">
        <v>2054</v>
      </c>
      <c r="G306" s="11">
        <v>2373</v>
      </c>
      <c r="H306" s="11">
        <v>2647</v>
      </c>
      <c r="I306" s="13">
        <v>63909.999999999993</v>
      </c>
      <c r="J306" s="13">
        <v>73080</v>
      </c>
      <c r="K306" s="13">
        <v>82180</v>
      </c>
      <c r="L306" s="13">
        <v>91280</v>
      </c>
      <c r="M306" s="13">
        <v>98630</v>
      </c>
      <c r="N306" s="13">
        <v>105910</v>
      </c>
      <c r="O306" s="13">
        <v>113190</v>
      </c>
      <c r="P306" s="13">
        <v>120539.99999999999</v>
      </c>
      <c r="R306"/>
    </row>
    <row r="307" spans="1:18" s="9" customFormat="1" ht="15.75" customHeight="1" x14ac:dyDescent="0.45">
      <c r="A307" s="59" t="s">
        <v>130</v>
      </c>
      <c r="B307" s="59" t="str">
        <f t="shared" si="4"/>
        <v>Jefferson0.6</v>
      </c>
      <c r="C307" s="12">
        <v>0.6</v>
      </c>
      <c r="D307" s="11">
        <v>1369</v>
      </c>
      <c r="E307" s="11">
        <v>1467</v>
      </c>
      <c r="F307" s="11">
        <v>1761</v>
      </c>
      <c r="G307" s="11">
        <v>2034</v>
      </c>
      <c r="H307" s="11">
        <v>2269</v>
      </c>
      <c r="I307" s="11">
        <v>54780</v>
      </c>
      <c r="J307" s="11">
        <v>62640</v>
      </c>
      <c r="K307" s="11">
        <v>70440</v>
      </c>
      <c r="L307" s="11">
        <v>78240</v>
      </c>
      <c r="M307" s="11">
        <v>84540</v>
      </c>
      <c r="N307" s="14">
        <v>90780</v>
      </c>
      <c r="O307" s="14">
        <v>97020</v>
      </c>
      <c r="P307" s="14">
        <v>103320</v>
      </c>
      <c r="R307"/>
    </row>
    <row r="308" spans="1:18" s="9" customFormat="1" ht="15.75" customHeight="1" x14ac:dyDescent="0.45">
      <c r="A308" s="59" t="s">
        <v>130</v>
      </c>
      <c r="B308" s="59" t="str">
        <f t="shared" si="4"/>
        <v>Jefferson0.5</v>
      </c>
      <c r="C308" s="12">
        <v>0.5</v>
      </c>
      <c r="D308" s="11">
        <v>1141</v>
      </c>
      <c r="E308" s="11">
        <v>1223</v>
      </c>
      <c r="F308" s="11">
        <v>1467</v>
      </c>
      <c r="G308" s="11">
        <v>1695</v>
      </c>
      <c r="H308" s="11">
        <v>1891</v>
      </c>
      <c r="I308" s="13">
        <v>45650</v>
      </c>
      <c r="J308" s="13">
        <v>52200</v>
      </c>
      <c r="K308" s="13">
        <v>58700</v>
      </c>
      <c r="L308" s="13">
        <v>65200</v>
      </c>
      <c r="M308" s="13">
        <v>70450</v>
      </c>
      <c r="N308" s="13">
        <v>75650</v>
      </c>
      <c r="O308" s="13">
        <v>80850</v>
      </c>
      <c r="P308" s="13">
        <v>86100</v>
      </c>
      <c r="R308"/>
    </row>
    <row r="309" spans="1:18" s="9" customFormat="1" ht="15.75" customHeight="1" x14ac:dyDescent="0.45">
      <c r="A309" s="59" t="s">
        <v>130</v>
      </c>
      <c r="B309" s="59" t="str">
        <f t="shared" si="4"/>
        <v>Jefferson0.45</v>
      </c>
      <c r="C309" s="12">
        <v>0.45</v>
      </c>
      <c r="D309" s="11">
        <v>1027</v>
      </c>
      <c r="E309" s="11">
        <v>1100</v>
      </c>
      <c r="F309" s="11">
        <v>1320</v>
      </c>
      <c r="G309" s="11">
        <v>1526</v>
      </c>
      <c r="H309" s="11">
        <v>1702</v>
      </c>
      <c r="I309" s="11">
        <v>41085</v>
      </c>
      <c r="J309" s="11">
        <v>46980</v>
      </c>
      <c r="K309" s="11">
        <v>52830</v>
      </c>
      <c r="L309" s="11">
        <v>58680</v>
      </c>
      <c r="M309" s="11">
        <v>63405</v>
      </c>
      <c r="N309" s="14">
        <v>68085</v>
      </c>
      <c r="O309" s="14">
        <v>72765</v>
      </c>
      <c r="P309" s="14">
        <v>77490</v>
      </c>
      <c r="R309"/>
    </row>
    <row r="310" spans="1:18" s="9" customFormat="1" ht="15.75" customHeight="1" x14ac:dyDescent="0.45">
      <c r="A310" s="59" t="s">
        <v>130</v>
      </c>
      <c r="B310" s="59" t="str">
        <f t="shared" si="4"/>
        <v>Jefferson0.4</v>
      </c>
      <c r="C310" s="12">
        <v>0.4</v>
      </c>
      <c r="D310" s="11">
        <v>913</v>
      </c>
      <c r="E310" s="11">
        <v>978</v>
      </c>
      <c r="F310" s="11">
        <v>1174</v>
      </c>
      <c r="G310" s="11">
        <v>1356</v>
      </c>
      <c r="H310" s="11">
        <v>1513</v>
      </c>
      <c r="I310" s="11">
        <v>36520</v>
      </c>
      <c r="J310" s="11">
        <v>41760</v>
      </c>
      <c r="K310" s="11">
        <v>46960</v>
      </c>
      <c r="L310" s="11">
        <v>52160</v>
      </c>
      <c r="M310" s="11">
        <v>56360</v>
      </c>
      <c r="N310" s="14">
        <v>60520</v>
      </c>
      <c r="O310" s="14">
        <v>64680</v>
      </c>
      <c r="P310" s="14">
        <v>68880</v>
      </c>
      <c r="R310"/>
    </row>
    <row r="311" spans="1:18" s="9" customFormat="1" ht="15.75" customHeight="1" x14ac:dyDescent="0.45">
      <c r="A311" s="59" t="s">
        <v>130</v>
      </c>
      <c r="B311" s="59" t="str">
        <f t="shared" si="4"/>
        <v>Jefferson0.3</v>
      </c>
      <c r="C311" s="12">
        <v>0.3</v>
      </c>
      <c r="D311" s="11">
        <v>684</v>
      </c>
      <c r="E311" s="11">
        <v>733</v>
      </c>
      <c r="F311" s="11">
        <v>880</v>
      </c>
      <c r="G311" s="11">
        <v>1017</v>
      </c>
      <c r="H311" s="11">
        <v>1134</v>
      </c>
      <c r="I311" s="13">
        <v>27390</v>
      </c>
      <c r="J311" s="13">
        <v>31320</v>
      </c>
      <c r="K311" s="13">
        <v>35220</v>
      </c>
      <c r="L311" s="13">
        <v>39120</v>
      </c>
      <c r="M311" s="13">
        <v>42270</v>
      </c>
      <c r="N311" s="13">
        <v>45390</v>
      </c>
      <c r="O311" s="13">
        <v>48510</v>
      </c>
      <c r="P311" s="13">
        <v>51660</v>
      </c>
      <c r="R311"/>
    </row>
    <row r="312" spans="1:18" s="9" customFormat="1" ht="15.75" customHeight="1" x14ac:dyDescent="0.45">
      <c r="A312" s="59" t="s">
        <v>130</v>
      </c>
      <c r="B312" s="59" t="str">
        <f t="shared" si="4"/>
        <v>Jefferson0.2</v>
      </c>
      <c r="C312" s="12">
        <v>0.2</v>
      </c>
      <c r="D312" s="11">
        <v>456</v>
      </c>
      <c r="E312" s="11">
        <v>489</v>
      </c>
      <c r="F312" s="11">
        <v>587</v>
      </c>
      <c r="G312" s="11">
        <v>678</v>
      </c>
      <c r="H312" s="11">
        <v>756</v>
      </c>
      <c r="I312" s="13">
        <v>18260</v>
      </c>
      <c r="J312" s="13">
        <v>20880</v>
      </c>
      <c r="K312" s="13">
        <v>23480</v>
      </c>
      <c r="L312" s="13">
        <v>26080</v>
      </c>
      <c r="M312" s="13">
        <v>28180</v>
      </c>
      <c r="N312" s="13">
        <v>30260</v>
      </c>
      <c r="O312" s="13">
        <v>32340</v>
      </c>
      <c r="P312" s="13">
        <v>34440</v>
      </c>
      <c r="R312"/>
    </row>
    <row r="313" spans="1:18" s="9" customFormat="1" ht="15.75" customHeight="1" x14ac:dyDescent="0.45">
      <c r="A313" s="59" t="s">
        <v>131</v>
      </c>
      <c r="B313" s="59" t="str">
        <f t="shared" si="4"/>
        <v>Kiowa1.2</v>
      </c>
      <c r="C313" s="12">
        <v>1.2</v>
      </c>
      <c r="D313" s="11">
        <v>1980</v>
      </c>
      <c r="E313" s="11">
        <v>2121</v>
      </c>
      <c r="F313" s="11">
        <v>2544</v>
      </c>
      <c r="G313" s="11">
        <v>2940</v>
      </c>
      <c r="H313" s="11">
        <v>3279</v>
      </c>
      <c r="I313" s="11">
        <v>79200</v>
      </c>
      <c r="J313" s="11">
        <v>90480</v>
      </c>
      <c r="K313" s="11">
        <v>101760</v>
      </c>
      <c r="L313" s="11">
        <v>113040</v>
      </c>
      <c r="M313" s="11">
        <v>122160</v>
      </c>
      <c r="N313" s="11">
        <v>131160</v>
      </c>
      <c r="O313" s="11">
        <v>140280</v>
      </c>
      <c r="P313" s="11">
        <v>149280</v>
      </c>
      <c r="R313"/>
    </row>
    <row r="314" spans="1:18" s="9" customFormat="1" ht="15.75" customHeight="1" x14ac:dyDescent="0.45">
      <c r="A314" s="59" t="s">
        <v>131</v>
      </c>
      <c r="B314" s="59" t="str">
        <f t="shared" si="4"/>
        <v>Kiowa1</v>
      </c>
      <c r="C314" s="12">
        <v>1</v>
      </c>
      <c r="D314" s="11">
        <v>1650</v>
      </c>
      <c r="E314" s="11">
        <v>1767</v>
      </c>
      <c r="F314" s="11">
        <v>2120</v>
      </c>
      <c r="G314" s="11">
        <v>2450</v>
      </c>
      <c r="H314" s="11">
        <v>2732</v>
      </c>
      <c r="I314" s="11">
        <v>66000</v>
      </c>
      <c r="J314" s="11">
        <v>75400</v>
      </c>
      <c r="K314" s="11">
        <v>84800</v>
      </c>
      <c r="L314" s="11">
        <v>94200</v>
      </c>
      <c r="M314" s="11">
        <v>101800</v>
      </c>
      <c r="N314" s="11">
        <v>109300</v>
      </c>
      <c r="O314" s="11">
        <v>116900</v>
      </c>
      <c r="P314" s="11">
        <v>124400</v>
      </c>
      <c r="R314"/>
    </row>
    <row r="315" spans="1:18" s="9" customFormat="1" ht="15.75" customHeight="1" x14ac:dyDescent="0.45">
      <c r="A315" s="59" t="s">
        <v>131</v>
      </c>
      <c r="B315" s="59" t="str">
        <f t="shared" si="4"/>
        <v>Kiowa0.8</v>
      </c>
      <c r="C315" s="12">
        <v>0.8</v>
      </c>
      <c r="D315" s="11">
        <v>1320</v>
      </c>
      <c r="E315" s="11">
        <v>1414</v>
      </c>
      <c r="F315" s="11">
        <v>1696</v>
      </c>
      <c r="G315" s="11">
        <v>1960</v>
      </c>
      <c r="H315" s="11">
        <v>2186</v>
      </c>
      <c r="I315" s="13">
        <v>52800</v>
      </c>
      <c r="J315" s="13">
        <v>60320</v>
      </c>
      <c r="K315" s="13">
        <v>67840</v>
      </c>
      <c r="L315" s="13">
        <v>75360</v>
      </c>
      <c r="M315" s="13">
        <v>81440</v>
      </c>
      <c r="N315" s="13">
        <v>87440</v>
      </c>
      <c r="O315" s="13">
        <v>93520</v>
      </c>
      <c r="P315" s="13">
        <v>99520</v>
      </c>
      <c r="R315"/>
    </row>
    <row r="316" spans="1:18" s="9" customFormat="1" ht="15.75" customHeight="1" x14ac:dyDescent="0.45">
      <c r="A316" s="59" t="s">
        <v>131</v>
      </c>
      <c r="B316" s="59" t="str">
        <f t="shared" si="4"/>
        <v>Kiowa0.7</v>
      </c>
      <c r="C316" s="12">
        <v>0.7</v>
      </c>
      <c r="D316" s="11">
        <v>1155</v>
      </c>
      <c r="E316" s="11">
        <v>1237</v>
      </c>
      <c r="F316" s="11">
        <v>1484</v>
      </c>
      <c r="G316" s="11">
        <v>1715</v>
      </c>
      <c r="H316" s="11">
        <v>1912</v>
      </c>
      <c r="I316" s="13">
        <v>46200</v>
      </c>
      <c r="J316" s="13">
        <v>52780</v>
      </c>
      <c r="K316" s="13">
        <v>59359.999999999993</v>
      </c>
      <c r="L316" s="13">
        <v>65940</v>
      </c>
      <c r="M316" s="13">
        <v>71260</v>
      </c>
      <c r="N316" s="13">
        <v>76510</v>
      </c>
      <c r="O316" s="13">
        <v>81830</v>
      </c>
      <c r="P316" s="13">
        <v>87080</v>
      </c>
      <c r="R316"/>
    </row>
    <row r="317" spans="1:18" s="9" customFormat="1" ht="15.75" customHeight="1" x14ac:dyDescent="0.45">
      <c r="A317" s="59" t="s">
        <v>131</v>
      </c>
      <c r="B317" s="59" t="str">
        <f t="shared" si="4"/>
        <v>Kiowa0.6</v>
      </c>
      <c r="C317" s="12">
        <v>0.6</v>
      </c>
      <c r="D317" s="11">
        <v>990</v>
      </c>
      <c r="E317" s="11">
        <v>1060</v>
      </c>
      <c r="F317" s="11">
        <v>1272</v>
      </c>
      <c r="G317" s="11">
        <v>1470</v>
      </c>
      <c r="H317" s="11">
        <v>1639</v>
      </c>
      <c r="I317" s="11">
        <v>39600</v>
      </c>
      <c r="J317" s="11">
        <v>45240</v>
      </c>
      <c r="K317" s="11">
        <v>50880</v>
      </c>
      <c r="L317" s="11">
        <v>56520</v>
      </c>
      <c r="M317" s="11">
        <v>61080</v>
      </c>
      <c r="N317" s="14">
        <v>65580</v>
      </c>
      <c r="O317" s="14">
        <v>70140</v>
      </c>
      <c r="P317" s="14">
        <v>74640</v>
      </c>
      <c r="R317"/>
    </row>
    <row r="318" spans="1:18" s="9" customFormat="1" ht="15.75" customHeight="1" x14ac:dyDescent="0.45">
      <c r="A318" s="59" t="s">
        <v>131</v>
      </c>
      <c r="B318" s="59" t="str">
        <f t="shared" si="4"/>
        <v>Kiowa0.5</v>
      </c>
      <c r="C318" s="12">
        <v>0.5</v>
      </c>
      <c r="D318" s="11">
        <v>825</v>
      </c>
      <c r="E318" s="11">
        <v>883</v>
      </c>
      <c r="F318" s="11">
        <v>1060</v>
      </c>
      <c r="G318" s="11">
        <v>1225</v>
      </c>
      <c r="H318" s="11">
        <v>1366</v>
      </c>
      <c r="I318" s="13">
        <v>33000</v>
      </c>
      <c r="J318" s="13">
        <v>37700</v>
      </c>
      <c r="K318" s="13">
        <v>42400</v>
      </c>
      <c r="L318" s="13">
        <v>47100</v>
      </c>
      <c r="M318" s="13">
        <v>50900</v>
      </c>
      <c r="N318" s="13">
        <v>54650</v>
      </c>
      <c r="O318" s="13">
        <v>58450</v>
      </c>
      <c r="P318" s="13">
        <v>62200</v>
      </c>
      <c r="R318"/>
    </row>
    <row r="319" spans="1:18" s="9" customFormat="1" ht="15.6" customHeight="1" x14ac:dyDescent="0.45">
      <c r="A319" s="59" t="s">
        <v>131</v>
      </c>
      <c r="B319" s="59" t="str">
        <f t="shared" si="4"/>
        <v>Kiowa0.45</v>
      </c>
      <c r="C319" s="12">
        <v>0.45</v>
      </c>
      <c r="D319" s="11">
        <v>742</v>
      </c>
      <c r="E319" s="11">
        <v>795</v>
      </c>
      <c r="F319" s="11">
        <v>954</v>
      </c>
      <c r="G319" s="11">
        <v>1102</v>
      </c>
      <c r="H319" s="11">
        <v>1229</v>
      </c>
      <c r="I319" s="11">
        <v>29700</v>
      </c>
      <c r="J319" s="11">
        <v>33930</v>
      </c>
      <c r="K319" s="11">
        <v>38160</v>
      </c>
      <c r="L319" s="11">
        <v>42390</v>
      </c>
      <c r="M319" s="11">
        <v>45810</v>
      </c>
      <c r="N319" s="14">
        <v>49185</v>
      </c>
      <c r="O319" s="14">
        <v>52605</v>
      </c>
      <c r="P319" s="14">
        <v>55980</v>
      </c>
      <c r="R319"/>
    </row>
    <row r="320" spans="1:18" s="9" customFormat="1" ht="15.75" customHeight="1" x14ac:dyDescent="0.45">
      <c r="A320" s="59" t="s">
        <v>131</v>
      </c>
      <c r="B320" s="59" t="str">
        <f t="shared" si="4"/>
        <v>Kiowa0.4</v>
      </c>
      <c r="C320" s="12">
        <v>0.4</v>
      </c>
      <c r="D320" s="11">
        <v>660</v>
      </c>
      <c r="E320" s="11">
        <v>707</v>
      </c>
      <c r="F320" s="11">
        <v>848</v>
      </c>
      <c r="G320" s="11">
        <v>980</v>
      </c>
      <c r="H320" s="11">
        <v>1093</v>
      </c>
      <c r="I320" s="11">
        <v>26400</v>
      </c>
      <c r="J320" s="11">
        <v>30160</v>
      </c>
      <c r="K320" s="11">
        <v>33920</v>
      </c>
      <c r="L320" s="11">
        <v>37680</v>
      </c>
      <c r="M320" s="11">
        <v>40720</v>
      </c>
      <c r="N320" s="14">
        <v>43720</v>
      </c>
      <c r="O320" s="14">
        <v>46760</v>
      </c>
      <c r="P320" s="14">
        <v>49760</v>
      </c>
      <c r="R320"/>
    </row>
    <row r="321" spans="1:18" s="9" customFormat="1" ht="15.75" customHeight="1" x14ac:dyDescent="0.45">
      <c r="A321" s="59" t="s">
        <v>131</v>
      </c>
      <c r="B321" s="59" t="str">
        <f t="shared" si="4"/>
        <v>Kiowa0.3</v>
      </c>
      <c r="C321" s="12">
        <v>0.3</v>
      </c>
      <c r="D321" s="11">
        <v>495</v>
      </c>
      <c r="E321" s="11">
        <v>530</v>
      </c>
      <c r="F321" s="11">
        <v>636</v>
      </c>
      <c r="G321" s="11">
        <v>735</v>
      </c>
      <c r="H321" s="11">
        <v>819</v>
      </c>
      <c r="I321" s="11">
        <v>19800</v>
      </c>
      <c r="J321" s="11">
        <v>22620</v>
      </c>
      <c r="K321" s="11">
        <v>25440</v>
      </c>
      <c r="L321" s="11">
        <v>28260</v>
      </c>
      <c r="M321" s="11">
        <v>30540</v>
      </c>
      <c r="N321" s="14">
        <v>32790</v>
      </c>
      <c r="O321" s="14">
        <v>35070</v>
      </c>
      <c r="P321" s="14">
        <v>37320</v>
      </c>
      <c r="R321"/>
    </row>
    <row r="322" spans="1:18" s="9" customFormat="1" ht="15.75" customHeight="1" x14ac:dyDescent="0.45">
      <c r="A322" s="59" t="s">
        <v>131</v>
      </c>
      <c r="B322" s="59" t="str">
        <f t="shared" si="4"/>
        <v>Kiowa0.2</v>
      </c>
      <c r="C322" s="12">
        <v>0.2</v>
      </c>
      <c r="D322" s="11">
        <v>330</v>
      </c>
      <c r="E322" s="11">
        <v>353</v>
      </c>
      <c r="F322" s="11">
        <v>424</v>
      </c>
      <c r="G322" s="11">
        <v>490</v>
      </c>
      <c r="H322" s="11">
        <v>546</v>
      </c>
      <c r="I322" s="11">
        <v>13200</v>
      </c>
      <c r="J322" s="11">
        <v>15080</v>
      </c>
      <c r="K322" s="11">
        <v>16960</v>
      </c>
      <c r="L322" s="11">
        <v>18840</v>
      </c>
      <c r="M322" s="11">
        <v>20360</v>
      </c>
      <c r="N322" s="11">
        <v>21860</v>
      </c>
      <c r="O322" s="11">
        <v>23380</v>
      </c>
      <c r="P322" s="11">
        <v>24880</v>
      </c>
      <c r="R322"/>
    </row>
    <row r="323" spans="1:18" s="9" customFormat="1" ht="15.75" customHeight="1" x14ac:dyDescent="0.45">
      <c r="A323" s="59" t="s">
        <v>132</v>
      </c>
      <c r="B323" s="59" t="str">
        <f t="shared" ref="B323:B386" si="5">CONCATENATE(A323,C323)</f>
        <v>Kit Carson 1.2</v>
      </c>
      <c r="C323" s="12">
        <v>1.2</v>
      </c>
      <c r="D323" s="11">
        <v>1980</v>
      </c>
      <c r="E323" s="11">
        <v>2121</v>
      </c>
      <c r="F323" s="11">
        <v>2544</v>
      </c>
      <c r="G323" s="11">
        <v>2940</v>
      </c>
      <c r="H323" s="11">
        <v>3279</v>
      </c>
      <c r="I323" s="11">
        <v>79200</v>
      </c>
      <c r="J323" s="11">
        <v>90480</v>
      </c>
      <c r="K323" s="11">
        <v>101760</v>
      </c>
      <c r="L323" s="11">
        <v>113040</v>
      </c>
      <c r="M323" s="11">
        <v>122160</v>
      </c>
      <c r="N323" s="11">
        <v>131160</v>
      </c>
      <c r="O323" s="11">
        <v>140280</v>
      </c>
      <c r="P323" s="11">
        <v>149280</v>
      </c>
      <c r="R323"/>
    </row>
    <row r="324" spans="1:18" s="9" customFormat="1" ht="15.75" customHeight="1" x14ac:dyDescent="0.45">
      <c r="A324" s="59" t="s">
        <v>132</v>
      </c>
      <c r="B324" s="59" t="str">
        <f t="shared" si="5"/>
        <v>Kit Carson 1</v>
      </c>
      <c r="C324" s="12">
        <v>1</v>
      </c>
      <c r="D324" s="11">
        <v>1650</v>
      </c>
      <c r="E324" s="11">
        <v>1767</v>
      </c>
      <c r="F324" s="11">
        <v>2120</v>
      </c>
      <c r="G324" s="11">
        <v>2450</v>
      </c>
      <c r="H324" s="11">
        <v>2732</v>
      </c>
      <c r="I324" s="11">
        <v>66000</v>
      </c>
      <c r="J324" s="11">
        <v>75400</v>
      </c>
      <c r="K324" s="11">
        <v>84800</v>
      </c>
      <c r="L324" s="11">
        <v>94200</v>
      </c>
      <c r="M324" s="11">
        <v>101800</v>
      </c>
      <c r="N324" s="11">
        <v>109300</v>
      </c>
      <c r="O324" s="11">
        <v>116900</v>
      </c>
      <c r="P324" s="11">
        <v>124400</v>
      </c>
      <c r="R324"/>
    </row>
    <row r="325" spans="1:18" s="9" customFormat="1" ht="15.75" customHeight="1" x14ac:dyDescent="0.45">
      <c r="A325" s="59" t="s">
        <v>132</v>
      </c>
      <c r="B325" s="59" t="str">
        <f t="shared" si="5"/>
        <v>Kit Carson 0.8</v>
      </c>
      <c r="C325" s="12">
        <v>0.8</v>
      </c>
      <c r="D325" s="11">
        <v>1320</v>
      </c>
      <c r="E325" s="11">
        <v>1414</v>
      </c>
      <c r="F325" s="11">
        <v>1696</v>
      </c>
      <c r="G325" s="11">
        <v>1960</v>
      </c>
      <c r="H325" s="11">
        <v>2186</v>
      </c>
      <c r="I325" s="13">
        <v>52800</v>
      </c>
      <c r="J325" s="13">
        <v>60320</v>
      </c>
      <c r="K325" s="13">
        <v>67840</v>
      </c>
      <c r="L325" s="13">
        <v>75360</v>
      </c>
      <c r="M325" s="13">
        <v>81440</v>
      </c>
      <c r="N325" s="13">
        <v>87440</v>
      </c>
      <c r="O325" s="13">
        <v>93520</v>
      </c>
      <c r="P325" s="13">
        <v>99520</v>
      </c>
      <c r="R325"/>
    </row>
    <row r="326" spans="1:18" s="9" customFormat="1" ht="15.75" customHeight="1" x14ac:dyDescent="0.45">
      <c r="A326" s="59" t="s">
        <v>132</v>
      </c>
      <c r="B326" s="59" t="str">
        <f t="shared" si="5"/>
        <v>Kit Carson 0.7</v>
      </c>
      <c r="C326" s="12">
        <v>0.7</v>
      </c>
      <c r="D326" s="11">
        <v>1155</v>
      </c>
      <c r="E326" s="11">
        <v>1237</v>
      </c>
      <c r="F326" s="11">
        <v>1484</v>
      </c>
      <c r="G326" s="11">
        <v>1715</v>
      </c>
      <c r="H326" s="11">
        <v>1912</v>
      </c>
      <c r="I326" s="13">
        <v>46200</v>
      </c>
      <c r="J326" s="13">
        <v>52780</v>
      </c>
      <c r="K326" s="13">
        <v>59359.999999999993</v>
      </c>
      <c r="L326" s="13">
        <v>65940</v>
      </c>
      <c r="M326" s="13">
        <v>71260</v>
      </c>
      <c r="N326" s="13">
        <v>76510</v>
      </c>
      <c r="O326" s="13">
        <v>81830</v>
      </c>
      <c r="P326" s="13">
        <v>87080</v>
      </c>
      <c r="R326"/>
    </row>
    <row r="327" spans="1:18" s="9" customFormat="1" ht="15.75" customHeight="1" x14ac:dyDescent="0.45">
      <c r="A327" s="59" t="s">
        <v>132</v>
      </c>
      <c r="B327" s="59" t="str">
        <f t="shared" si="5"/>
        <v>Kit Carson 0.6</v>
      </c>
      <c r="C327" s="12">
        <v>0.6</v>
      </c>
      <c r="D327" s="11">
        <v>990</v>
      </c>
      <c r="E327" s="11">
        <v>1060</v>
      </c>
      <c r="F327" s="11">
        <v>1272</v>
      </c>
      <c r="G327" s="11">
        <v>1470</v>
      </c>
      <c r="H327" s="11">
        <v>1639</v>
      </c>
      <c r="I327" s="11">
        <v>39600</v>
      </c>
      <c r="J327" s="11">
        <v>45240</v>
      </c>
      <c r="K327" s="11">
        <v>50880</v>
      </c>
      <c r="L327" s="11">
        <v>56520</v>
      </c>
      <c r="M327" s="11">
        <v>61080</v>
      </c>
      <c r="N327" s="14">
        <v>65580</v>
      </c>
      <c r="O327" s="14">
        <v>70140</v>
      </c>
      <c r="P327" s="14">
        <v>74640</v>
      </c>
      <c r="R327"/>
    </row>
    <row r="328" spans="1:18" s="9" customFormat="1" ht="18" customHeight="1" x14ac:dyDescent="0.45">
      <c r="A328" s="59" t="s">
        <v>132</v>
      </c>
      <c r="B328" s="59" t="str">
        <f t="shared" si="5"/>
        <v>Kit Carson 0.5</v>
      </c>
      <c r="C328" s="12">
        <v>0.5</v>
      </c>
      <c r="D328" s="11">
        <v>825</v>
      </c>
      <c r="E328" s="11">
        <v>883</v>
      </c>
      <c r="F328" s="11">
        <v>1060</v>
      </c>
      <c r="G328" s="11">
        <v>1225</v>
      </c>
      <c r="H328" s="11">
        <v>1366</v>
      </c>
      <c r="I328" s="13">
        <v>33000</v>
      </c>
      <c r="J328" s="13">
        <v>37700</v>
      </c>
      <c r="K328" s="13">
        <v>42400</v>
      </c>
      <c r="L328" s="13">
        <v>47100</v>
      </c>
      <c r="M328" s="13">
        <v>50900</v>
      </c>
      <c r="N328" s="13">
        <v>54650</v>
      </c>
      <c r="O328" s="13">
        <v>58450</v>
      </c>
      <c r="P328" s="13">
        <v>62200</v>
      </c>
      <c r="R328"/>
    </row>
    <row r="329" spans="1:18" s="9" customFormat="1" ht="15.75" customHeight="1" x14ac:dyDescent="0.45">
      <c r="A329" s="59" t="s">
        <v>132</v>
      </c>
      <c r="B329" s="59" t="str">
        <f t="shared" si="5"/>
        <v>Kit Carson 0.45</v>
      </c>
      <c r="C329" s="12">
        <v>0.45</v>
      </c>
      <c r="D329" s="11">
        <v>742</v>
      </c>
      <c r="E329" s="11">
        <v>795</v>
      </c>
      <c r="F329" s="11">
        <v>954</v>
      </c>
      <c r="G329" s="11">
        <v>1102</v>
      </c>
      <c r="H329" s="11">
        <v>1229</v>
      </c>
      <c r="I329" s="11">
        <v>29700</v>
      </c>
      <c r="J329" s="11">
        <v>33930</v>
      </c>
      <c r="K329" s="11">
        <v>38160</v>
      </c>
      <c r="L329" s="11">
        <v>42390</v>
      </c>
      <c r="M329" s="11">
        <v>45810</v>
      </c>
      <c r="N329" s="14">
        <v>49185</v>
      </c>
      <c r="O329" s="14">
        <v>52605</v>
      </c>
      <c r="P329" s="14">
        <v>55980</v>
      </c>
      <c r="R329"/>
    </row>
    <row r="330" spans="1:18" s="9" customFormat="1" ht="15.75" customHeight="1" x14ac:dyDescent="0.45">
      <c r="A330" s="59" t="s">
        <v>132</v>
      </c>
      <c r="B330" s="59" t="str">
        <f t="shared" si="5"/>
        <v>Kit Carson 0.4</v>
      </c>
      <c r="C330" s="12">
        <v>0.4</v>
      </c>
      <c r="D330" s="11">
        <v>660</v>
      </c>
      <c r="E330" s="11">
        <v>707</v>
      </c>
      <c r="F330" s="11">
        <v>848</v>
      </c>
      <c r="G330" s="11">
        <v>980</v>
      </c>
      <c r="H330" s="11">
        <v>1093</v>
      </c>
      <c r="I330" s="11">
        <v>26400</v>
      </c>
      <c r="J330" s="11">
        <v>30160</v>
      </c>
      <c r="K330" s="11">
        <v>33920</v>
      </c>
      <c r="L330" s="11">
        <v>37680</v>
      </c>
      <c r="M330" s="11">
        <v>40720</v>
      </c>
      <c r="N330" s="14">
        <v>43720</v>
      </c>
      <c r="O330" s="14">
        <v>46760</v>
      </c>
      <c r="P330" s="14">
        <v>49760</v>
      </c>
      <c r="R330"/>
    </row>
    <row r="331" spans="1:18" s="9" customFormat="1" ht="15.75" customHeight="1" x14ac:dyDescent="0.45">
      <c r="A331" s="59" t="s">
        <v>132</v>
      </c>
      <c r="B331" s="59" t="str">
        <f t="shared" si="5"/>
        <v>Kit Carson 0.3</v>
      </c>
      <c r="C331" s="12">
        <v>0.3</v>
      </c>
      <c r="D331" s="11">
        <v>495</v>
      </c>
      <c r="E331" s="11">
        <v>530</v>
      </c>
      <c r="F331" s="11">
        <v>636</v>
      </c>
      <c r="G331" s="11">
        <v>735</v>
      </c>
      <c r="H331" s="11">
        <v>819</v>
      </c>
      <c r="I331" s="11">
        <v>19800</v>
      </c>
      <c r="J331" s="11">
        <v>22620</v>
      </c>
      <c r="K331" s="11">
        <v>25440</v>
      </c>
      <c r="L331" s="11">
        <v>28260</v>
      </c>
      <c r="M331" s="11">
        <v>30540</v>
      </c>
      <c r="N331" s="14">
        <v>32790</v>
      </c>
      <c r="O331" s="14">
        <v>35070</v>
      </c>
      <c r="P331" s="14">
        <v>37320</v>
      </c>
      <c r="R331"/>
    </row>
    <row r="332" spans="1:18" s="9" customFormat="1" ht="15.75" customHeight="1" x14ac:dyDescent="0.45">
      <c r="A332" s="59" t="s">
        <v>132</v>
      </c>
      <c r="B332" s="59" t="str">
        <f t="shared" si="5"/>
        <v>Kit Carson 0.2</v>
      </c>
      <c r="C332" s="12">
        <v>0.2</v>
      </c>
      <c r="D332" s="11">
        <v>330</v>
      </c>
      <c r="E332" s="11">
        <v>353</v>
      </c>
      <c r="F332" s="11">
        <v>424</v>
      </c>
      <c r="G332" s="11">
        <v>490</v>
      </c>
      <c r="H332" s="11">
        <v>546</v>
      </c>
      <c r="I332" s="11">
        <v>13200</v>
      </c>
      <c r="J332" s="11">
        <v>15080</v>
      </c>
      <c r="K332" s="11">
        <v>16960</v>
      </c>
      <c r="L332" s="11">
        <v>18840</v>
      </c>
      <c r="M332" s="11">
        <v>20360</v>
      </c>
      <c r="N332" s="11">
        <v>21860</v>
      </c>
      <c r="O332" s="11">
        <v>23380</v>
      </c>
      <c r="P332" s="11">
        <v>24880</v>
      </c>
      <c r="R332"/>
    </row>
    <row r="333" spans="1:18" s="9" customFormat="1" ht="15.75" customHeight="1" x14ac:dyDescent="0.45">
      <c r="A333" s="59" t="s">
        <v>133</v>
      </c>
      <c r="B333" s="59" t="str">
        <f t="shared" si="5"/>
        <v>La Plata1.2</v>
      </c>
      <c r="C333" s="12">
        <v>1.2</v>
      </c>
      <c r="D333" s="11">
        <v>2322</v>
      </c>
      <c r="E333" s="11">
        <v>2487</v>
      </c>
      <c r="F333" s="11">
        <v>2985</v>
      </c>
      <c r="G333" s="11">
        <v>3448</v>
      </c>
      <c r="H333" s="11">
        <v>3846</v>
      </c>
      <c r="I333" s="11">
        <v>92880</v>
      </c>
      <c r="J333" s="11">
        <v>106080</v>
      </c>
      <c r="K333" s="11">
        <v>119400</v>
      </c>
      <c r="L333" s="11">
        <v>132600</v>
      </c>
      <c r="M333" s="11">
        <v>143280</v>
      </c>
      <c r="N333" s="11">
        <v>153840</v>
      </c>
      <c r="O333" s="11">
        <v>164520</v>
      </c>
      <c r="P333" s="11">
        <v>175080</v>
      </c>
      <c r="R333"/>
    </row>
    <row r="334" spans="1:18" s="9" customFormat="1" ht="15.75" customHeight="1" x14ac:dyDescent="0.45">
      <c r="A334" s="59" t="s">
        <v>133</v>
      </c>
      <c r="B334" s="59" t="str">
        <f t="shared" si="5"/>
        <v>La Plata1</v>
      </c>
      <c r="C334" s="12">
        <v>1</v>
      </c>
      <c r="D334" s="11">
        <v>1935</v>
      </c>
      <c r="E334" s="11">
        <v>2072</v>
      </c>
      <c r="F334" s="11">
        <v>2487</v>
      </c>
      <c r="G334" s="11">
        <v>2873</v>
      </c>
      <c r="H334" s="11">
        <v>3205</v>
      </c>
      <c r="I334" s="11">
        <v>77400</v>
      </c>
      <c r="J334" s="11">
        <v>88400</v>
      </c>
      <c r="K334" s="11">
        <v>99500</v>
      </c>
      <c r="L334" s="11">
        <v>110500</v>
      </c>
      <c r="M334" s="11">
        <v>119400</v>
      </c>
      <c r="N334" s="11">
        <v>128200</v>
      </c>
      <c r="O334" s="11">
        <v>137100</v>
      </c>
      <c r="P334" s="11">
        <v>145900</v>
      </c>
      <c r="R334"/>
    </row>
    <row r="335" spans="1:18" s="9" customFormat="1" ht="15.75" customHeight="1" x14ac:dyDescent="0.45">
      <c r="A335" s="59" t="s">
        <v>133</v>
      </c>
      <c r="B335" s="59" t="str">
        <f t="shared" si="5"/>
        <v>La Plata0.8</v>
      </c>
      <c r="C335" s="12">
        <v>0.8</v>
      </c>
      <c r="D335" s="11">
        <v>1548</v>
      </c>
      <c r="E335" s="11">
        <v>1658</v>
      </c>
      <c r="F335" s="11">
        <v>1990</v>
      </c>
      <c r="G335" s="11">
        <v>2299</v>
      </c>
      <c r="H335" s="11">
        <v>2564</v>
      </c>
      <c r="I335" s="13">
        <v>61920</v>
      </c>
      <c r="J335" s="13">
        <v>70720</v>
      </c>
      <c r="K335" s="13">
        <v>79600</v>
      </c>
      <c r="L335" s="13">
        <v>88400</v>
      </c>
      <c r="M335" s="13">
        <v>95520</v>
      </c>
      <c r="N335" s="13">
        <v>102560</v>
      </c>
      <c r="O335" s="13">
        <v>109680</v>
      </c>
      <c r="P335" s="13">
        <v>116720</v>
      </c>
      <c r="R335"/>
    </row>
    <row r="336" spans="1:18" s="9" customFormat="1" ht="15.75" customHeight="1" x14ac:dyDescent="0.45">
      <c r="A336" s="59" t="s">
        <v>133</v>
      </c>
      <c r="B336" s="59" t="str">
        <f t="shared" si="5"/>
        <v>La Plata0.7</v>
      </c>
      <c r="C336" s="12">
        <v>0.7</v>
      </c>
      <c r="D336" s="11">
        <v>1354</v>
      </c>
      <c r="E336" s="11">
        <v>1450</v>
      </c>
      <c r="F336" s="11">
        <v>1741</v>
      </c>
      <c r="G336" s="11">
        <v>2011</v>
      </c>
      <c r="H336" s="11">
        <v>2243</v>
      </c>
      <c r="I336" s="13">
        <v>54180</v>
      </c>
      <c r="J336" s="13">
        <v>61879.999999999993</v>
      </c>
      <c r="K336" s="13">
        <v>69650</v>
      </c>
      <c r="L336" s="13">
        <v>77350</v>
      </c>
      <c r="M336" s="13">
        <v>83580</v>
      </c>
      <c r="N336" s="13">
        <v>89740</v>
      </c>
      <c r="O336" s="13">
        <v>95970</v>
      </c>
      <c r="P336" s="13">
        <v>102130</v>
      </c>
      <c r="R336"/>
    </row>
    <row r="337" spans="1:19" s="9" customFormat="1" ht="15.75" customHeight="1" x14ac:dyDescent="0.45">
      <c r="A337" s="59" t="s">
        <v>133</v>
      </c>
      <c r="B337" s="59" t="str">
        <f t="shared" si="5"/>
        <v>La Plata0.6</v>
      </c>
      <c r="C337" s="12">
        <v>0.6</v>
      </c>
      <c r="D337" s="11">
        <v>1161</v>
      </c>
      <c r="E337" s="11">
        <v>1243</v>
      </c>
      <c r="F337" s="11">
        <v>1492</v>
      </c>
      <c r="G337" s="11">
        <v>1724</v>
      </c>
      <c r="H337" s="11">
        <v>1923</v>
      </c>
      <c r="I337" s="11">
        <v>46440</v>
      </c>
      <c r="J337" s="11">
        <v>53040</v>
      </c>
      <c r="K337" s="11">
        <v>59700</v>
      </c>
      <c r="L337" s="11">
        <v>66300</v>
      </c>
      <c r="M337" s="11">
        <v>71640</v>
      </c>
      <c r="N337" s="14">
        <v>76920</v>
      </c>
      <c r="O337" s="14">
        <v>82260</v>
      </c>
      <c r="P337" s="14">
        <v>87540</v>
      </c>
      <c r="R337"/>
    </row>
    <row r="338" spans="1:19" s="9" customFormat="1" ht="15.75" customHeight="1" x14ac:dyDescent="0.45">
      <c r="A338" s="59" t="s">
        <v>133</v>
      </c>
      <c r="B338" s="59" t="str">
        <f t="shared" si="5"/>
        <v>La Plata0.5</v>
      </c>
      <c r="C338" s="12">
        <v>0.5</v>
      </c>
      <c r="D338" s="11">
        <v>967</v>
      </c>
      <c r="E338" s="11">
        <v>1036</v>
      </c>
      <c r="F338" s="11">
        <v>1243</v>
      </c>
      <c r="G338" s="11">
        <v>1436</v>
      </c>
      <c r="H338" s="11">
        <v>1602</v>
      </c>
      <c r="I338" s="13">
        <v>38700</v>
      </c>
      <c r="J338" s="13">
        <v>44200</v>
      </c>
      <c r="K338" s="13">
        <v>49750</v>
      </c>
      <c r="L338" s="13">
        <v>55250</v>
      </c>
      <c r="M338" s="13">
        <v>59700</v>
      </c>
      <c r="N338" s="13">
        <v>64100</v>
      </c>
      <c r="O338" s="13">
        <v>68550</v>
      </c>
      <c r="P338" s="13">
        <v>72950</v>
      </c>
      <c r="R338"/>
    </row>
    <row r="339" spans="1:19" s="9" customFormat="1" ht="15.75" customHeight="1" x14ac:dyDescent="0.45">
      <c r="A339" s="59" t="s">
        <v>133</v>
      </c>
      <c r="B339" s="59" t="str">
        <f t="shared" si="5"/>
        <v>La Plata0.45</v>
      </c>
      <c r="C339" s="12">
        <v>0.45</v>
      </c>
      <c r="D339" s="11">
        <v>870</v>
      </c>
      <c r="E339" s="11">
        <v>932</v>
      </c>
      <c r="F339" s="11">
        <v>1119</v>
      </c>
      <c r="G339" s="11">
        <v>1293</v>
      </c>
      <c r="H339" s="11">
        <v>1442</v>
      </c>
      <c r="I339" s="11">
        <v>34830</v>
      </c>
      <c r="J339" s="11">
        <v>39780</v>
      </c>
      <c r="K339" s="11">
        <v>44775</v>
      </c>
      <c r="L339" s="11">
        <v>49725</v>
      </c>
      <c r="M339" s="11">
        <v>53730</v>
      </c>
      <c r="N339" s="14">
        <v>57690</v>
      </c>
      <c r="O339" s="14">
        <v>61695</v>
      </c>
      <c r="P339" s="14">
        <v>65655</v>
      </c>
      <c r="R339"/>
    </row>
    <row r="340" spans="1:19" s="9" customFormat="1" ht="15.75" customHeight="1" x14ac:dyDescent="0.45">
      <c r="A340" s="59" t="s">
        <v>133</v>
      </c>
      <c r="B340" s="59" t="str">
        <f t="shared" si="5"/>
        <v>La Plata0.4</v>
      </c>
      <c r="C340" s="12">
        <v>0.4</v>
      </c>
      <c r="D340" s="11">
        <v>774</v>
      </c>
      <c r="E340" s="11">
        <v>829</v>
      </c>
      <c r="F340" s="11">
        <v>995</v>
      </c>
      <c r="G340" s="11">
        <v>1149</v>
      </c>
      <c r="H340" s="11">
        <v>1282</v>
      </c>
      <c r="I340" s="11">
        <v>30960</v>
      </c>
      <c r="J340" s="11">
        <v>35360</v>
      </c>
      <c r="K340" s="11">
        <v>39800</v>
      </c>
      <c r="L340" s="11">
        <v>44200</v>
      </c>
      <c r="M340" s="11">
        <v>47760</v>
      </c>
      <c r="N340" s="14">
        <v>51280</v>
      </c>
      <c r="O340" s="14">
        <v>54840</v>
      </c>
      <c r="P340" s="14">
        <v>58360</v>
      </c>
      <c r="R340"/>
    </row>
    <row r="341" spans="1:19" s="9" customFormat="1" ht="15.75" customHeight="1" x14ac:dyDescent="0.45">
      <c r="A341" s="59" t="s">
        <v>133</v>
      </c>
      <c r="B341" s="59" t="str">
        <f t="shared" si="5"/>
        <v>La Plata0.3</v>
      </c>
      <c r="C341" s="12">
        <v>0.3</v>
      </c>
      <c r="D341" s="11">
        <v>580</v>
      </c>
      <c r="E341" s="11">
        <v>621</v>
      </c>
      <c r="F341" s="11">
        <v>746</v>
      </c>
      <c r="G341" s="11">
        <v>862</v>
      </c>
      <c r="H341" s="11">
        <v>961</v>
      </c>
      <c r="I341" s="13">
        <v>23220</v>
      </c>
      <c r="J341" s="13">
        <v>26520</v>
      </c>
      <c r="K341" s="13">
        <v>29850</v>
      </c>
      <c r="L341" s="13">
        <v>33150</v>
      </c>
      <c r="M341" s="13">
        <v>35820</v>
      </c>
      <c r="N341" s="13">
        <v>38460</v>
      </c>
      <c r="O341" s="13">
        <v>41130</v>
      </c>
      <c r="P341" s="13">
        <v>43770</v>
      </c>
      <c r="R341"/>
    </row>
    <row r="342" spans="1:19" s="9" customFormat="1" ht="15.75" customHeight="1" x14ac:dyDescent="0.45">
      <c r="A342" s="59" t="s">
        <v>133</v>
      </c>
      <c r="B342" s="59" t="str">
        <f t="shared" si="5"/>
        <v>La Plata0.2</v>
      </c>
      <c r="C342" s="12">
        <v>0.2</v>
      </c>
      <c r="D342" s="11">
        <v>387</v>
      </c>
      <c r="E342" s="11">
        <v>414</v>
      </c>
      <c r="F342" s="11">
        <v>497</v>
      </c>
      <c r="G342" s="11">
        <v>574</v>
      </c>
      <c r="H342" s="11">
        <v>641</v>
      </c>
      <c r="I342" s="13">
        <v>15480</v>
      </c>
      <c r="J342" s="13">
        <v>17680</v>
      </c>
      <c r="K342" s="13">
        <v>19900</v>
      </c>
      <c r="L342" s="13">
        <v>22100</v>
      </c>
      <c r="M342" s="13">
        <v>23880</v>
      </c>
      <c r="N342" s="13">
        <v>25640</v>
      </c>
      <c r="O342" s="13">
        <v>27420</v>
      </c>
      <c r="P342" s="13">
        <v>29180</v>
      </c>
      <c r="R342"/>
    </row>
    <row r="343" spans="1:19" s="9" customFormat="1" ht="15.75" customHeight="1" x14ac:dyDescent="0.45">
      <c r="A343" s="59" t="s">
        <v>134</v>
      </c>
      <c r="B343" s="59" t="str">
        <f t="shared" si="5"/>
        <v>Lake1.2</v>
      </c>
      <c r="C343" s="12">
        <v>1.2</v>
      </c>
      <c r="D343" s="11">
        <v>2007</v>
      </c>
      <c r="E343" s="11">
        <v>2151</v>
      </c>
      <c r="F343" s="11">
        <v>2583</v>
      </c>
      <c r="G343" s="11">
        <v>2986</v>
      </c>
      <c r="H343" s="11">
        <v>3333</v>
      </c>
      <c r="I343" s="11">
        <v>80280</v>
      </c>
      <c r="J343" s="11">
        <v>91800</v>
      </c>
      <c r="K343" s="11">
        <v>103320</v>
      </c>
      <c r="L343" s="11">
        <v>114840</v>
      </c>
      <c r="M343" s="11">
        <v>124080</v>
      </c>
      <c r="N343" s="11">
        <v>133320</v>
      </c>
      <c r="O343" s="11">
        <v>142320</v>
      </c>
      <c r="P343" s="11">
        <v>151560</v>
      </c>
      <c r="R343"/>
    </row>
    <row r="344" spans="1:19" s="9" customFormat="1" ht="15.75" customHeight="1" x14ac:dyDescent="0.45">
      <c r="A344" s="59" t="s">
        <v>134</v>
      </c>
      <c r="B344" s="59" t="str">
        <f t="shared" si="5"/>
        <v>Lake1</v>
      </c>
      <c r="C344" s="12">
        <v>1</v>
      </c>
      <c r="D344" s="11">
        <v>1672</v>
      </c>
      <c r="E344" s="11">
        <v>1792</v>
      </c>
      <c r="F344" s="11">
        <v>2152</v>
      </c>
      <c r="G344" s="11">
        <v>2488</v>
      </c>
      <c r="H344" s="11">
        <v>2777</v>
      </c>
      <c r="I344" s="11">
        <v>66900</v>
      </c>
      <c r="J344" s="11">
        <v>76500</v>
      </c>
      <c r="K344" s="11">
        <v>86100</v>
      </c>
      <c r="L344" s="11">
        <v>95700</v>
      </c>
      <c r="M344" s="11">
        <v>103400</v>
      </c>
      <c r="N344" s="11">
        <v>111100</v>
      </c>
      <c r="O344" s="11">
        <v>118600</v>
      </c>
      <c r="P344" s="11">
        <v>126300</v>
      </c>
      <c r="R344"/>
    </row>
    <row r="345" spans="1:19" s="9" customFormat="1" ht="15.75" customHeight="1" x14ac:dyDescent="0.45">
      <c r="A345" s="59" t="s">
        <v>134</v>
      </c>
      <c r="B345" s="59" t="str">
        <f t="shared" si="5"/>
        <v>Lake0.8</v>
      </c>
      <c r="C345" s="12">
        <v>0.8</v>
      </c>
      <c r="D345" s="11">
        <v>1338</v>
      </c>
      <c r="E345" s="11">
        <v>1434</v>
      </c>
      <c r="F345" s="11">
        <v>1722</v>
      </c>
      <c r="G345" s="11">
        <v>1991</v>
      </c>
      <c r="H345" s="11">
        <v>2222</v>
      </c>
      <c r="I345" s="13">
        <v>53520</v>
      </c>
      <c r="J345" s="13">
        <v>61200</v>
      </c>
      <c r="K345" s="13">
        <v>68880</v>
      </c>
      <c r="L345" s="13">
        <v>76560</v>
      </c>
      <c r="M345" s="13">
        <v>82720</v>
      </c>
      <c r="N345" s="13">
        <v>88880</v>
      </c>
      <c r="O345" s="13">
        <v>94880</v>
      </c>
      <c r="P345" s="13">
        <v>101040</v>
      </c>
      <c r="R345"/>
    </row>
    <row r="346" spans="1:19" s="9" customFormat="1" ht="15.75" customHeight="1" x14ac:dyDescent="0.45">
      <c r="A346" s="59" t="s">
        <v>134</v>
      </c>
      <c r="B346" s="59" t="str">
        <f t="shared" si="5"/>
        <v>Lake0.7</v>
      </c>
      <c r="C346" s="12">
        <v>0.7</v>
      </c>
      <c r="D346" s="11">
        <v>1170</v>
      </c>
      <c r="E346" s="11">
        <v>1254</v>
      </c>
      <c r="F346" s="11">
        <v>1506</v>
      </c>
      <c r="G346" s="11">
        <v>1742</v>
      </c>
      <c r="H346" s="11">
        <v>1944</v>
      </c>
      <c r="I346" s="13">
        <v>46830</v>
      </c>
      <c r="J346" s="13">
        <v>53550</v>
      </c>
      <c r="K346" s="13">
        <v>60269.999999999993</v>
      </c>
      <c r="L346" s="13">
        <v>66990</v>
      </c>
      <c r="M346" s="13">
        <v>72380</v>
      </c>
      <c r="N346" s="13">
        <v>77770</v>
      </c>
      <c r="O346" s="13">
        <v>83020</v>
      </c>
      <c r="P346" s="13">
        <v>88410</v>
      </c>
      <c r="R346"/>
    </row>
    <row r="347" spans="1:19" s="9" customFormat="1" ht="15.75" customHeight="1" x14ac:dyDescent="0.45">
      <c r="A347" s="59" t="s">
        <v>134</v>
      </c>
      <c r="B347" s="59" t="str">
        <f t="shared" si="5"/>
        <v>Lake0.6</v>
      </c>
      <c r="C347" s="12">
        <v>0.6</v>
      </c>
      <c r="D347" s="11">
        <v>1003</v>
      </c>
      <c r="E347" s="11">
        <v>1075</v>
      </c>
      <c r="F347" s="11">
        <v>1291</v>
      </c>
      <c r="G347" s="11">
        <v>1493</v>
      </c>
      <c r="H347" s="11">
        <v>1666</v>
      </c>
      <c r="I347" s="11">
        <v>40140</v>
      </c>
      <c r="J347" s="11">
        <v>45900</v>
      </c>
      <c r="K347" s="11">
        <v>51660</v>
      </c>
      <c r="L347" s="11">
        <v>57420</v>
      </c>
      <c r="M347" s="11">
        <v>62040</v>
      </c>
      <c r="N347" s="14">
        <v>66660</v>
      </c>
      <c r="O347" s="14">
        <v>71160</v>
      </c>
      <c r="P347" s="14">
        <v>75780</v>
      </c>
      <c r="R347"/>
    </row>
    <row r="348" spans="1:19" s="9" customFormat="1" ht="15.75" customHeight="1" x14ac:dyDescent="0.45">
      <c r="A348" s="59" t="s">
        <v>134</v>
      </c>
      <c r="B348" s="59" t="str">
        <f t="shared" si="5"/>
        <v>Lake0.5</v>
      </c>
      <c r="C348" s="12">
        <v>0.5</v>
      </c>
      <c r="D348" s="11">
        <v>836</v>
      </c>
      <c r="E348" s="11">
        <v>896</v>
      </c>
      <c r="F348" s="11">
        <v>1076</v>
      </c>
      <c r="G348" s="11">
        <v>1244</v>
      </c>
      <c r="H348" s="11">
        <v>1388</v>
      </c>
      <c r="I348" s="13">
        <v>33450</v>
      </c>
      <c r="J348" s="13">
        <v>38250</v>
      </c>
      <c r="K348" s="13">
        <v>43050</v>
      </c>
      <c r="L348" s="13">
        <v>47850</v>
      </c>
      <c r="M348" s="13">
        <v>51700</v>
      </c>
      <c r="N348" s="13">
        <v>55550</v>
      </c>
      <c r="O348" s="13">
        <v>59300</v>
      </c>
      <c r="P348" s="13">
        <v>63150</v>
      </c>
      <c r="R348"/>
      <c r="S348" s="10">
        <f>0.3/12</f>
        <v>2.4999999999999998E-2</v>
      </c>
    </row>
    <row r="349" spans="1:19" s="9" customFormat="1" ht="15.75" customHeight="1" x14ac:dyDescent="0.45">
      <c r="A349" s="59" t="s">
        <v>134</v>
      </c>
      <c r="B349" s="59" t="str">
        <f t="shared" si="5"/>
        <v>Lake0.45</v>
      </c>
      <c r="C349" s="12">
        <v>0.45</v>
      </c>
      <c r="D349" s="11">
        <v>752</v>
      </c>
      <c r="E349" s="11">
        <v>806</v>
      </c>
      <c r="F349" s="11">
        <v>968</v>
      </c>
      <c r="G349" s="11">
        <v>1119</v>
      </c>
      <c r="H349" s="11">
        <v>1249</v>
      </c>
      <c r="I349" s="11">
        <v>30105</v>
      </c>
      <c r="J349" s="11">
        <v>34425</v>
      </c>
      <c r="K349" s="11">
        <v>38745</v>
      </c>
      <c r="L349" s="11">
        <v>43065</v>
      </c>
      <c r="M349" s="11">
        <v>46530</v>
      </c>
      <c r="N349" s="14">
        <v>49995</v>
      </c>
      <c r="O349" s="14">
        <v>53370</v>
      </c>
      <c r="P349" s="14">
        <v>56835</v>
      </c>
      <c r="R349"/>
    </row>
    <row r="350" spans="1:19" s="9" customFormat="1" ht="15.75" customHeight="1" x14ac:dyDescent="0.45">
      <c r="A350" s="59" t="s">
        <v>134</v>
      </c>
      <c r="B350" s="59" t="str">
        <f t="shared" si="5"/>
        <v>Lake0.4</v>
      </c>
      <c r="C350" s="12">
        <v>0.4</v>
      </c>
      <c r="D350" s="11">
        <v>669</v>
      </c>
      <c r="E350" s="11">
        <v>717</v>
      </c>
      <c r="F350" s="11">
        <v>861</v>
      </c>
      <c r="G350" s="11">
        <v>995</v>
      </c>
      <c r="H350" s="11">
        <v>1111</v>
      </c>
      <c r="I350" s="11">
        <v>26760</v>
      </c>
      <c r="J350" s="11">
        <v>30600</v>
      </c>
      <c r="K350" s="11">
        <v>34440</v>
      </c>
      <c r="L350" s="11">
        <v>38280</v>
      </c>
      <c r="M350" s="11">
        <v>41360</v>
      </c>
      <c r="N350" s="14">
        <v>44440</v>
      </c>
      <c r="O350" s="14">
        <v>47440</v>
      </c>
      <c r="P350" s="14">
        <v>50520</v>
      </c>
      <c r="R350"/>
    </row>
    <row r="351" spans="1:19" s="9" customFormat="1" ht="15.75" customHeight="1" x14ac:dyDescent="0.45">
      <c r="A351" s="59" t="s">
        <v>134</v>
      </c>
      <c r="B351" s="59" t="str">
        <f t="shared" si="5"/>
        <v>Lake0.3</v>
      </c>
      <c r="C351" s="12">
        <v>0.3</v>
      </c>
      <c r="D351" s="11">
        <v>501</v>
      </c>
      <c r="E351" s="11">
        <v>537</v>
      </c>
      <c r="F351" s="11">
        <v>645</v>
      </c>
      <c r="G351" s="11">
        <v>746</v>
      </c>
      <c r="H351" s="11">
        <v>833</v>
      </c>
      <c r="I351" s="11">
        <v>20070</v>
      </c>
      <c r="J351" s="11">
        <v>22950</v>
      </c>
      <c r="K351" s="11">
        <v>25830</v>
      </c>
      <c r="L351" s="11">
        <v>28710</v>
      </c>
      <c r="M351" s="11">
        <v>31020</v>
      </c>
      <c r="N351" s="11">
        <v>33330</v>
      </c>
      <c r="O351" s="11">
        <v>35580</v>
      </c>
      <c r="P351" s="11">
        <v>37890</v>
      </c>
      <c r="R351"/>
    </row>
    <row r="352" spans="1:19" s="9" customFormat="1" ht="15.75" customHeight="1" x14ac:dyDescent="0.45">
      <c r="A352" s="59" t="s">
        <v>134</v>
      </c>
      <c r="B352" s="59" t="str">
        <f t="shared" si="5"/>
        <v>Lake0.2</v>
      </c>
      <c r="C352" s="12">
        <v>0.2</v>
      </c>
      <c r="D352" s="11">
        <v>334</v>
      </c>
      <c r="E352" s="11">
        <v>358</v>
      </c>
      <c r="F352" s="11">
        <v>430</v>
      </c>
      <c r="G352" s="11">
        <v>497</v>
      </c>
      <c r="H352" s="11">
        <v>555</v>
      </c>
      <c r="I352" s="11">
        <v>13380</v>
      </c>
      <c r="J352" s="11">
        <v>15300</v>
      </c>
      <c r="K352" s="11">
        <v>17220</v>
      </c>
      <c r="L352" s="11">
        <v>19140</v>
      </c>
      <c r="M352" s="11">
        <v>20680</v>
      </c>
      <c r="N352" s="11">
        <v>22220</v>
      </c>
      <c r="O352" s="11">
        <v>23720</v>
      </c>
      <c r="P352" s="11">
        <v>25260</v>
      </c>
      <c r="R352"/>
    </row>
    <row r="353" spans="1:18" s="9" customFormat="1" ht="15.75" customHeight="1" x14ac:dyDescent="0.45">
      <c r="A353" s="59" t="s">
        <v>135</v>
      </c>
      <c r="B353" s="59" t="str">
        <f t="shared" si="5"/>
        <v>Larimer1.2</v>
      </c>
      <c r="C353" s="12">
        <v>1.2</v>
      </c>
      <c r="D353" s="11">
        <v>2496</v>
      </c>
      <c r="E353" s="11">
        <v>2674</v>
      </c>
      <c r="F353" s="11">
        <v>3210</v>
      </c>
      <c r="G353" s="11">
        <v>3708</v>
      </c>
      <c r="H353" s="11">
        <v>4137</v>
      </c>
      <c r="I353" s="11">
        <v>99840</v>
      </c>
      <c r="J353" s="11">
        <v>114120</v>
      </c>
      <c r="K353" s="11">
        <v>128400</v>
      </c>
      <c r="L353" s="11">
        <v>142560</v>
      </c>
      <c r="M353" s="11">
        <v>154080</v>
      </c>
      <c r="N353" s="11">
        <v>165480</v>
      </c>
      <c r="O353" s="11">
        <v>176880</v>
      </c>
      <c r="P353" s="11">
        <v>188280</v>
      </c>
      <c r="R353"/>
    </row>
    <row r="354" spans="1:18" s="9" customFormat="1" ht="15.75" customHeight="1" x14ac:dyDescent="0.45">
      <c r="A354" s="59" t="s">
        <v>135</v>
      </c>
      <c r="B354" s="59" t="str">
        <f t="shared" si="5"/>
        <v>Larimer1</v>
      </c>
      <c r="C354" s="12">
        <v>1</v>
      </c>
      <c r="D354" s="11">
        <v>2080</v>
      </c>
      <c r="E354" s="11">
        <v>2228</v>
      </c>
      <c r="F354" s="11">
        <v>2675</v>
      </c>
      <c r="G354" s="11">
        <v>3090</v>
      </c>
      <c r="H354" s="11">
        <v>3447</v>
      </c>
      <c r="I354" s="11">
        <v>83200</v>
      </c>
      <c r="J354" s="11">
        <v>95100</v>
      </c>
      <c r="K354" s="11">
        <v>107000</v>
      </c>
      <c r="L354" s="11">
        <v>118800</v>
      </c>
      <c r="M354" s="11">
        <v>128400</v>
      </c>
      <c r="N354" s="11">
        <v>137900</v>
      </c>
      <c r="O354" s="11">
        <v>147400</v>
      </c>
      <c r="P354" s="11">
        <v>156900</v>
      </c>
      <c r="R354"/>
    </row>
    <row r="355" spans="1:18" s="9" customFormat="1" ht="15.75" customHeight="1" x14ac:dyDescent="0.45">
      <c r="A355" s="59" t="s">
        <v>135</v>
      </c>
      <c r="B355" s="59" t="str">
        <f t="shared" si="5"/>
        <v>Larimer0.8</v>
      </c>
      <c r="C355" s="12">
        <v>0.8</v>
      </c>
      <c r="D355" s="11">
        <v>1664</v>
      </c>
      <c r="E355" s="11">
        <v>1783</v>
      </c>
      <c r="F355" s="11">
        <v>2140</v>
      </c>
      <c r="G355" s="11">
        <v>2472</v>
      </c>
      <c r="H355" s="11">
        <v>2758</v>
      </c>
      <c r="I355" s="13">
        <v>66560</v>
      </c>
      <c r="J355" s="13">
        <v>76080</v>
      </c>
      <c r="K355" s="13">
        <v>85600</v>
      </c>
      <c r="L355" s="13">
        <v>95040</v>
      </c>
      <c r="M355" s="13">
        <v>102720</v>
      </c>
      <c r="N355" s="13">
        <v>110320</v>
      </c>
      <c r="O355" s="13">
        <v>117920</v>
      </c>
      <c r="P355" s="13">
        <v>125520</v>
      </c>
      <c r="R355"/>
    </row>
    <row r="356" spans="1:18" s="9" customFormat="1" ht="15.75" customHeight="1" x14ac:dyDescent="0.45">
      <c r="A356" s="59" t="s">
        <v>135</v>
      </c>
      <c r="B356" s="59" t="str">
        <f t="shared" si="5"/>
        <v>Larimer0.7</v>
      </c>
      <c r="C356" s="12">
        <v>0.7</v>
      </c>
      <c r="D356" s="11">
        <v>1456</v>
      </c>
      <c r="E356" s="11">
        <v>1560</v>
      </c>
      <c r="F356" s="11">
        <v>1872</v>
      </c>
      <c r="G356" s="11">
        <v>2163</v>
      </c>
      <c r="H356" s="11">
        <v>2413</v>
      </c>
      <c r="I356" s="13">
        <v>58239.999999999993</v>
      </c>
      <c r="J356" s="13">
        <v>66570</v>
      </c>
      <c r="K356" s="13">
        <v>74900</v>
      </c>
      <c r="L356" s="13">
        <v>83160</v>
      </c>
      <c r="M356" s="13">
        <v>89880</v>
      </c>
      <c r="N356" s="13">
        <v>96530</v>
      </c>
      <c r="O356" s="13">
        <v>103180</v>
      </c>
      <c r="P356" s="13">
        <v>109830</v>
      </c>
      <c r="R356"/>
    </row>
    <row r="357" spans="1:18" s="9" customFormat="1" ht="15.75" customHeight="1" x14ac:dyDescent="0.45">
      <c r="A357" s="59" t="s">
        <v>135</v>
      </c>
      <c r="B357" s="59" t="str">
        <f t="shared" si="5"/>
        <v>Larimer0.6</v>
      </c>
      <c r="C357" s="12">
        <v>0.6</v>
      </c>
      <c r="D357" s="11">
        <v>1248</v>
      </c>
      <c r="E357" s="11">
        <v>1337</v>
      </c>
      <c r="F357" s="11">
        <v>1605</v>
      </c>
      <c r="G357" s="11">
        <v>1854</v>
      </c>
      <c r="H357" s="11">
        <v>2068</v>
      </c>
      <c r="I357" s="11">
        <v>49920</v>
      </c>
      <c r="J357" s="11">
        <v>57060</v>
      </c>
      <c r="K357" s="11">
        <v>64200</v>
      </c>
      <c r="L357" s="11">
        <v>71280</v>
      </c>
      <c r="M357" s="11">
        <v>77040</v>
      </c>
      <c r="N357" s="14">
        <v>82740</v>
      </c>
      <c r="O357" s="14">
        <v>88440</v>
      </c>
      <c r="P357" s="14">
        <v>94140</v>
      </c>
      <c r="R357"/>
    </row>
    <row r="358" spans="1:18" s="9" customFormat="1" ht="15.75" customHeight="1" x14ac:dyDescent="0.45">
      <c r="A358" s="59" t="s">
        <v>135</v>
      </c>
      <c r="B358" s="59" t="str">
        <f t="shared" si="5"/>
        <v>Larimer0.5</v>
      </c>
      <c r="C358" s="12">
        <v>0.5</v>
      </c>
      <c r="D358" s="11">
        <v>1040</v>
      </c>
      <c r="E358" s="11">
        <v>1114</v>
      </c>
      <c r="F358" s="11">
        <v>1337</v>
      </c>
      <c r="G358" s="11">
        <v>1545</v>
      </c>
      <c r="H358" s="11">
        <v>1723</v>
      </c>
      <c r="I358" s="11">
        <v>41600</v>
      </c>
      <c r="J358" s="11">
        <v>47550</v>
      </c>
      <c r="K358" s="11">
        <v>53500</v>
      </c>
      <c r="L358" s="11">
        <v>59400</v>
      </c>
      <c r="M358" s="11">
        <v>64200</v>
      </c>
      <c r="N358" s="11">
        <v>68950</v>
      </c>
      <c r="O358" s="11">
        <v>73700</v>
      </c>
      <c r="P358" s="11">
        <v>78450</v>
      </c>
      <c r="R358"/>
    </row>
    <row r="359" spans="1:18" s="9" customFormat="1" ht="15.75" customHeight="1" x14ac:dyDescent="0.45">
      <c r="A359" s="59" t="s">
        <v>135</v>
      </c>
      <c r="B359" s="59" t="str">
        <f t="shared" si="5"/>
        <v>Larimer0.45</v>
      </c>
      <c r="C359" s="12">
        <v>0.45</v>
      </c>
      <c r="D359" s="11">
        <v>936</v>
      </c>
      <c r="E359" s="11">
        <v>1002</v>
      </c>
      <c r="F359" s="11">
        <v>1203</v>
      </c>
      <c r="G359" s="11">
        <v>1390</v>
      </c>
      <c r="H359" s="11">
        <v>1551</v>
      </c>
      <c r="I359" s="11">
        <v>37440</v>
      </c>
      <c r="J359" s="11">
        <v>42795</v>
      </c>
      <c r="K359" s="11">
        <v>48150</v>
      </c>
      <c r="L359" s="11">
        <v>53460</v>
      </c>
      <c r="M359" s="11">
        <v>57780</v>
      </c>
      <c r="N359" s="14">
        <v>62055</v>
      </c>
      <c r="O359" s="14">
        <v>66330</v>
      </c>
      <c r="P359" s="14">
        <v>70605</v>
      </c>
      <c r="R359"/>
    </row>
    <row r="360" spans="1:18" s="9" customFormat="1" ht="15.75" customHeight="1" x14ac:dyDescent="0.45">
      <c r="A360" s="59" t="s">
        <v>135</v>
      </c>
      <c r="B360" s="59" t="str">
        <f t="shared" si="5"/>
        <v>Larimer0.4</v>
      </c>
      <c r="C360" s="12">
        <v>0.4</v>
      </c>
      <c r="D360" s="11">
        <v>832</v>
      </c>
      <c r="E360" s="11">
        <v>891</v>
      </c>
      <c r="F360" s="11">
        <v>1070</v>
      </c>
      <c r="G360" s="11">
        <v>1236</v>
      </c>
      <c r="H360" s="11">
        <v>1379</v>
      </c>
      <c r="I360" s="11">
        <v>33280</v>
      </c>
      <c r="J360" s="11">
        <v>38040</v>
      </c>
      <c r="K360" s="11">
        <v>42800</v>
      </c>
      <c r="L360" s="11">
        <v>47520</v>
      </c>
      <c r="M360" s="11">
        <v>51360</v>
      </c>
      <c r="N360" s="14">
        <v>55160</v>
      </c>
      <c r="O360" s="14">
        <v>58960</v>
      </c>
      <c r="P360" s="14">
        <v>62760</v>
      </c>
      <c r="R360"/>
    </row>
    <row r="361" spans="1:18" s="9" customFormat="1" ht="15.75" customHeight="1" x14ac:dyDescent="0.45">
      <c r="A361" s="59" t="s">
        <v>135</v>
      </c>
      <c r="B361" s="59" t="str">
        <f t="shared" si="5"/>
        <v>Larimer0.3</v>
      </c>
      <c r="C361" s="12">
        <v>0.3</v>
      </c>
      <c r="D361" s="11">
        <v>624</v>
      </c>
      <c r="E361" s="11">
        <v>668</v>
      </c>
      <c r="F361" s="11">
        <v>802</v>
      </c>
      <c r="G361" s="11">
        <v>927</v>
      </c>
      <c r="H361" s="11">
        <v>1034</v>
      </c>
      <c r="I361" s="13">
        <v>24960</v>
      </c>
      <c r="J361" s="13">
        <v>28530</v>
      </c>
      <c r="K361" s="13">
        <v>32100</v>
      </c>
      <c r="L361" s="13">
        <v>35640</v>
      </c>
      <c r="M361" s="13">
        <v>38520</v>
      </c>
      <c r="N361" s="13">
        <v>41370</v>
      </c>
      <c r="O361" s="13">
        <v>44220</v>
      </c>
      <c r="P361" s="13">
        <v>47070</v>
      </c>
      <c r="R361"/>
    </row>
    <row r="362" spans="1:18" s="9" customFormat="1" ht="15.75" customHeight="1" x14ac:dyDescent="0.45">
      <c r="A362" s="59" t="s">
        <v>135</v>
      </c>
      <c r="B362" s="59" t="str">
        <f t="shared" si="5"/>
        <v>Larimer0.2</v>
      </c>
      <c r="C362" s="12">
        <v>0.2</v>
      </c>
      <c r="D362" s="11">
        <v>416</v>
      </c>
      <c r="E362" s="11">
        <v>445</v>
      </c>
      <c r="F362" s="11">
        <v>535</v>
      </c>
      <c r="G362" s="11">
        <v>618</v>
      </c>
      <c r="H362" s="11">
        <v>689</v>
      </c>
      <c r="I362" s="13">
        <v>16640</v>
      </c>
      <c r="J362" s="13">
        <v>19020</v>
      </c>
      <c r="K362" s="13">
        <v>21400</v>
      </c>
      <c r="L362" s="13">
        <v>23760</v>
      </c>
      <c r="M362" s="13">
        <v>25680</v>
      </c>
      <c r="N362" s="13">
        <v>27580</v>
      </c>
      <c r="O362" s="13">
        <v>29480</v>
      </c>
      <c r="P362" s="13">
        <v>31380</v>
      </c>
      <c r="R362"/>
    </row>
    <row r="363" spans="1:18" s="9" customFormat="1" ht="15.75" customHeight="1" x14ac:dyDescent="0.45">
      <c r="A363" s="59" t="s">
        <v>136</v>
      </c>
      <c r="B363" s="59" t="str">
        <f t="shared" si="5"/>
        <v>Las Animas1.2</v>
      </c>
      <c r="C363" s="12">
        <v>1.2</v>
      </c>
      <c r="D363" s="11">
        <v>1980</v>
      </c>
      <c r="E363" s="11">
        <v>2121</v>
      </c>
      <c r="F363" s="11">
        <v>2544</v>
      </c>
      <c r="G363" s="11">
        <v>2940</v>
      </c>
      <c r="H363" s="11">
        <v>3279</v>
      </c>
      <c r="I363" s="11">
        <v>79200</v>
      </c>
      <c r="J363" s="11">
        <v>90480</v>
      </c>
      <c r="K363" s="11">
        <v>101760</v>
      </c>
      <c r="L363" s="11">
        <v>113040</v>
      </c>
      <c r="M363" s="11">
        <v>122160</v>
      </c>
      <c r="N363" s="11">
        <v>131160</v>
      </c>
      <c r="O363" s="11">
        <v>140280</v>
      </c>
      <c r="P363" s="11">
        <v>149280</v>
      </c>
      <c r="R363"/>
    </row>
    <row r="364" spans="1:18" s="9" customFormat="1" ht="15.75" customHeight="1" x14ac:dyDescent="0.45">
      <c r="A364" s="59" t="s">
        <v>136</v>
      </c>
      <c r="B364" s="59" t="str">
        <f t="shared" si="5"/>
        <v>Las Animas1</v>
      </c>
      <c r="C364" s="12">
        <v>1</v>
      </c>
      <c r="D364" s="11">
        <v>1650</v>
      </c>
      <c r="E364" s="11">
        <v>1767</v>
      </c>
      <c r="F364" s="11">
        <v>2120</v>
      </c>
      <c r="G364" s="11">
        <v>2450</v>
      </c>
      <c r="H364" s="11">
        <v>2732</v>
      </c>
      <c r="I364" s="11">
        <v>66000</v>
      </c>
      <c r="J364" s="11">
        <v>75400</v>
      </c>
      <c r="K364" s="11">
        <v>84800</v>
      </c>
      <c r="L364" s="11">
        <v>94200</v>
      </c>
      <c r="M364" s="11">
        <v>101800</v>
      </c>
      <c r="N364" s="11">
        <v>109300</v>
      </c>
      <c r="O364" s="11">
        <v>116900</v>
      </c>
      <c r="P364" s="11">
        <v>124400</v>
      </c>
      <c r="R364"/>
    </row>
    <row r="365" spans="1:18" s="9" customFormat="1" ht="15.75" customHeight="1" x14ac:dyDescent="0.45">
      <c r="A365" s="59" t="s">
        <v>136</v>
      </c>
      <c r="B365" s="59" t="str">
        <f t="shared" si="5"/>
        <v>Las Animas0.8</v>
      </c>
      <c r="C365" s="12">
        <v>0.8</v>
      </c>
      <c r="D365" s="11">
        <v>1320</v>
      </c>
      <c r="E365" s="11">
        <v>1414</v>
      </c>
      <c r="F365" s="11">
        <v>1696</v>
      </c>
      <c r="G365" s="11">
        <v>1960</v>
      </c>
      <c r="H365" s="11">
        <v>2186</v>
      </c>
      <c r="I365" s="13">
        <v>52800</v>
      </c>
      <c r="J365" s="13">
        <v>60320</v>
      </c>
      <c r="K365" s="13">
        <v>67840</v>
      </c>
      <c r="L365" s="13">
        <v>75360</v>
      </c>
      <c r="M365" s="13">
        <v>81440</v>
      </c>
      <c r="N365" s="13">
        <v>87440</v>
      </c>
      <c r="O365" s="13">
        <v>93520</v>
      </c>
      <c r="P365" s="13">
        <v>99520</v>
      </c>
      <c r="R365"/>
    </row>
    <row r="366" spans="1:18" s="9" customFormat="1" ht="15.75" customHeight="1" x14ac:dyDescent="0.45">
      <c r="A366" s="59" t="s">
        <v>136</v>
      </c>
      <c r="B366" s="59" t="str">
        <f t="shared" si="5"/>
        <v>Las Animas0.7</v>
      </c>
      <c r="C366" s="12">
        <v>0.7</v>
      </c>
      <c r="D366" s="11">
        <v>1155</v>
      </c>
      <c r="E366" s="11">
        <v>1237</v>
      </c>
      <c r="F366" s="11">
        <v>1484</v>
      </c>
      <c r="G366" s="11">
        <v>1715</v>
      </c>
      <c r="H366" s="11">
        <v>1912</v>
      </c>
      <c r="I366" s="13">
        <v>46200</v>
      </c>
      <c r="J366" s="13">
        <v>52780</v>
      </c>
      <c r="K366" s="13">
        <v>59359.999999999993</v>
      </c>
      <c r="L366" s="13">
        <v>65940</v>
      </c>
      <c r="M366" s="13">
        <v>71260</v>
      </c>
      <c r="N366" s="13">
        <v>76510</v>
      </c>
      <c r="O366" s="13">
        <v>81830</v>
      </c>
      <c r="P366" s="13">
        <v>87080</v>
      </c>
      <c r="R366"/>
    </row>
    <row r="367" spans="1:18" s="9" customFormat="1" ht="15.75" customHeight="1" x14ac:dyDescent="0.45">
      <c r="A367" s="59" t="s">
        <v>136</v>
      </c>
      <c r="B367" s="59" t="str">
        <f t="shared" si="5"/>
        <v>Las Animas0.6</v>
      </c>
      <c r="C367" s="12">
        <v>0.6</v>
      </c>
      <c r="D367" s="11">
        <v>990</v>
      </c>
      <c r="E367" s="11">
        <v>1060</v>
      </c>
      <c r="F367" s="11">
        <v>1272</v>
      </c>
      <c r="G367" s="11">
        <v>1470</v>
      </c>
      <c r="H367" s="11">
        <v>1639</v>
      </c>
      <c r="I367" s="11">
        <v>39600</v>
      </c>
      <c r="J367" s="11">
        <v>45240</v>
      </c>
      <c r="K367" s="11">
        <v>50880</v>
      </c>
      <c r="L367" s="11">
        <v>56520</v>
      </c>
      <c r="M367" s="11">
        <v>61080</v>
      </c>
      <c r="N367" s="14">
        <v>65580</v>
      </c>
      <c r="O367" s="14">
        <v>70140</v>
      </c>
      <c r="P367" s="14">
        <v>74640</v>
      </c>
      <c r="R367"/>
    </row>
    <row r="368" spans="1:18" s="9" customFormat="1" ht="15.75" customHeight="1" x14ac:dyDescent="0.45">
      <c r="A368" s="59" t="s">
        <v>136</v>
      </c>
      <c r="B368" s="59" t="str">
        <f t="shared" si="5"/>
        <v>Las Animas0.5</v>
      </c>
      <c r="C368" s="12">
        <v>0.5</v>
      </c>
      <c r="D368" s="11">
        <v>825</v>
      </c>
      <c r="E368" s="11">
        <v>883</v>
      </c>
      <c r="F368" s="11">
        <v>1060</v>
      </c>
      <c r="G368" s="11">
        <v>1225</v>
      </c>
      <c r="H368" s="11">
        <v>1366</v>
      </c>
      <c r="I368" s="11">
        <v>33000</v>
      </c>
      <c r="J368" s="11">
        <v>37700</v>
      </c>
      <c r="K368" s="11">
        <v>42400</v>
      </c>
      <c r="L368" s="11">
        <v>47100</v>
      </c>
      <c r="M368" s="11">
        <v>50900</v>
      </c>
      <c r="N368" s="11">
        <v>54650</v>
      </c>
      <c r="O368" s="11">
        <v>58450</v>
      </c>
      <c r="P368" s="11">
        <v>62200</v>
      </c>
      <c r="R368"/>
    </row>
    <row r="369" spans="1:18" s="9" customFormat="1" ht="15.75" customHeight="1" x14ac:dyDescent="0.45">
      <c r="A369" s="59" t="s">
        <v>136</v>
      </c>
      <c r="B369" s="59" t="str">
        <f t="shared" si="5"/>
        <v>Las Animas0.45</v>
      </c>
      <c r="C369" s="12">
        <v>0.45</v>
      </c>
      <c r="D369" s="11">
        <v>742</v>
      </c>
      <c r="E369" s="11">
        <v>795</v>
      </c>
      <c r="F369" s="11">
        <v>954</v>
      </c>
      <c r="G369" s="11">
        <v>1102</v>
      </c>
      <c r="H369" s="11">
        <v>1229</v>
      </c>
      <c r="I369" s="11">
        <v>29700</v>
      </c>
      <c r="J369" s="11">
        <v>33930</v>
      </c>
      <c r="K369" s="11">
        <v>38160</v>
      </c>
      <c r="L369" s="11">
        <v>42390</v>
      </c>
      <c r="M369" s="11">
        <v>45810</v>
      </c>
      <c r="N369" s="14">
        <v>49185</v>
      </c>
      <c r="O369" s="14">
        <v>52605</v>
      </c>
      <c r="P369" s="14">
        <v>55980</v>
      </c>
      <c r="R369"/>
    </row>
    <row r="370" spans="1:18" s="9" customFormat="1" ht="15.75" customHeight="1" x14ac:dyDescent="0.45">
      <c r="A370" s="59" t="s">
        <v>136</v>
      </c>
      <c r="B370" s="59" t="str">
        <f t="shared" si="5"/>
        <v>Las Animas0.4</v>
      </c>
      <c r="C370" s="12">
        <v>0.4</v>
      </c>
      <c r="D370" s="11">
        <v>660</v>
      </c>
      <c r="E370" s="11">
        <v>707</v>
      </c>
      <c r="F370" s="11">
        <v>848</v>
      </c>
      <c r="G370" s="11">
        <v>980</v>
      </c>
      <c r="H370" s="11">
        <v>1093</v>
      </c>
      <c r="I370" s="11">
        <v>26400</v>
      </c>
      <c r="J370" s="11">
        <v>30160</v>
      </c>
      <c r="K370" s="11">
        <v>33920</v>
      </c>
      <c r="L370" s="11">
        <v>37680</v>
      </c>
      <c r="M370" s="11">
        <v>40720</v>
      </c>
      <c r="N370" s="14">
        <v>43720</v>
      </c>
      <c r="O370" s="14">
        <v>46760</v>
      </c>
      <c r="P370" s="14">
        <v>49760</v>
      </c>
      <c r="R370"/>
    </row>
    <row r="371" spans="1:18" s="9" customFormat="1" ht="15.75" customHeight="1" x14ac:dyDescent="0.45">
      <c r="A371" s="59" t="s">
        <v>136</v>
      </c>
      <c r="B371" s="59" t="str">
        <f t="shared" si="5"/>
        <v>Las Animas0.3</v>
      </c>
      <c r="C371" s="12">
        <v>0.3</v>
      </c>
      <c r="D371" s="11">
        <v>495</v>
      </c>
      <c r="E371" s="11">
        <v>530</v>
      </c>
      <c r="F371" s="11">
        <v>636</v>
      </c>
      <c r="G371" s="11">
        <v>735</v>
      </c>
      <c r="H371" s="11">
        <v>819</v>
      </c>
      <c r="I371" s="11">
        <v>19800</v>
      </c>
      <c r="J371" s="11">
        <v>22620</v>
      </c>
      <c r="K371" s="11">
        <v>25440</v>
      </c>
      <c r="L371" s="11">
        <v>28260</v>
      </c>
      <c r="M371" s="11">
        <v>30540</v>
      </c>
      <c r="N371" s="14">
        <v>32790</v>
      </c>
      <c r="O371" s="14">
        <v>35070</v>
      </c>
      <c r="P371" s="14">
        <v>37320</v>
      </c>
      <c r="R371"/>
    </row>
    <row r="372" spans="1:18" s="9" customFormat="1" ht="15.75" customHeight="1" x14ac:dyDescent="0.45">
      <c r="A372" s="59" t="s">
        <v>136</v>
      </c>
      <c r="B372" s="59" t="str">
        <f t="shared" si="5"/>
        <v>Las Animas0.2</v>
      </c>
      <c r="C372" s="12">
        <v>0.2</v>
      </c>
      <c r="D372" s="11">
        <v>330</v>
      </c>
      <c r="E372" s="11">
        <v>353</v>
      </c>
      <c r="F372" s="11">
        <v>424</v>
      </c>
      <c r="G372" s="11">
        <v>490</v>
      </c>
      <c r="H372" s="11">
        <v>546</v>
      </c>
      <c r="I372" s="11">
        <v>13200</v>
      </c>
      <c r="J372" s="11">
        <v>15080</v>
      </c>
      <c r="K372" s="11">
        <v>16960</v>
      </c>
      <c r="L372" s="11">
        <v>18840</v>
      </c>
      <c r="M372" s="11">
        <v>20360</v>
      </c>
      <c r="N372" s="11">
        <v>21860</v>
      </c>
      <c r="O372" s="11">
        <v>23380</v>
      </c>
      <c r="P372" s="11">
        <v>24880</v>
      </c>
      <c r="R372"/>
    </row>
    <row r="373" spans="1:18" s="9" customFormat="1" ht="15.75" customHeight="1" x14ac:dyDescent="0.45">
      <c r="A373" s="59" t="s">
        <v>137</v>
      </c>
      <c r="B373" s="59" t="str">
        <f t="shared" si="5"/>
        <v>Lincoln1.2</v>
      </c>
      <c r="C373" s="12">
        <v>1.2</v>
      </c>
      <c r="D373" s="11">
        <v>1995</v>
      </c>
      <c r="E373" s="11">
        <v>2137</v>
      </c>
      <c r="F373" s="11">
        <v>2565</v>
      </c>
      <c r="G373" s="11">
        <v>2964</v>
      </c>
      <c r="H373" s="11">
        <v>3306</v>
      </c>
      <c r="I373" s="11">
        <v>79800</v>
      </c>
      <c r="J373" s="11">
        <v>91200</v>
      </c>
      <c r="K373" s="11">
        <v>102600</v>
      </c>
      <c r="L373" s="11">
        <v>114000</v>
      </c>
      <c r="M373" s="11">
        <v>123120</v>
      </c>
      <c r="N373" s="11">
        <v>132240</v>
      </c>
      <c r="O373" s="11">
        <v>141360</v>
      </c>
      <c r="P373" s="11">
        <v>150480</v>
      </c>
      <c r="R373"/>
    </row>
    <row r="374" spans="1:18" s="9" customFormat="1" ht="15.75" customHeight="1" x14ac:dyDescent="0.45">
      <c r="A374" s="59" t="s">
        <v>137</v>
      </c>
      <c r="B374" s="59" t="str">
        <f t="shared" si="5"/>
        <v>Lincoln1</v>
      </c>
      <c r="C374" s="12">
        <v>1</v>
      </c>
      <c r="D374" s="11">
        <v>1662</v>
      </c>
      <c r="E374" s="11">
        <v>1781</v>
      </c>
      <c r="F374" s="11">
        <v>2137</v>
      </c>
      <c r="G374" s="11">
        <v>2470</v>
      </c>
      <c r="H374" s="11">
        <v>2755</v>
      </c>
      <c r="I374" s="11">
        <v>66500</v>
      </c>
      <c r="J374" s="11">
        <v>76000</v>
      </c>
      <c r="K374" s="11">
        <v>85500</v>
      </c>
      <c r="L374" s="11">
        <v>95000</v>
      </c>
      <c r="M374" s="11">
        <v>102600</v>
      </c>
      <c r="N374" s="11">
        <v>110200</v>
      </c>
      <c r="O374" s="11">
        <v>117800</v>
      </c>
      <c r="P374" s="11">
        <v>125400</v>
      </c>
      <c r="R374"/>
    </row>
    <row r="375" spans="1:18" s="9" customFormat="1" ht="15.75" customHeight="1" x14ac:dyDescent="0.45">
      <c r="A375" s="59" t="s">
        <v>137</v>
      </c>
      <c r="B375" s="59" t="str">
        <f t="shared" si="5"/>
        <v>Lincoln0.8</v>
      </c>
      <c r="C375" s="12">
        <v>0.8</v>
      </c>
      <c r="D375" s="11">
        <v>1330</v>
      </c>
      <c r="E375" s="11">
        <v>1425</v>
      </c>
      <c r="F375" s="11">
        <v>1710</v>
      </c>
      <c r="G375" s="11">
        <v>1976</v>
      </c>
      <c r="H375" s="11">
        <v>2204</v>
      </c>
      <c r="I375" s="13">
        <v>53200</v>
      </c>
      <c r="J375" s="13">
        <v>60800</v>
      </c>
      <c r="K375" s="13">
        <v>68400</v>
      </c>
      <c r="L375" s="13">
        <v>76000</v>
      </c>
      <c r="M375" s="13">
        <v>82080</v>
      </c>
      <c r="N375" s="13">
        <v>88160</v>
      </c>
      <c r="O375" s="13">
        <v>94240</v>
      </c>
      <c r="P375" s="13">
        <v>100320</v>
      </c>
      <c r="R375"/>
    </row>
    <row r="376" spans="1:18" s="9" customFormat="1" ht="15.75" customHeight="1" x14ac:dyDescent="0.45">
      <c r="A376" s="59" t="s">
        <v>137</v>
      </c>
      <c r="B376" s="59" t="str">
        <f t="shared" si="5"/>
        <v>Lincoln0.7</v>
      </c>
      <c r="C376" s="12">
        <v>0.7</v>
      </c>
      <c r="D376" s="11">
        <v>1163</v>
      </c>
      <c r="E376" s="11">
        <v>1246</v>
      </c>
      <c r="F376" s="11">
        <v>1496</v>
      </c>
      <c r="G376" s="11">
        <v>1729</v>
      </c>
      <c r="H376" s="11">
        <v>1928</v>
      </c>
      <c r="I376" s="13">
        <v>46550</v>
      </c>
      <c r="J376" s="13">
        <v>53200</v>
      </c>
      <c r="K376" s="13">
        <v>59849.999999999993</v>
      </c>
      <c r="L376" s="13">
        <v>66500</v>
      </c>
      <c r="M376" s="13">
        <v>71820</v>
      </c>
      <c r="N376" s="13">
        <v>77140</v>
      </c>
      <c r="O376" s="13">
        <v>82460</v>
      </c>
      <c r="P376" s="13">
        <v>87780</v>
      </c>
      <c r="R376"/>
    </row>
    <row r="377" spans="1:18" s="9" customFormat="1" ht="15.75" customHeight="1" x14ac:dyDescent="0.45">
      <c r="A377" s="59" t="s">
        <v>137</v>
      </c>
      <c r="B377" s="59" t="str">
        <f t="shared" si="5"/>
        <v>Lincoln0.6</v>
      </c>
      <c r="C377" s="12">
        <v>0.6</v>
      </c>
      <c r="D377" s="11">
        <v>997</v>
      </c>
      <c r="E377" s="11">
        <v>1068</v>
      </c>
      <c r="F377" s="11">
        <v>1282</v>
      </c>
      <c r="G377" s="11">
        <v>1482</v>
      </c>
      <c r="H377" s="11">
        <v>1653</v>
      </c>
      <c r="I377" s="11">
        <v>39900</v>
      </c>
      <c r="J377" s="11">
        <v>45600</v>
      </c>
      <c r="K377" s="11">
        <v>51300</v>
      </c>
      <c r="L377" s="11">
        <v>57000</v>
      </c>
      <c r="M377" s="11">
        <v>61560</v>
      </c>
      <c r="N377" s="14">
        <v>66120</v>
      </c>
      <c r="O377" s="14">
        <v>70680</v>
      </c>
      <c r="P377" s="14">
        <v>75240</v>
      </c>
      <c r="R377"/>
    </row>
    <row r="378" spans="1:18" s="9" customFormat="1" ht="15.75" customHeight="1" x14ac:dyDescent="0.45">
      <c r="A378" s="59" t="s">
        <v>137</v>
      </c>
      <c r="B378" s="59" t="str">
        <f t="shared" si="5"/>
        <v>Lincoln0.5</v>
      </c>
      <c r="C378" s="12">
        <v>0.5</v>
      </c>
      <c r="D378" s="11">
        <v>831</v>
      </c>
      <c r="E378" s="11">
        <v>890</v>
      </c>
      <c r="F378" s="11">
        <v>1068</v>
      </c>
      <c r="G378" s="11">
        <v>1235</v>
      </c>
      <c r="H378" s="11">
        <v>1377</v>
      </c>
      <c r="I378" s="11">
        <v>33250</v>
      </c>
      <c r="J378" s="11">
        <v>38000</v>
      </c>
      <c r="K378" s="11">
        <v>42750</v>
      </c>
      <c r="L378" s="11">
        <v>47500</v>
      </c>
      <c r="M378" s="11">
        <v>51300</v>
      </c>
      <c r="N378" s="11">
        <v>55100</v>
      </c>
      <c r="O378" s="11">
        <v>58900</v>
      </c>
      <c r="P378" s="11">
        <v>62700</v>
      </c>
      <c r="R378"/>
    </row>
    <row r="379" spans="1:18" s="9" customFormat="1" ht="15.75" customHeight="1" x14ac:dyDescent="0.45">
      <c r="A379" s="59" t="s">
        <v>137</v>
      </c>
      <c r="B379" s="59" t="str">
        <f t="shared" si="5"/>
        <v>Lincoln0.45</v>
      </c>
      <c r="C379" s="12">
        <v>0.45</v>
      </c>
      <c r="D379" s="11">
        <v>748</v>
      </c>
      <c r="E379" s="11">
        <v>801</v>
      </c>
      <c r="F379" s="11">
        <v>961</v>
      </c>
      <c r="G379" s="11">
        <v>1111</v>
      </c>
      <c r="H379" s="11">
        <v>1239</v>
      </c>
      <c r="I379" s="11">
        <v>29925</v>
      </c>
      <c r="J379" s="11">
        <v>34200</v>
      </c>
      <c r="K379" s="11">
        <v>38475</v>
      </c>
      <c r="L379" s="11">
        <v>42750</v>
      </c>
      <c r="M379" s="11">
        <v>46170</v>
      </c>
      <c r="N379" s="14">
        <v>49590</v>
      </c>
      <c r="O379" s="14">
        <v>53010</v>
      </c>
      <c r="P379" s="14">
        <v>56430</v>
      </c>
      <c r="R379"/>
    </row>
    <row r="380" spans="1:18" s="9" customFormat="1" ht="15.75" customHeight="1" x14ac:dyDescent="0.45">
      <c r="A380" s="59" t="s">
        <v>137</v>
      </c>
      <c r="B380" s="59" t="str">
        <f t="shared" si="5"/>
        <v>Lincoln0.4</v>
      </c>
      <c r="C380" s="12">
        <v>0.4</v>
      </c>
      <c r="D380" s="11">
        <v>665</v>
      </c>
      <c r="E380" s="11">
        <v>712</v>
      </c>
      <c r="F380" s="11">
        <v>855</v>
      </c>
      <c r="G380" s="11">
        <v>988</v>
      </c>
      <c r="H380" s="11">
        <v>1102</v>
      </c>
      <c r="I380" s="11">
        <v>26600</v>
      </c>
      <c r="J380" s="11">
        <v>30400</v>
      </c>
      <c r="K380" s="11">
        <v>34200</v>
      </c>
      <c r="L380" s="11">
        <v>38000</v>
      </c>
      <c r="M380" s="11">
        <v>41040</v>
      </c>
      <c r="N380" s="14">
        <v>44080</v>
      </c>
      <c r="O380" s="14">
        <v>47120</v>
      </c>
      <c r="P380" s="14">
        <v>50160</v>
      </c>
      <c r="R380"/>
    </row>
    <row r="381" spans="1:18" s="9" customFormat="1" ht="15.75" customHeight="1" x14ac:dyDescent="0.45">
      <c r="A381" s="59" t="s">
        <v>137</v>
      </c>
      <c r="B381" s="59" t="str">
        <f t="shared" si="5"/>
        <v>Lincoln0.3</v>
      </c>
      <c r="C381" s="12">
        <v>0.3</v>
      </c>
      <c r="D381" s="11">
        <v>498</v>
      </c>
      <c r="E381" s="11">
        <v>534</v>
      </c>
      <c r="F381" s="11">
        <v>641</v>
      </c>
      <c r="G381" s="11">
        <v>741</v>
      </c>
      <c r="H381" s="11">
        <v>826</v>
      </c>
      <c r="I381" s="11">
        <v>19950</v>
      </c>
      <c r="J381" s="11">
        <v>22800</v>
      </c>
      <c r="K381" s="11">
        <v>25650</v>
      </c>
      <c r="L381" s="11">
        <v>28500</v>
      </c>
      <c r="M381" s="11">
        <v>30780</v>
      </c>
      <c r="N381" s="14">
        <v>33060</v>
      </c>
      <c r="O381" s="14">
        <v>35340</v>
      </c>
      <c r="P381" s="14">
        <v>37620</v>
      </c>
      <c r="R381"/>
    </row>
    <row r="382" spans="1:18" s="9" customFormat="1" ht="15.75" customHeight="1" x14ac:dyDescent="0.45">
      <c r="A382" s="59" t="s">
        <v>137</v>
      </c>
      <c r="B382" s="59" t="str">
        <f t="shared" si="5"/>
        <v>Lincoln0.2</v>
      </c>
      <c r="C382" s="12">
        <v>0.2</v>
      </c>
      <c r="D382" s="11">
        <v>332</v>
      </c>
      <c r="E382" s="11">
        <v>356</v>
      </c>
      <c r="F382" s="11">
        <v>427</v>
      </c>
      <c r="G382" s="11">
        <v>494</v>
      </c>
      <c r="H382" s="11">
        <v>551</v>
      </c>
      <c r="I382" s="11">
        <v>13300</v>
      </c>
      <c r="J382" s="11">
        <v>15200</v>
      </c>
      <c r="K382" s="11">
        <v>17100</v>
      </c>
      <c r="L382" s="11">
        <v>19000</v>
      </c>
      <c r="M382" s="11">
        <v>20520</v>
      </c>
      <c r="N382" s="11">
        <v>22040</v>
      </c>
      <c r="O382" s="11">
        <v>23560</v>
      </c>
      <c r="P382" s="11">
        <v>25080</v>
      </c>
      <c r="R382"/>
    </row>
    <row r="383" spans="1:18" s="9" customFormat="1" ht="15.75" customHeight="1" x14ac:dyDescent="0.45">
      <c r="A383" s="59" t="s">
        <v>138</v>
      </c>
      <c r="B383" s="59" t="str">
        <f t="shared" si="5"/>
        <v>Logan1.2</v>
      </c>
      <c r="C383" s="12">
        <v>1.2</v>
      </c>
      <c r="D383" s="11">
        <v>1980</v>
      </c>
      <c r="E383" s="11">
        <v>2121</v>
      </c>
      <c r="F383" s="11">
        <v>2544</v>
      </c>
      <c r="G383" s="11">
        <v>2940</v>
      </c>
      <c r="H383" s="11">
        <v>3279</v>
      </c>
      <c r="I383" s="11">
        <v>79200</v>
      </c>
      <c r="J383" s="11">
        <v>90480</v>
      </c>
      <c r="K383" s="11">
        <v>101760</v>
      </c>
      <c r="L383" s="11">
        <v>113040</v>
      </c>
      <c r="M383" s="11">
        <v>122160</v>
      </c>
      <c r="N383" s="11">
        <v>131160</v>
      </c>
      <c r="O383" s="11">
        <v>140280</v>
      </c>
      <c r="P383" s="11">
        <v>149280</v>
      </c>
      <c r="R383"/>
    </row>
    <row r="384" spans="1:18" s="9" customFormat="1" ht="15.75" customHeight="1" x14ac:dyDescent="0.45">
      <c r="A384" s="59" t="s">
        <v>138</v>
      </c>
      <c r="B384" s="59" t="str">
        <f t="shared" si="5"/>
        <v>Logan1</v>
      </c>
      <c r="C384" s="12">
        <v>1</v>
      </c>
      <c r="D384" s="11">
        <v>1650</v>
      </c>
      <c r="E384" s="11">
        <v>1767</v>
      </c>
      <c r="F384" s="11">
        <v>2120</v>
      </c>
      <c r="G384" s="11">
        <v>2450</v>
      </c>
      <c r="H384" s="11">
        <v>2732</v>
      </c>
      <c r="I384" s="11">
        <v>66000</v>
      </c>
      <c r="J384" s="11">
        <v>75400</v>
      </c>
      <c r="K384" s="11">
        <v>84800</v>
      </c>
      <c r="L384" s="11">
        <v>94200</v>
      </c>
      <c r="M384" s="11">
        <v>101800</v>
      </c>
      <c r="N384" s="11">
        <v>109300</v>
      </c>
      <c r="O384" s="11">
        <v>116900</v>
      </c>
      <c r="P384" s="11">
        <v>124400</v>
      </c>
      <c r="R384"/>
    </row>
    <row r="385" spans="1:18" s="9" customFormat="1" ht="15.75" customHeight="1" x14ac:dyDescent="0.45">
      <c r="A385" s="59" t="s">
        <v>138</v>
      </c>
      <c r="B385" s="59" t="str">
        <f t="shared" si="5"/>
        <v>Logan0.8</v>
      </c>
      <c r="C385" s="12">
        <v>0.8</v>
      </c>
      <c r="D385" s="11">
        <v>1320</v>
      </c>
      <c r="E385" s="11">
        <v>1414</v>
      </c>
      <c r="F385" s="11">
        <v>1696</v>
      </c>
      <c r="G385" s="11">
        <v>1960</v>
      </c>
      <c r="H385" s="11">
        <v>2186</v>
      </c>
      <c r="I385" s="13">
        <v>52800</v>
      </c>
      <c r="J385" s="13">
        <v>60320</v>
      </c>
      <c r="K385" s="13">
        <v>67840</v>
      </c>
      <c r="L385" s="13">
        <v>75360</v>
      </c>
      <c r="M385" s="13">
        <v>81440</v>
      </c>
      <c r="N385" s="13">
        <v>87440</v>
      </c>
      <c r="O385" s="13">
        <v>93520</v>
      </c>
      <c r="P385" s="13">
        <v>99520</v>
      </c>
      <c r="R385"/>
    </row>
    <row r="386" spans="1:18" s="9" customFormat="1" ht="15.75" customHeight="1" x14ac:dyDescent="0.45">
      <c r="A386" s="59" t="s">
        <v>138</v>
      </c>
      <c r="B386" s="59" t="str">
        <f t="shared" si="5"/>
        <v>Logan0.7</v>
      </c>
      <c r="C386" s="12">
        <v>0.7</v>
      </c>
      <c r="D386" s="11">
        <v>1155</v>
      </c>
      <c r="E386" s="11">
        <v>1237</v>
      </c>
      <c r="F386" s="11">
        <v>1484</v>
      </c>
      <c r="G386" s="11">
        <v>1715</v>
      </c>
      <c r="H386" s="11">
        <v>1912</v>
      </c>
      <c r="I386" s="13">
        <v>46200</v>
      </c>
      <c r="J386" s="13">
        <v>52780</v>
      </c>
      <c r="K386" s="13">
        <v>59359.999999999993</v>
      </c>
      <c r="L386" s="13">
        <v>65940</v>
      </c>
      <c r="M386" s="13">
        <v>71260</v>
      </c>
      <c r="N386" s="13">
        <v>76510</v>
      </c>
      <c r="O386" s="13">
        <v>81830</v>
      </c>
      <c r="P386" s="13">
        <v>87080</v>
      </c>
      <c r="R386"/>
    </row>
    <row r="387" spans="1:18" s="9" customFormat="1" ht="15.75" customHeight="1" x14ac:dyDescent="0.45">
      <c r="A387" s="59" t="s">
        <v>138</v>
      </c>
      <c r="B387" s="59" t="str">
        <f t="shared" ref="B387:B450" si="6">CONCATENATE(A387,C387)</f>
        <v>Logan0.6</v>
      </c>
      <c r="C387" s="12">
        <v>0.6</v>
      </c>
      <c r="D387" s="11">
        <v>990</v>
      </c>
      <c r="E387" s="11">
        <v>1060</v>
      </c>
      <c r="F387" s="11">
        <v>1272</v>
      </c>
      <c r="G387" s="11">
        <v>1470</v>
      </c>
      <c r="H387" s="11">
        <v>1639</v>
      </c>
      <c r="I387" s="11">
        <v>39600</v>
      </c>
      <c r="J387" s="11">
        <v>45240</v>
      </c>
      <c r="K387" s="11">
        <v>50880</v>
      </c>
      <c r="L387" s="11">
        <v>56520</v>
      </c>
      <c r="M387" s="11">
        <v>61080</v>
      </c>
      <c r="N387" s="14">
        <v>65580</v>
      </c>
      <c r="O387" s="14">
        <v>70140</v>
      </c>
      <c r="P387" s="14">
        <v>74640</v>
      </c>
      <c r="R387"/>
    </row>
    <row r="388" spans="1:18" s="9" customFormat="1" ht="15.75" customHeight="1" x14ac:dyDescent="0.45">
      <c r="A388" s="59" t="s">
        <v>138</v>
      </c>
      <c r="B388" s="59" t="str">
        <f t="shared" si="6"/>
        <v>Logan0.5</v>
      </c>
      <c r="C388" s="12">
        <v>0.5</v>
      </c>
      <c r="D388" s="11">
        <v>825</v>
      </c>
      <c r="E388" s="11">
        <v>883</v>
      </c>
      <c r="F388" s="11">
        <v>1060</v>
      </c>
      <c r="G388" s="11">
        <v>1225</v>
      </c>
      <c r="H388" s="11">
        <v>1366</v>
      </c>
      <c r="I388" s="11">
        <v>33000</v>
      </c>
      <c r="J388" s="11">
        <v>37700</v>
      </c>
      <c r="K388" s="11">
        <v>42400</v>
      </c>
      <c r="L388" s="11">
        <v>47100</v>
      </c>
      <c r="M388" s="11">
        <v>50900</v>
      </c>
      <c r="N388" s="11">
        <v>54650</v>
      </c>
      <c r="O388" s="11">
        <v>58450</v>
      </c>
      <c r="P388" s="11">
        <v>62200</v>
      </c>
      <c r="R388"/>
    </row>
    <row r="389" spans="1:18" s="9" customFormat="1" ht="15.75" customHeight="1" x14ac:dyDescent="0.45">
      <c r="A389" s="59" t="s">
        <v>138</v>
      </c>
      <c r="B389" s="59" t="str">
        <f t="shared" si="6"/>
        <v>Logan0.45</v>
      </c>
      <c r="C389" s="12">
        <v>0.45</v>
      </c>
      <c r="D389" s="11">
        <v>742</v>
      </c>
      <c r="E389" s="11">
        <v>795</v>
      </c>
      <c r="F389" s="11">
        <v>954</v>
      </c>
      <c r="G389" s="11">
        <v>1102</v>
      </c>
      <c r="H389" s="11">
        <v>1229</v>
      </c>
      <c r="I389" s="11">
        <v>29700</v>
      </c>
      <c r="J389" s="11">
        <v>33930</v>
      </c>
      <c r="K389" s="11">
        <v>38160</v>
      </c>
      <c r="L389" s="11">
        <v>42390</v>
      </c>
      <c r="M389" s="11">
        <v>45810</v>
      </c>
      <c r="N389" s="14">
        <v>49185</v>
      </c>
      <c r="O389" s="14">
        <v>52605</v>
      </c>
      <c r="P389" s="14">
        <v>55980</v>
      </c>
      <c r="R389"/>
    </row>
    <row r="390" spans="1:18" s="9" customFormat="1" ht="15.75" customHeight="1" x14ac:dyDescent="0.45">
      <c r="A390" s="59" t="s">
        <v>138</v>
      </c>
      <c r="B390" s="59" t="str">
        <f t="shared" si="6"/>
        <v>Logan0.4</v>
      </c>
      <c r="C390" s="12">
        <v>0.4</v>
      </c>
      <c r="D390" s="11">
        <v>660</v>
      </c>
      <c r="E390" s="11">
        <v>707</v>
      </c>
      <c r="F390" s="11">
        <v>848</v>
      </c>
      <c r="G390" s="11">
        <v>980</v>
      </c>
      <c r="H390" s="11">
        <v>1093</v>
      </c>
      <c r="I390" s="11">
        <v>26400</v>
      </c>
      <c r="J390" s="11">
        <v>30160</v>
      </c>
      <c r="K390" s="11">
        <v>33920</v>
      </c>
      <c r="L390" s="11">
        <v>37680</v>
      </c>
      <c r="M390" s="11">
        <v>40720</v>
      </c>
      <c r="N390" s="14">
        <v>43720</v>
      </c>
      <c r="O390" s="14">
        <v>46760</v>
      </c>
      <c r="P390" s="14">
        <v>49760</v>
      </c>
      <c r="R390"/>
    </row>
    <row r="391" spans="1:18" s="9" customFormat="1" ht="15.75" customHeight="1" x14ac:dyDescent="0.45">
      <c r="A391" s="59" t="s">
        <v>138</v>
      </c>
      <c r="B391" s="59" t="str">
        <f t="shared" si="6"/>
        <v>Logan0.3</v>
      </c>
      <c r="C391" s="12">
        <v>0.3</v>
      </c>
      <c r="D391" s="11">
        <v>495</v>
      </c>
      <c r="E391" s="11">
        <v>530</v>
      </c>
      <c r="F391" s="11">
        <v>636</v>
      </c>
      <c r="G391" s="11">
        <v>735</v>
      </c>
      <c r="H391" s="11">
        <v>819</v>
      </c>
      <c r="I391" s="11">
        <v>19800</v>
      </c>
      <c r="J391" s="11">
        <v>22620</v>
      </c>
      <c r="K391" s="11">
        <v>25440</v>
      </c>
      <c r="L391" s="11">
        <v>28260</v>
      </c>
      <c r="M391" s="11">
        <v>30540</v>
      </c>
      <c r="N391" s="14">
        <v>32790</v>
      </c>
      <c r="O391" s="14">
        <v>35070</v>
      </c>
      <c r="P391" s="14">
        <v>37320</v>
      </c>
      <c r="R391"/>
    </row>
    <row r="392" spans="1:18" s="9" customFormat="1" ht="15.75" customHeight="1" x14ac:dyDescent="0.45">
      <c r="A392" s="59" t="s">
        <v>138</v>
      </c>
      <c r="B392" s="59" t="str">
        <f t="shared" si="6"/>
        <v>Logan0.2</v>
      </c>
      <c r="C392" s="12">
        <v>0.2</v>
      </c>
      <c r="D392" s="11">
        <v>330</v>
      </c>
      <c r="E392" s="11">
        <v>353</v>
      </c>
      <c r="F392" s="11">
        <v>424</v>
      </c>
      <c r="G392" s="11">
        <v>490</v>
      </c>
      <c r="H392" s="11">
        <v>546</v>
      </c>
      <c r="I392" s="11">
        <v>13200</v>
      </c>
      <c r="J392" s="11">
        <v>15080</v>
      </c>
      <c r="K392" s="11">
        <v>16960</v>
      </c>
      <c r="L392" s="11">
        <v>18840</v>
      </c>
      <c r="M392" s="11">
        <v>20360</v>
      </c>
      <c r="N392" s="11">
        <v>21860</v>
      </c>
      <c r="O392" s="11">
        <v>23380</v>
      </c>
      <c r="P392" s="11">
        <v>24880</v>
      </c>
      <c r="R392"/>
    </row>
    <row r="393" spans="1:18" s="9" customFormat="1" ht="15.75" customHeight="1" x14ac:dyDescent="0.45">
      <c r="A393" s="59" t="s">
        <v>139</v>
      </c>
      <c r="B393" s="59" t="str">
        <f t="shared" si="6"/>
        <v>Mesa1.2</v>
      </c>
      <c r="C393" s="12">
        <v>1.2</v>
      </c>
      <c r="D393" s="11">
        <v>1980</v>
      </c>
      <c r="E393" s="11">
        <v>2121</v>
      </c>
      <c r="F393" s="11">
        <v>2544</v>
      </c>
      <c r="G393" s="11">
        <v>2940</v>
      </c>
      <c r="H393" s="11">
        <v>3279</v>
      </c>
      <c r="I393" s="11">
        <v>79200</v>
      </c>
      <c r="J393" s="11">
        <v>90480</v>
      </c>
      <c r="K393" s="11">
        <v>101760</v>
      </c>
      <c r="L393" s="11">
        <v>113040</v>
      </c>
      <c r="M393" s="11">
        <v>122160</v>
      </c>
      <c r="N393" s="11">
        <v>131160</v>
      </c>
      <c r="O393" s="11">
        <v>140280</v>
      </c>
      <c r="P393" s="11">
        <v>149280</v>
      </c>
      <c r="R393"/>
    </row>
    <row r="394" spans="1:18" s="9" customFormat="1" ht="15.75" customHeight="1" x14ac:dyDescent="0.45">
      <c r="A394" s="59" t="s">
        <v>139</v>
      </c>
      <c r="B394" s="59" t="str">
        <f t="shared" si="6"/>
        <v>Mesa1</v>
      </c>
      <c r="C394" s="12">
        <v>1</v>
      </c>
      <c r="D394" s="11">
        <v>1650</v>
      </c>
      <c r="E394" s="11">
        <v>1767</v>
      </c>
      <c r="F394" s="11">
        <v>2120</v>
      </c>
      <c r="G394" s="11">
        <v>2450</v>
      </c>
      <c r="H394" s="11">
        <v>2732</v>
      </c>
      <c r="I394" s="11">
        <v>66000</v>
      </c>
      <c r="J394" s="11">
        <v>75400</v>
      </c>
      <c r="K394" s="11">
        <v>84800</v>
      </c>
      <c r="L394" s="11">
        <v>94200</v>
      </c>
      <c r="M394" s="11">
        <v>101800</v>
      </c>
      <c r="N394" s="11">
        <v>109300</v>
      </c>
      <c r="O394" s="11">
        <v>116900</v>
      </c>
      <c r="P394" s="11">
        <v>124400</v>
      </c>
      <c r="R394"/>
    </row>
    <row r="395" spans="1:18" s="9" customFormat="1" ht="15.75" customHeight="1" x14ac:dyDescent="0.45">
      <c r="A395" s="59" t="s">
        <v>139</v>
      </c>
      <c r="B395" s="59" t="str">
        <f t="shared" si="6"/>
        <v>Mesa0.8</v>
      </c>
      <c r="C395" s="12">
        <v>0.8</v>
      </c>
      <c r="D395" s="11">
        <v>1320</v>
      </c>
      <c r="E395" s="11">
        <v>1414</v>
      </c>
      <c r="F395" s="11">
        <v>1696</v>
      </c>
      <c r="G395" s="11">
        <v>1960</v>
      </c>
      <c r="H395" s="11">
        <v>2186</v>
      </c>
      <c r="I395" s="13">
        <v>52800</v>
      </c>
      <c r="J395" s="13">
        <v>60320</v>
      </c>
      <c r="K395" s="13">
        <v>67840</v>
      </c>
      <c r="L395" s="13">
        <v>75360</v>
      </c>
      <c r="M395" s="13">
        <v>81440</v>
      </c>
      <c r="N395" s="13">
        <v>87440</v>
      </c>
      <c r="O395" s="13">
        <v>93520</v>
      </c>
      <c r="P395" s="13">
        <v>99520</v>
      </c>
      <c r="R395"/>
    </row>
    <row r="396" spans="1:18" s="9" customFormat="1" ht="15.75" customHeight="1" x14ac:dyDescent="0.45">
      <c r="A396" s="59" t="s">
        <v>139</v>
      </c>
      <c r="B396" s="59" t="str">
        <f t="shared" si="6"/>
        <v>Mesa0.7</v>
      </c>
      <c r="C396" s="12">
        <v>0.7</v>
      </c>
      <c r="D396" s="11">
        <v>1155</v>
      </c>
      <c r="E396" s="11">
        <v>1237</v>
      </c>
      <c r="F396" s="11">
        <v>1484</v>
      </c>
      <c r="G396" s="11">
        <v>1715</v>
      </c>
      <c r="H396" s="11">
        <v>1912</v>
      </c>
      <c r="I396" s="13">
        <v>46200</v>
      </c>
      <c r="J396" s="13">
        <v>52780</v>
      </c>
      <c r="K396" s="13">
        <v>59359.999999999993</v>
      </c>
      <c r="L396" s="13">
        <v>65940</v>
      </c>
      <c r="M396" s="13">
        <v>71260</v>
      </c>
      <c r="N396" s="13">
        <v>76510</v>
      </c>
      <c r="O396" s="13">
        <v>81830</v>
      </c>
      <c r="P396" s="13">
        <v>87080</v>
      </c>
      <c r="R396"/>
    </row>
    <row r="397" spans="1:18" s="9" customFormat="1" ht="15.75" customHeight="1" x14ac:dyDescent="0.45">
      <c r="A397" s="59" t="s">
        <v>139</v>
      </c>
      <c r="B397" s="59" t="str">
        <f t="shared" si="6"/>
        <v>Mesa0.6</v>
      </c>
      <c r="C397" s="12">
        <v>0.6</v>
      </c>
      <c r="D397" s="11">
        <v>990</v>
      </c>
      <c r="E397" s="11">
        <v>1060</v>
      </c>
      <c r="F397" s="11">
        <v>1272</v>
      </c>
      <c r="G397" s="11">
        <v>1470</v>
      </c>
      <c r="H397" s="11">
        <v>1639</v>
      </c>
      <c r="I397" s="11">
        <v>39600</v>
      </c>
      <c r="J397" s="11">
        <v>45240</v>
      </c>
      <c r="K397" s="11">
        <v>50880</v>
      </c>
      <c r="L397" s="11">
        <v>56520</v>
      </c>
      <c r="M397" s="11">
        <v>61080</v>
      </c>
      <c r="N397" s="14">
        <v>65580</v>
      </c>
      <c r="O397" s="14">
        <v>70140</v>
      </c>
      <c r="P397" s="14">
        <v>74640</v>
      </c>
      <c r="R397"/>
    </row>
    <row r="398" spans="1:18" s="9" customFormat="1" ht="15.75" customHeight="1" x14ac:dyDescent="0.45">
      <c r="A398" s="59" t="s">
        <v>139</v>
      </c>
      <c r="B398" s="59" t="str">
        <f t="shared" si="6"/>
        <v>Mesa0.5</v>
      </c>
      <c r="C398" s="12">
        <v>0.5</v>
      </c>
      <c r="D398" s="11">
        <v>825</v>
      </c>
      <c r="E398" s="11">
        <v>883</v>
      </c>
      <c r="F398" s="11">
        <v>1060</v>
      </c>
      <c r="G398" s="11">
        <v>1225</v>
      </c>
      <c r="H398" s="11">
        <v>1366</v>
      </c>
      <c r="I398" s="11">
        <v>33000</v>
      </c>
      <c r="J398" s="11">
        <v>37700</v>
      </c>
      <c r="K398" s="11">
        <v>42400</v>
      </c>
      <c r="L398" s="11">
        <v>47100</v>
      </c>
      <c r="M398" s="11">
        <v>50900</v>
      </c>
      <c r="N398" s="11">
        <v>54650</v>
      </c>
      <c r="O398" s="11">
        <v>58450</v>
      </c>
      <c r="P398" s="11">
        <v>62200</v>
      </c>
      <c r="R398"/>
    </row>
    <row r="399" spans="1:18" s="9" customFormat="1" ht="15.75" customHeight="1" x14ac:dyDescent="0.45">
      <c r="A399" s="59" t="s">
        <v>139</v>
      </c>
      <c r="B399" s="59" t="str">
        <f t="shared" si="6"/>
        <v>Mesa0.45</v>
      </c>
      <c r="C399" s="12">
        <v>0.45</v>
      </c>
      <c r="D399" s="11">
        <v>742</v>
      </c>
      <c r="E399" s="11">
        <v>795</v>
      </c>
      <c r="F399" s="11">
        <v>954</v>
      </c>
      <c r="G399" s="11">
        <v>1102</v>
      </c>
      <c r="H399" s="11">
        <v>1229</v>
      </c>
      <c r="I399" s="11">
        <v>29700</v>
      </c>
      <c r="J399" s="11">
        <v>33930</v>
      </c>
      <c r="K399" s="11">
        <v>38160</v>
      </c>
      <c r="L399" s="11">
        <v>42390</v>
      </c>
      <c r="M399" s="11">
        <v>45810</v>
      </c>
      <c r="N399" s="14">
        <v>49185</v>
      </c>
      <c r="O399" s="14">
        <v>52605</v>
      </c>
      <c r="P399" s="14">
        <v>55980</v>
      </c>
      <c r="R399"/>
    </row>
    <row r="400" spans="1:18" s="9" customFormat="1" ht="15.75" customHeight="1" x14ac:dyDescent="0.45">
      <c r="A400" s="59" t="s">
        <v>139</v>
      </c>
      <c r="B400" s="59" t="str">
        <f t="shared" si="6"/>
        <v>Mesa0.4</v>
      </c>
      <c r="C400" s="12">
        <v>0.4</v>
      </c>
      <c r="D400" s="11">
        <v>660</v>
      </c>
      <c r="E400" s="11">
        <v>707</v>
      </c>
      <c r="F400" s="11">
        <v>848</v>
      </c>
      <c r="G400" s="11">
        <v>980</v>
      </c>
      <c r="H400" s="11">
        <v>1093</v>
      </c>
      <c r="I400" s="11">
        <v>26400</v>
      </c>
      <c r="J400" s="11">
        <v>30160</v>
      </c>
      <c r="K400" s="11">
        <v>33920</v>
      </c>
      <c r="L400" s="11">
        <v>37680</v>
      </c>
      <c r="M400" s="11">
        <v>40720</v>
      </c>
      <c r="N400" s="14">
        <v>43720</v>
      </c>
      <c r="O400" s="14">
        <v>46760</v>
      </c>
      <c r="P400" s="14">
        <v>49760</v>
      </c>
      <c r="R400"/>
    </row>
    <row r="401" spans="1:18" s="9" customFormat="1" ht="15.75" customHeight="1" x14ac:dyDescent="0.45">
      <c r="A401" s="59" t="s">
        <v>139</v>
      </c>
      <c r="B401" s="59" t="str">
        <f t="shared" si="6"/>
        <v>Mesa0.3</v>
      </c>
      <c r="C401" s="12">
        <v>0.3</v>
      </c>
      <c r="D401" s="11">
        <v>495</v>
      </c>
      <c r="E401" s="11">
        <v>530</v>
      </c>
      <c r="F401" s="11">
        <v>636</v>
      </c>
      <c r="G401" s="11">
        <v>735</v>
      </c>
      <c r="H401" s="11">
        <v>819</v>
      </c>
      <c r="I401" s="11">
        <v>19800</v>
      </c>
      <c r="J401" s="11">
        <v>22620</v>
      </c>
      <c r="K401" s="11">
        <v>25440</v>
      </c>
      <c r="L401" s="11">
        <v>28260</v>
      </c>
      <c r="M401" s="11">
        <v>30540</v>
      </c>
      <c r="N401" s="14">
        <v>32790</v>
      </c>
      <c r="O401" s="14">
        <v>35070</v>
      </c>
      <c r="P401" s="14">
        <v>37320</v>
      </c>
      <c r="R401"/>
    </row>
    <row r="402" spans="1:18" s="9" customFormat="1" ht="15.75" customHeight="1" x14ac:dyDescent="0.45">
      <c r="A402" s="59" t="s">
        <v>139</v>
      </c>
      <c r="B402" s="59" t="str">
        <f t="shared" si="6"/>
        <v>Mesa0.2</v>
      </c>
      <c r="C402" s="12">
        <v>0.2</v>
      </c>
      <c r="D402" s="11">
        <v>330</v>
      </c>
      <c r="E402" s="11">
        <v>353</v>
      </c>
      <c r="F402" s="11">
        <v>424</v>
      </c>
      <c r="G402" s="11">
        <v>490</v>
      </c>
      <c r="H402" s="11">
        <v>546</v>
      </c>
      <c r="I402" s="11">
        <v>13200</v>
      </c>
      <c r="J402" s="11">
        <v>15080</v>
      </c>
      <c r="K402" s="11">
        <v>16960</v>
      </c>
      <c r="L402" s="11">
        <v>18840</v>
      </c>
      <c r="M402" s="11">
        <v>20360</v>
      </c>
      <c r="N402" s="11">
        <v>21860</v>
      </c>
      <c r="O402" s="11">
        <v>23380</v>
      </c>
      <c r="P402" s="11">
        <v>24880</v>
      </c>
      <c r="R402"/>
    </row>
    <row r="403" spans="1:18" s="9" customFormat="1" ht="15.75" customHeight="1" x14ac:dyDescent="0.45">
      <c r="A403" s="59" t="s">
        <v>140</v>
      </c>
      <c r="B403" s="59" t="str">
        <f t="shared" si="6"/>
        <v>Mineral1.2</v>
      </c>
      <c r="C403" s="12">
        <v>1.2</v>
      </c>
      <c r="D403" s="11">
        <v>1980</v>
      </c>
      <c r="E403" s="11">
        <v>2121</v>
      </c>
      <c r="F403" s="11">
        <v>2544</v>
      </c>
      <c r="G403" s="11">
        <v>2940</v>
      </c>
      <c r="H403" s="11">
        <v>3279</v>
      </c>
      <c r="I403" s="11">
        <v>79200</v>
      </c>
      <c r="J403" s="11">
        <v>90480</v>
      </c>
      <c r="K403" s="11">
        <v>101760</v>
      </c>
      <c r="L403" s="11">
        <v>113040</v>
      </c>
      <c r="M403" s="11">
        <v>122160</v>
      </c>
      <c r="N403" s="11">
        <v>131160</v>
      </c>
      <c r="O403" s="11">
        <v>140280</v>
      </c>
      <c r="P403" s="11">
        <v>149280</v>
      </c>
      <c r="R403"/>
    </row>
    <row r="404" spans="1:18" s="9" customFormat="1" ht="15.75" customHeight="1" x14ac:dyDescent="0.45">
      <c r="A404" s="59" t="s">
        <v>140</v>
      </c>
      <c r="B404" s="59" t="str">
        <f t="shared" si="6"/>
        <v>Mineral1</v>
      </c>
      <c r="C404" s="12">
        <v>1</v>
      </c>
      <c r="D404" s="11">
        <v>1650</v>
      </c>
      <c r="E404" s="11">
        <v>1767</v>
      </c>
      <c r="F404" s="11">
        <v>2120</v>
      </c>
      <c r="G404" s="11">
        <v>2450</v>
      </c>
      <c r="H404" s="11">
        <v>2732</v>
      </c>
      <c r="I404" s="11">
        <v>66000</v>
      </c>
      <c r="J404" s="11">
        <v>75400</v>
      </c>
      <c r="K404" s="11">
        <v>84800</v>
      </c>
      <c r="L404" s="11">
        <v>94200</v>
      </c>
      <c r="M404" s="11">
        <v>101800</v>
      </c>
      <c r="N404" s="11">
        <v>109300</v>
      </c>
      <c r="O404" s="11">
        <v>116900</v>
      </c>
      <c r="P404" s="11">
        <v>124400</v>
      </c>
      <c r="R404"/>
    </row>
    <row r="405" spans="1:18" s="9" customFormat="1" ht="15.75" customHeight="1" x14ac:dyDescent="0.45">
      <c r="A405" s="59" t="s">
        <v>140</v>
      </c>
      <c r="B405" s="59" t="str">
        <f t="shared" si="6"/>
        <v>Mineral0.8</v>
      </c>
      <c r="C405" s="12">
        <v>0.8</v>
      </c>
      <c r="D405" s="11">
        <v>1320</v>
      </c>
      <c r="E405" s="11">
        <v>1414</v>
      </c>
      <c r="F405" s="11">
        <v>1696</v>
      </c>
      <c r="G405" s="11">
        <v>1960</v>
      </c>
      <c r="H405" s="11">
        <v>2186</v>
      </c>
      <c r="I405" s="13">
        <v>52800</v>
      </c>
      <c r="J405" s="13">
        <v>60320</v>
      </c>
      <c r="K405" s="13">
        <v>67840</v>
      </c>
      <c r="L405" s="13">
        <v>75360</v>
      </c>
      <c r="M405" s="13">
        <v>81440</v>
      </c>
      <c r="N405" s="13">
        <v>87440</v>
      </c>
      <c r="O405" s="13">
        <v>93520</v>
      </c>
      <c r="P405" s="13">
        <v>99520</v>
      </c>
      <c r="R405"/>
    </row>
    <row r="406" spans="1:18" s="9" customFormat="1" ht="15.75" customHeight="1" x14ac:dyDescent="0.45">
      <c r="A406" s="59" t="s">
        <v>140</v>
      </c>
      <c r="B406" s="59" t="str">
        <f t="shared" si="6"/>
        <v>Mineral0.7</v>
      </c>
      <c r="C406" s="12">
        <v>0.7</v>
      </c>
      <c r="D406" s="11">
        <v>1155</v>
      </c>
      <c r="E406" s="11">
        <v>1237</v>
      </c>
      <c r="F406" s="11">
        <v>1484</v>
      </c>
      <c r="G406" s="11">
        <v>1715</v>
      </c>
      <c r="H406" s="11">
        <v>1912</v>
      </c>
      <c r="I406" s="13">
        <v>46200</v>
      </c>
      <c r="J406" s="13">
        <v>52780</v>
      </c>
      <c r="K406" s="13">
        <v>59359.999999999993</v>
      </c>
      <c r="L406" s="13">
        <v>65940</v>
      </c>
      <c r="M406" s="13">
        <v>71260</v>
      </c>
      <c r="N406" s="13">
        <v>76510</v>
      </c>
      <c r="O406" s="13">
        <v>81830</v>
      </c>
      <c r="P406" s="13">
        <v>87080</v>
      </c>
      <c r="R406"/>
    </row>
    <row r="407" spans="1:18" s="9" customFormat="1" ht="15.75" customHeight="1" x14ac:dyDescent="0.45">
      <c r="A407" s="59" t="s">
        <v>140</v>
      </c>
      <c r="B407" s="59" t="str">
        <f t="shared" si="6"/>
        <v>Mineral0.6</v>
      </c>
      <c r="C407" s="12">
        <v>0.6</v>
      </c>
      <c r="D407" s="11">
        <v>990</v>
      </c>
      <c r="E407" s="11">
        <v>1060</v>
      </c>
      <c r="F407" s="11">
        <v>1272</v>
      </c>
      <c r="G407" s="11">
        <v>1470</v>
      </c>
      <c r="H407" s="11">
        <v>1639</v>
      </c>
      <c r="I407" s="11">
        <v>39600</v>
      </c>
      <c r="J407" s="11">
        <v>45240</v>
      </c>
      <c r="K407" s="11">
        <v>50880</v>
      </c>
      <c r="L407" s="11">
        <v>56520</v>
      </c>
      <c r="M407" s="11">
        <v>61080</v>
      </c>
      <c r="N407" s="14">
        <v>65580</v>
      </c>
      <c r="O407" s="14">
        <v>70140</v>
      </c>
      <c r="P407" s="14">
        <v>74640</v>
      </c>
      <c r="R407"/>
    </row>
    <row r="408" spans="1:18" s="9" customFormat="1" ht="15.75" customHeight="1" x14ac:dyDescent="0.45">
      <c r="A408" s="59" t="s">
        <v>140</v>
      </c>
      <c r="B408" s="59" t="str">
        <f t="shared" si="6"/>
        <v>Mineral0.5</v>
      </c>
      <c r="C408" s="12">
        <v>0.5</v>
      </c>
      <c r="D408" s="11">
        <v>825</v>
      </c>
      <c r="E408" s="11">
        <v>883</v>
      </c>
      <c r="F408" s="11">
        <v>1060</v>
      </c>
      <c r="G408" s="11">
        <v>1225</v>
      </c>
      <c r="H408" s="11">
        <v>1366</v>
      </c>
      <c r="I408" s="11">
        <v>33000</v>
      </c>
      <c r="J408" s="11">
        <v>37700</v>
      </c>
      <c r="K408" s="11">
        <v>42400</v>
      </c>
      <c r="L408" s="11">
        <v>47100</v>
      </c>
      <c r="M408" s="11">
        <v>50900</v>
      </c>
      <c r="N408" s="11">
        <v>54650</v>
      </c>
      <c r="O408" s="11">
        <v>58450</v>
      </c>
      <c r="P408" s="11">
        <v>62200</v>
      </c>
      <c r="R408"/>
    </row>
    <row r="409" spans="1:18" s="9" customFormat="1" ht="15.75" customHeight="1" x14ac:dyDescent="0.45">
      <c r="A409" s="59" t="s">
        <v>140</v>
      </c>
      <c r="B409" s="59" t="str">
        <f t="shared" si="6"/>
        <v>Mineral0.45</v>
      </c>
      <c r="C409" s="12">
        <v>0.45</v>
      </c>
      <c r="D409" s="11">
        <v>742</v>
      </c>
      <c r="E409" s="11">
        <v>795</v>
      </c>
      <c r="F409" s="11">
        <v>954</v>
      </c>
      <c r="G409" s="11">
        <v>1102</v>
      </c>
      <c r="H409" s="11">
        <v>1229</v>
      </c>
      <c r="I409" s="11">
        <v>29700</v>
      </c>
      <c r="J409" s="11">
        <v>33930</v>
      </c>
      <c r="K409" s="11">
        <v>38160</v>
      </c>
      <c r="L409" s="11">
        <v>42390</v>
      </c>
      <c r="M409" s="11">
        <v>45810</v>
      </c>
      <c r="N409" s="14">
        <v>49185</v>
      </c>
      <c r="O409" s="14">
        <v>52605</v>
      </c>
      <c r="P409" s="14">
        <v>55980</v>
      </c>
      <c r="R409"/>
    </row>
    <row r="410" spans="1:18" s="9" customFormat="1" ht="15.75" customHeight="1" x14ac:dyDescent="0.45">
      <c r="A410" s="59" t="s">
        <v>140</v>
      </c>
      <c r="B410" s="59" t="str">
        <f t="shared" si="6"/>
        <v>Mineral0.4</v>
      </c>
      <c r="C410" s="12">
        <v>0.4</v>
      </c>
      <c r="D410" s="11">
        <v>660</v>
      </c>
      <c r="E410" s="11">
        <v>707</v>
      </c>
      <c r="F410" s="11">
        <v>848</v>
      </c>
      <c r="G410" s="11">
        <v>980</v>
      </c>
      <c r="H410" s="11">
        <v>1093</v>
      </c>
      <c r="I410" s="11">
        <v>26400</v>
      </c>
      <c r="J410" s="11">
        <v>30160</v>
      </c>
      <c r="K410" s="11">
        <v>33920</v>
      </c>
      <c r="L410" s="11">
        <v>37680</v>
      </c>
      <c r="M410" s="11">
        <v>40720</v>
      </c>
      <c r="N410" s="14">
        <v>43720</v>
      </c>
      <c r="O410" s="14">
        <v>46760</v>
      </c>
      <c r="P410" s="14">
        <v>49760</v>
      </c>
      <c r="R410"/>
    </row>
    <row r="411" spans="1:18" s="9" customFormat="1" ht="15.75" customHeight="1" x14ac:dyDescent="0.45">
      <c r="A411" s="59" t="s">
        <v>140</v>
      </c>
      <c r="B411" s="59" t="str">
        <f t="shared" si="6"/>
        <v>Mineral0.3</v>
      </c>
      <c r="C411" s="12">
        <v>0.3</v>
      </c>
      <c r="D411" s="11">
        <v>495</v>
      </c>
      <c r="E411" s="11">
        <v>530</v>
      </c>
      <c r="F411" s="11">
        <v>636</v>
      </c>
      <c r="G411" s="11">
        <v>735</v>
      </c>
      <c r="H411" s="11">
        <v>819</v>
      </c>
      <c r="I411" s="13">
        <v>19800</v>
      </c>
      <c r="J411" s="13">
        <v>22620</v>
      </c>
      <c r="K411" s="13">
        <v>25440</v>
      </c>
      <c r="L411" s="13">
        <v>28260</v>
      </c>
      <c r="M411" s="13">
        <v>30540</v>
      </c>
      <c r="N411" s="13">
        <v>32790</v>
      </c>
      <c r="O411" s="13">
        <v>35070</v>
      </c>
      <c r="P411" s="13">
        <v>37320</v>
      </c>
      <c r="R411"/>
    </row>
    <row r="412" spans="1:18" s="9" customFormat="1" ht="15.75" customHeight="1" x14ac:dyDescent="0.45">
      <c r="A412" s="59" t="s">
        <v>140</v>
      </c>
      <c r="B412" s="59" t="str">
        <f t="shared" si="6"/>
        <v>Mineral0.2</v>
      </c>
      <c r="C412" s="12">
        <v>0.2</v>
      </c>
      <c r="D412" s="11">
        <v>330</v>
      </c>
      <c r="E412" s="11">
        <v>353</v>
      </c>
      <c r="F412" s="11">
        <v>424</v>
      </c>
      <c r="G412" s="11">
        <v>490</v>
      </c>
      <c r="H412" s="11">
        <v>546</v>
      </c>
      <c r="I412" s="13">
        <v>13200</v>
      </c>
      <c r="J412" s="13">
        <v>15080</v>
      </c>
      <c r="K412" s="13">
        <v>16960</v>
      </c>
      <c r="L412" s="13">
        <v>18840</v>
      </c>
      <c r="M412" s="13">
        <v>20360</v>
      </c>
      <c r="N412" s="13">
        <v>21860</v>
      </c>
      <c r="O412" s="13">
        <v>23380</v>
      </c>
      <c r="P412" s="13">
        <v>24880</v>
      </c>
      <c r="R412"/>
    </row>
    <row r="413" spans="1:18" s="9" customFormat="1" ht="15.75" customHeight="1" x14ac:dyDescent="0.45">
      <c r="A413" s="59" t="s">
        <v>141</v>
      </c>
      <c r="B413" s="59" t="str">
        <f t="shared" si="6"/>
        <v>Moffat1.2</v>
      </c>
      <c r="C413" s="12">
        <v>1.2</v>
      </c>
      <c r="D413" s="11">
        <v>1980</v>
      </c>
      <c r="E413" s="11">
        <v>2121</v>
      </c>
      <c r="F413" s="11">
        <v>2544</v>
      </c>
      <c r="G413" s="11">
        <v>2940</v>
      </c>
      <c r="H413" s="11">
        <v>3279</v>
      </c>
      <c r="I413" s="11">
        <v>79200</v>
      </c>
      <c r="J413" s="11">
        <v>90480</v>
      </c>
      <c r="K413" s="11">
        <v>101760</v>
      </c>
      <c r="L413" s="11">
        <v>113040</v>
      </c>
      <c r="M413" s="11">
        <v>122160</v>
      </c>
      <c r="N413" s="11">
        <v>131160</v>
      </c>
      <c r="O413" s="11">
        <v>140280</v>
      </c>
      <c r="P413" s="11">
        <v>149280</v>
      </c>
      <c r="R413"/>
    </row>
    <row r="414" spans="1:18" s="9" customFormat="1" ht="15.75" customHeight="1" x14ac:dyDescent="0.45">
      <c r="A414" s="59" t="s">
        <v>141</v>
      </c>
      <c r="B414" s="59" t="str">
        <f t="shared" si="6"/>
        <v>Moffat1</v>
      </c>
      <c r="C414" s="12">
        <v>1</v>
      </c>
      <c r="D414" s="11">
        <v>1650</v>
      </c>
      <c r="E414" s="11">
        <v>1767</v>
      </c>
      <c r="F414" s="11">
        <v>2120</v>
      </c>
      <c r="G414" s="11">
        <v>2450</v>
      </c>
      <c r="H414" s="11">
        <v>2732</v>
      </c>
      <c r="I414" s="11">
        <v>66000</v>
      </c>
      <c r="J414" s="11">
        <v>75400</v>
      </c>
      <c r="K414" s="11">
        <v>84800</v>
      </c>
      <c r="L414" s="11">
        <v>94200</v>
      </c>
      <c r="M414" s="11">
        <v>101800</v>
      </c>
      <c r="N414" s="11">
        <v>109300</v>
      </c>
      <c r="O414" s="11">
        <v>116900</v>
      </c>
      <c r="P414" s="11">
        <v>124400</v>
      </c>
      <c r="R414"/>
    </row>
    <row r="415" spans="1:18" s="9" customFormat="1" ht="15.75" customHeight="1" x14ac:dyDescent="0.45">
      <c r="A415" s="59" t="s">
        <v>141</v>
      </c>
      <c r="B415" s="59" t="str">
        <f t="shared" si="6"/>
        <v>Moffat0.8</v>
      </c>
      <c r="C415" s="12">
        <v>0.8</v>
      </c>
      <c r="D415" s="11">
        <v>1320</v>
      </c>
      <c r="E415" s="11">
        <v>1414</v>
      </c>
      <c r="F415" s="11">
        <v>1696</v>
      </c>
      <c r="G415" s="11">
        <v>1960</v>
      </c>
      <c r="H415" s="11">
        <v>2186</v>
      </c>
      <c r="I415" s="13">
        <v>52800</v>
      </c>
      <c r="J415" s="13">
        <v>60320</v>
      </c>
      <c r="K415" s="13">
        <v>67840</v>
      </c>
      <c r="L415" s="13">
        <v>75360</v>
      </c>
      <c r="M415" s="13">
        <v>81440</v>
      </c>
      <c r="N415" s="13">
        <v>87440</v>
      </c>
      <c r="O415" s="13">
        <v>93520</v>
      </c>
      <c r="P415" s="13">
        <v>99520</v>
      </c>
      <c r="R415"/>
    </row>
    <row r="416" spans="1:18" s="9" customFormat="1" ht="15.75" customHeight="1" x14ac:dyDescent="0.45">
      <c r="A416" s="59" t="s">
        <v>141</v>
      </c>
      <c r="B416" s="59" t="str">
        <f t="shared" si="6"/>
        <v>Moffat0.7</v>
      </c>
      <c r="C416" s="12">
        <v>0.7</v>
      </c>
      <c r="D416" s="11">
        <v>1155</v>
      </c>
      <c r="E416" s="11">
        <v>1237</v>
      </c>
      <c r="F416" s="11">
        <v>1484</v>
      </c>
      <c r="G416" s="11">
        <v>1715</v>
      </c>
      <c r="H416" s="11">
        <v>1912</v>
      </c>
      <c r="I416" s="13">
        <v>46200</v>
      </c>
      <c r="J416" s="13">
        <v>52780</v>
      </c>
      <c r="K416" s="13">
        <v>59359.999999999993</v>
      </c>
      <c r="L416" s="13">
        <v>65940</v>
      </c>
      <c r="M416" s="13">
        <v>71260</v>
      </c>
      <c r="N416" s="13">
        <v>76510</v>
      </c>
      <c r="O416" s="13">
        <v>81830</v>
      </c>
      <c r="P416" s="13">
        <v>87080</v>
      </c>
      <c r="R416"/>
    </row>
    <row r="417" spans="1:18" s="9" customFormat="1" ht="15.75" customHeight="1" x14ac:dyDescent="0.45">
      <c r="A417" s="61" t="s">
        <v>141</v>
      </c>
      <c r="B417" s="59" t="str">
        <f t="shared" si="6"/>
        <v>Moffat0.6</v>
      </c>
      <c r="C417" s="12">
        <v>0.6</v>
      </c>
      <c r="D417" s="11">
        <v>990</v>
      </c>
      <c r="E417" s="11">
        <v>1060</v>
      </c>
      <c r="F417" s="11">
        <v>1272</v>
      </c>
      <c r="G417" s="11">
        <v>1470</v>
      </c>
      <c r="H417" s="11">
        <v>1639</v>
      </c>
      <c r="I417" s="11">
        <v>39600</v>
      </c>
      <c r="J417" s="11">
        <v>45240</v>
      </c>
      <c r="K417" s="11">
        <v>50880</v>
      </c>
      <c r="L417" s="11">
        <v>56520</v>
      </c>
      <c r="M417" s="11">
        <v>61080</v>
      </c>
      <c r="N417" s="14">
        <v>65580</v>
      </c>
      <c r="O417" s="14">
        <v>70140</v>
      </c>
      <c r="P417" s="14">
        <v>74640</v>
      </c>
      <c r="R417"/>
    </row>
    <row r="418" spans="1:18" s="9" customFormat="1" ht="15.75" customHeight="1" x14ac:dyDescent="0.45">
      <c r="A418" s="59" t="s">
        <v>141</v>
      </c>
      <c r="B418" s="59" t="str">
        <f t="shared" si="6"/>
        <v>Moffat0.5</v>
      </c>
      <c r="C418" s="12">
        <v>0.5</v>
      </c>
      <c r="D418" s="11">
        <v>825</v>
      </c>
      <c r="E418" s="11">
        <v>883</v>
      </c>
      <c r="F418" s="11">
        <v>1060</v>
      </c>
      <c r="G418" s="11">
        <v>1225</v>
      </c>
      <c r="H418" s="11">
        <v>1366</v>
      </c>
      <c r="I418" s="11">
        <v>33000</v>
      </c>
      <c r="J418" s="11">
        <v>37700</v>
      </c>
      <c r="K418" s="11">
        <v>42400</v>
      </c>
      <c r="L418" s="11">
        <v>47100</v>
      </c>
      <c r="M418" s="11">
        <v>50900</v>
      </c>
      <c r="N418" s="11">
        <v>54650</v>
      </c>
      <c r="O418" s="11">
        <v>58450</v>
      </c>
      <c r="P418" s="11">
        <v>62200</v>
      </c>
      <c r="R418"/>
    </row>
    <row r="419" spans="1:18" s="9" customFormat="1" ht="15.75" customHeight="1" x14ac:dyDescent="0.45">
      <c r="A419" s="59" t="s">
        <v>141</v>
      </c>
      <c r="B419" s="59" t="str">
        <f t="shared" si="6"/>
        <v>Moffat0.45</v>
      </c>
      <c r="C419" s="12">
        <v>0.45</v>
      </c>
      <c r="D419" s="11">
        <v>742</v>
      </c>
      <c r="E419" s="11">
        <v>795</v>
      </c>
      <c r="F419" s="11">
        <v>954</v>
      </c>
      <c r="G419" s="11">
        <v>1102</v>
      </c>
      <c r="H419" s="11">
        <v>1229</v>
      </c>
      <c r="I419" s="11">
        <v>29700</v>
      </c>
      <c r="J419" s="11">
        <v>33930</v>
      </c>
      <c r="K419" s="11">
        <v>38160</v>
      </c>
      <c r="L419" s="11">
        <v>42390</v>
      </c>
      <c r="M419" s="11">
        <v>45810</v>
      </c>
      <c r="N419" s="14">
        <v>49185</v>
      </c>
      <c r="O419" s="14">
        <v>52605</v>
      </c>
      <c r="P419" s="14">
        <v>55980</v>
      </c>
      <c r="R419"/>
    </row>
    <row r="420" spans="1:18" s="9" customFormat="1" ht="15.75" customHeight="1" x14ac:dyDescent="0.45">
      <c r="A420" s="59" t="s">
        <v>141</v>
      </c>
      <c r="B420" s="59" t="str">
        <f t="shared" si="6"/>
        <v>Moffat0.4</v>
      </c>
      <c r="C420" s="12">
        <v>0.4</v>
      </c>
      <c r="D420" s="11">
        <v>660</v>
      </c>
      <c r="E420" s="11">
        <v>707</v>
      </c>
      <c r="F420" s="11">
        <v>848</v>
      </c>
      <c r="G420" s="11">
        <v>980</v>
      </c>
      <c r="H420" s="11">
        <v>1093</v>
      </c>
      <c r="I420" s="11">
        <v>26400</v>
      </c>
      <c r="J420" s="11">
        <v>30160</v>
      </c>
      <c r="K420" s="11">
        <v>33920</v>
      </c>
      <c r="L420" s="11">
        <v>37680</v>
      </c>
      <c r="M420" s="11">
        <v>40720</v>
      </c>
      <c r="N420" s="14">
        <v>43720</v>
      </c>
      <c r="O420" s="14">
        <v>46760</v>
      </c>
      <c r="P420" s="14">
        <v>49760</v>
      </c>
      <c r="R420"/>
    </row>
    <row r="421" spans="1:18" s="9" customFormat="1" ht="15.75" customHeight="1" x14ac:dyDescent="0.45">
      <c r="A421" s="59" t="s">
        <v>141</v>
      </c>
      <c r="B421" s="59" t="str">
        <f t="shared" si="6"/>
        <v>Moffat0.3</v>
      </c>
      <c r="C421" s="12">
        <v>0.3</v>
      </c>
      <c r="D421" s="11">
        <v>495</v>
      </c>
      <c r="E421" s="11">
        <v>530</v>
      </c>
      <c r="F421" s="11">
        <v>636</v>
      </c>
      <c r="G421" s="11">
        <v>735</v>
      </c>
      <c r="H421" s="11">
        <v>819</v>
      </c>
      <c r="I421" s="13">
        <v>19800</v>
      </c>
      <c r="J421" s="13">
        <v>22620</v>
      </c>
      <c r="K421" s="13">
        <v>25440</v>
      </c>
      <c r="L421" s="13">
        <v>28260</v>
      </c>
      <c r="M421" s="13">
        <v>30540</v>
      </c>
      <c r="N421" s="13">
        <v>32790</v>
      </c>
      <c r="O421" s="13">
        <v>35070</v>
      </c>
      <c r="P421" s="13">
        <v>37320</v>
      </c>
      <c r="R421"/>
    </row>
    <row r="422" spans="1:18" s="9" customFormat="1" ht="15.75" customHeight="1" x14ac:dyDescent="0.45">
      <c r="A422" s="59" t="s">
        <v>141</v>
      </c>
      <c r="B422" s="59" t="str">
        <f t="shared" si="6"/>
        <v>Moffat0.2</v>
      </c>
      <c r="C422" s="12">
        <v>0.2</v>
      </c>
      <c r="D422" s="11">
        <v>330</v>
      </c>
      <c r="E422" s="11">
        <v>353</v>
      </c>
      <c r="F422" s="11">
        <v>424</v>
      </c>
      <c r="G422" s="11">
        <v>490</v>
      </c>
      <c r="H422" s="11">
        <v>546</v>
      </c>
      <c r="I422" s="13">
        <v>13200</v>
      </c>
      <c r="J422" s="13">
        <v>15080</v>
      </c>
      <c r="K422" s="13">
        <v>16960</v>
      </c>
      <c r="L422" s="13">
        <v>18840</v>
      </c>
      <c r="M422" s="13">
        <v>20360</v>
      </c>
      <c r="N422" s="13">
        <v>21860</v>
      </c>
      <c r="O422" s="13">
        <v>23380</v>
      </c>
      <c r="P422" s="13">
        <v>24880</v>
      </c>
      <c r="R422"/>
    </row>
    <row r="423" spans="1:18" s="9" customFormat="1" ht="15.75" customHeight="1" x14ac:dyDescent="0.45">
      <c r="A423" s="59" t="s">
        <v>142</v>
      </c>
      <c r="B423" s="59" t="str">
        <f t="shared" si="6"/>
        <v>Montezuma1.2</v>
      </c>
      <c r="C423" s="12">
        <v>1.2</v>
      </c>
      <c r="D423" s="11">
        <v>1980</v>
      </c>
      <c r="E423" s="11">
        <v>2121</v>
      </c>
      <c r="F423" s="11">
        <v>2544</v>
      </c>
      <c r="G423" s="11">
        <v>2940</v>
      </c>
      <c r="H423" s="11">
        <v>3279</v>
      </c>
      <c r="I423" s="11">
        <v>79200</v>
      </c>
      <c r="J423" s="11">
        <v>90480</v>
      </c>
      <c r="K423" s="11">
        <v>101760</v>
      </c>
      <c r="L423" s="11">
        <v>113040</v>
      </c>
      <c r="M423" s="11">
        <v>122160</v>
      </c>
      <c r="N423" s="11">
        <v>131160</v>
      </c>
      <c r="O423" s="11">
        <v>140280</v>
      </c>
      <c r="P423" s="11">
        <v>149280</v>
      </c>
      <c r="R423"/>
    </row>
    <row r="424" spans="1:18" s="9" customFormat="1" ht="15.75" customHeight="1" x14ac:dyDescent="0.45">
      <c r="A424" s="59" t="s">
        <v>142</v>
      </c>
      <c r="B424" s="59" t="str">
        <f t="shared" si="6"/>
        <v>Montezuma1</v>
      </c>
      <c r="C424" s="12">
        <v>1</v>
      </c>
      <c r="D424" s="11">
        <v>1650</v>
      </c>
      <c r="E424" s="11">
        <v>1767</v>
      </c>
      <c r="F424" s="11">
        <v>2120</v>
      </c>
      <c r="G424" s="11">
        <v>2450</v>
      </c>
      <c r="H424" s="11">
        <v>2732</v>
      </c>
      <c r="I424" s="11">
        <v>66000</v>
      </c>
      <c r="J424" s="11">
        <v>75400</v>
      </c>
      <c r="K424" s="11">
        <v>84800</v>
      </c>
      <c r="L424" s="11">
        <v>94200</v>
      </c>
      <c r="M424" s="11">
        <v>101800</v>
      </c>
      <c r="N424" s="11">
        <v>109300</v>
      </c>
      <c r="O424" s="11">
        <v>116900</v>
      </c>
      <c r="P424" s="11">
        <v>124400</v>
      </c>
      <c r="R424"/>
    </row>
    <row r="425" spans="1:18" s="9" customFormat="1" ht="15.75" customHeight="1" x14ac:dyDescent="0.45">
      <c r="A425" s="59" t="s">
        <v>142</v>
      </c>
      <c r="B425" s="59" t="str">
        <f t="shared" si="6"/>
        <v>Montezuma0.8</v>
      </c>
      <c r="C425" s="12">
        <v>0.8</v>
      </c>
      <c r="D425" s="11">
        <v>1320</v>
      </c>
      <c r="E425" s="11">
        <v>1414</v>
      </c>
      <c r="F425" s="11">
        <v>1696</v>
      </c>
      <c r="G425" s="11">
        <v>1960</v>
      </c>
      <c r="H425" s="11">
        <v>2186</v>
      </c>
      <c r="I425" s="13">
        <v>52800</v>
      </c>
      <c r="J425" s="13">
        <v>60320</v>
      </c>
      <c r="K425" s="13">
        <v>67840</v>
      </c>
      <c r="L425" s="13">
        <v>75360</v>
      </c>
      <c r="M425" s="13">
        <v>81440</v>
      </c>
      <c r="N425" s="13">
        <v>87440</v>
      </c>
      <c r="O425" s="13">
        <v>93520</v>
      </c>
      <c r="P425" s="13">
        <v>99520</v>
      </c>
      <c r="R425"/>
    </row>
    <row r="426" spans="1:18" s="9" customFormat="1" ht="15.75" customHeight="1" x14ac:dyDescent="0.45">
      <c r="A426" s="59" t="s">
        <v>142</v>
      </c>
      <c r="B426" s="59" t="str">
        <f t="shared" si="6"/>
        <v>Montezuma0.7</v>
      </c>
      <c r="C426" s="12">
        <v>0.7</v>
      </c>
      <c r="D426" s="11">
        <v>1155</v>
      </c>
      <c r="E426" s="11">
        <v>1237</v>
      </c>
      <c r="F426" s="11">
        <v>1484</v>
      </c>
      <c r="G426" s="11">
        <v>1715</v>
      </c>
      <c r="H426" s="11">
        <v>1912</v>
      </c>
      <c r="I426" s="13">
        <v>46200</v>
      </c>
      <c r="J426" s="13">
        <v>52780</v>
      </c>
      <c r="K426" s="13">
        <v>59359.999999999993</v>
      </c>
      <c r="L426" s="13">
        <v>65940</v>
      </c>
      <c r="M426" s="13">
        <v>71260</v>
      </c>
      <c r="N426" s="13">
        <v>76510</v>
      </c>
      <c r="O426" s="13">
        <v>81830</v>
      </c>
      <c r="P426" s="13">
        <v>87080</v>
      </c>
      <c r="R426"/>
    </row>
    <row r="427" spans="1:18" s="9" customFormat="1" ht="15.75" customHeight="1" x14ac:dyDescent="0.45">
      <c r="A427" s="59" t="s">
        <v>142</v>
      </c>
      <c r="B427" s="59" t="str">
        <f t="shared" si="6"/>
        <v>Montezuma0.6</v>
      </c>
      <c r="C427" s="12">
        <v>0.6</v>
      </c>
      <c r="D427" s="11">
        <v>990</v>
      </c>
      <c r="E427" s="11">
        <v>1060</v>
      </c>
      <c r="F427" s="11">
        <v>1272</v>
      </c>
      <c r="G427" s="11">
        <v>1470</v>
      </c>
      <c r="H427" s="11">
        <v>1639</v>
      </c>
      <c r="I427" s="11">
        <v>39600</v>
      </c>
      <c r="J427" s="11">
        <v>45240</v>
      </c>
      <c r="K427" s="11">
        <v>50880</v>
      </c>
      <c r="L427" s="11">
        <v>56520</v>
      </c>
      <c r="M427" s="11">
        <v>61080</v>
      </c>
      <c r="N427" s="14">
        <v>65580</v>
      </c>
      <c r="O427" s="14">
        <v>70140</v>
      </c>
      <c r="P427" s="14">
        <v>74640</v>
      </c>
      <c r="R427"/>
    </row>
    <row r="428" spans="1:18" s="9" customFormat="1" ht="15.75" customHeight="1" x14ac:dyDescent="0.45">
      <c r="A428" s="59" t="s">
        <v>142</v>
      </c>
      <c r="B428" s="59" t="str">
        <f t="shared" si="6"/>
        <v>Montezuma0.5</v>
      </c>
      <c r="C428" s="12">
        <v>0.5</v>
      </c>
      <c r="D428" s="11">
        <v>825</v>
      </c>
      <c r="E428" s="11">
        <v>883</v>
      </c>
      <c r="F428" s="11">
        <v>1060</v>
      </c>
      <c r="G428" s="11">
        <v>1225</v>
      </c>
      <c r="H428" s="11">
        <v>1366</v>
      </c>
      <c r="I428" s="11">
        <v>33000</v>
      </c>
      <c r="J428" s="11">
        <v>37700</v>
      </c>
      <c r="K428" s="11">
        <v>42400</v>
      </c>
      <c r="L428" s="11">
        <v>47100</v>
      </c>
      <c r="M428" s="11">
        <v>50900</v>
      </c>
      <c r="N428" s="11">
        <v>54650</v>
      </c>
      <c r="O428" s="11">
        <v>58450</v>
      </c>
      <c r="P428" s="11">
        <v>62200</v>
      </c>
      <c r="R428"/>
    </row>
    <row r="429" spans="1:18" s="9" customFormat="1" ht="15.75" customHeight="1" x14ac:dyDescent="0.45">
      <c r="A429" s="59" t="s">
        <v>142</v>
      </c>
      <c r="B429" s="59" t="str">
        <f t="shared" si="6"/>
        <v>Montezuma0.45</v>
      </c>
      <c r="C429" s="12">
        <v>0.45</v>
      </c>
      <c r="D429" s="11">
        <v>742</v>
      </c>
      <c r="E429" s="11">
        <v>795</v>
      </c>
      <c r="F429" s="11">
        <v>954</v>
      </c>
      <c r="G429" s="11">
        <v>1102</v>
      </c>
      <c r="H429" s="11">
        <v>1229</v>
      </c>
      <c r="I429" s="11">
        <v>29700</v>
      </c>
      <c r="J429" s="11">
        <v>33930</v>
      </c>
      <c r="K429" s="11">
        <v>38160</v>
      </c>
      <c r="L429" s="11">
        <v>42390</v>
      </c>
      <c r="M429" s="11">
        <v>45810</v>
      </c>
      <c r="N429" s="14">
        <v>49185</v>
      </c>
      <c r="O429" s="14">
        <v>52605</v>
      </c>
      <c r="P429" s="14">
        <v>55980</v>
      </c>
      <c r="R429"/>
    </row>
    <row r="430" spans="1:18" s="9" customFormat="1" ht="15.75" customHeight="1" x14ac:dyDescent="0.45">
      <c r="A430" s="59" t="s">
        <v>142</v>
      </c>
      <c r="B430" s="59" t="str">
        <f t="shared" si="6"/>
        <v>Montezuma0.4</v>
      </c>
      <c r="C430" s="12">
        <v>0.4</v>
      </c>
      <c r="D430" s="11">
        <v>660</v>
      </c>
      <c r="E430" s="11">
        <v>707</v>
      </c>
      <c r="F430" s="11">
        <v>848</v>
      </c>
      <c r="G430" s="11">
        <v>980</v>
      </c>
      <c r="H430" s="11">
        <v>1093</v>
      </c>
      <c r="I430" s="11">
        <v>26400</v>
      </c>
      <c r="J430" s="11">
        <v>30160</v>
      </c>
      <c r="K430" s="11">
        <v>33920</v>
      </c>
      <c r="L430" s="11">
        <v>37680</v>
      </c>
      <c r="M430" s="11">
        <v>40720</v>
      </c>
      <c r="N430" s="14">
        <v>43720</v>
      </c>
      <c r="O430" s="14">
        <v>46760</v>
      </c>
      <c r="P430" s="14">
        <v>49760</v>
      </c>
      <c r="R430"/>
    </row>
    <row r="431" spans="1:18" s="9" customFormat="1" ht="15.75" customHeight="1" x14ac:dyDescent="0.45">
      <c r="A431" s="59" t="s">
        <v>142</v>
      </c>
      <c r="B431" s="59" t="str">
        <f t="shared" si="6"/>
        <v>Montezuma0.3</v>
      </c>
      <c r="C431" s="12">
        <v>0.3</v>
      </c>
      <c r="D431" s="11">
        <v>495</v>
      </c>
      <c r="E431" s="11">
        <v>530</v>
      </c>
      <c r="F431" s="11">
        <v>636</v>
      </c>
      <c r="G431" s="11">
        <v>735</v>
      </c>
      <c r="H431" s="11">
        <v>819</v>
      </c>
      <c r="I431" s="11">
        <v>19800</v>
      </c>
      <c r="J431" s="11">
        <v>22620</v>
      </c>
      <c r="K431" s="11">
        <v>25440</v>
      </c>
      <c r="L431" s="11">
        <v>28260</v>
      </c>
      <c r="M431" s="11">
        <v>30540</v>
      </c>
      <c r="N431" s="14">
        <v>32790</v>
      </c>
      <c r="O431" s="14">
        <v>35070</v>
      </c>
      <c r="P431" s="14">
        <v>37320</v>
      </c>
      <c r="R431"/>
    </row>
    <row r="432" spans="1:18" s="9" customFormat="1" ht="15.75" customHeight="1" x14ac:dyDescent="0.45">
      <c r="A432" s="59" t="s">
        <v>142</v>
      </c>
      <c r="B432" s="59" t="str">
        <f t="shared" si="6"/>
        <v>Montezuma0.2</v>
      </c>
      <c r="C432" s="12">
        <v>0.2</v>
      </c>
      <c r="D432" s="11">
        <v>330</v>
      </c>
      <c r="E432" s="11">
        <v>353</v>
      </c>
      <c r="F432" s="11">
        <v>424</v>
      </c>
      <c r="G432" s="11">
        <v>490</v>
      </c>
      <c r="H432" s="11">
        <v>546</v>
      </c>
      <c r="I432" s="11">
        <v>13200</v>
      </c>
      <c r="J432" s="11">
        <v>15080</v>
      </c>
      <c r="K432" s="11">
        <v>16960</v>
      </c>
      <c r="L432" s="11">
        <v>18840</v>
      </c>
      <c r="M432" s="11">
        <v>20360</v>
      </c>
      <c r="N432" s="11">
        <v>21860</v>
      </c>
      <c r="O432" s="11">
        <v>23380</v>
      </c>
      <c r="P432" s="11">
        <v>24880</v>
      </c>
      <c r="R432"/>
    </row>
    <row r="433" spans="1:18" s="9" customFormat="1" ht="15.75" customHeight="1" x14ac:dyDescent="0.45">
      <c r="A433" s="59" t="s">
        <v>143</v>
      </c>
      <c r="B433" s="59" t="str">
        <f t="shared" si="6"/>
        <v>Montrose1.2</v>
      </c>
      <c r="C433" s="12">
        <v>1.2</v>
      </c>
      <c r="D433" s="11">
        <v>1980</v>
      </c>
      <c r="E433" s="11">
        <v>2121</v>
      </c>
      <c r="F433" s="11">
        <v>2544</v>
      </c>
      <c r="G433" s="11">
        <v>2940</v>
      </c>
      <c r="H433" s="11">
        <v>3279</v>
      </c>
      <c r="I433" s="11">
        <v>79200</v>
      </c>
      <c r="J433" s="11">
        <v>90480</v>
      </c>
      <c r="K433" s="11">
        <v>101760</v>
      </c>
      <c r="L433" s="11">
        <v>113040</v>
      </c>
      <c r="M433" s="11">
        <v>122160</v>
      </c>
      <c r="N433" s="11">
        <v>131160</v>
      </c>
      <c r="O433" s="11">
        <v>140280</v>
      </c>
      <c r="P433" s="11">
        <v>149280</v>
      </c>
      <c r="R433"/>
    </row>
    <row r="434" spans="1:18" s="9" customFormat="1" ht="15.75" customHeight="1" x14ac:dyDescent="0.45">
      <c r="A434" s="59" t="s">
        <v>143</v>
      </c>
      <c r="B434" s="59" t="str">
        <f t="shared" si="6"/>
        <v>Montrose1</v>
      </c>
      <c r="C434" s="12">
        <v>1</v>
      </c>
      <c r="D434" s="11">
        <v>1650</v>
      </c>
      <c r="E434" s="11">
        <v>1767</v>
      </c>
      <c r="F434" s="11">
        <v>2120</v>
      </c>
      <c r="G434" s="11">
        <v>2450</v>
      </c>
      <c r="H434" s="11">
        <v>2732</v>
      </c>
      <c r="I434" s="11">
        <v>66000</v>
      </c>
      <c r="J434" s="11">
        <v>75400</v>
      </c>
      <c r="K434" s="11">
        <v>84800</v>
      </c>
      <c r="L434" s="11">
        <v>94200</v>
      </c>
      <c r="M434" s="11">
        <v>101800</v>
      </c>
      <c r="N434" s="11">
        <v>109300</v>
      </c>
      <c r="O434" s="11">
        <v>116900</v>
      </c>
      <c r="P434" s="11">
        <v>124400</v>
      </c>
      <c r="R434"/>
    </row>
    <row r="435" spans="1:18" s="9" customFormat="1" ht="15.75" customHeight="1" x14ac:dyDescent="0.45">
      <c r="A435" s="59" t="s">
        <v>143</v>
      </c>
      <c r="B435" s="59" t="str">
        <f t="shared" si="6"/>
        <v>Montrose0.8</v>
      </c>
      <c r="C435" s="12">
        <v>0.8</v>
      </c>
      <c r="D435" s="11">
        <v>1320</v>
      </c>
      <c r="E435" s="11">
        <v>1414</v>
      </c>
      <c r="F435" s="11">
        <v>1696</v>
      </c>
      <c r="G435" s="11">
        <v>1960</v>
      </c>
      <c r="H435" s="11">
        <v>2186</v>
      </c>
      <c r="I435" s="13">
        <v>52800</v>
      </c>
      <c r="J435" s="13">
        <v>60320</v>
      </c>
      <c r="K435" s="13">
        <v>67840</v>
      </c>
      <c r="L435" s="13">
        <v>75360</v>
      </c>
      <c r="M435" s="13">
        <v>81440</v>
      </c>
      <c r="N435" s="13">
        <v>87440</v>
      </c>
      <c r="O435" s="13">
        <v>93520</v>
      </c>
      <c r="P435" s="13">
        <v>99520</v>
      </c>
      <c r="R435"/>
    </row>
    <row r="436" spans="1:18" s="9" customFormat="1" ht="15.75" customHeight="1" x14ac:dyDescent="0.45">
      <c r="A436" s="59" t="s">
        <v>143</v>
      </c>
      <c r="B436" s="59" t="str">
        <f t="shared" si="6"/>
        <v>Montrose0.7</v>
      </c>
      <c r="C436" s="12">
        <v>0.7</v>
      </c>
      <c r="D436" s="11">
        <v>1155</v>
      </c>
      <c r="E436" s="11">
        <v>1237</v>
      </c>
      <c r="F436" s="11">
        <v>1484</v>
      </c>
      <c r="G436" s="11">
        <v>1715</v>
      </c>
      <c r="H436" s="11">
        <v>1912</v>
      </c>
      <c r="I436" s="13">
        <v>46200</v>
      </c>
      <c r="J436" s="13">
        <v>52780</v>
      </c>
      <c r="K436" s="13">
        <v>59359.999999999993</v>
      </c>
      <c r="L436" s="13">
        <v>65940</v>
      </c>
      <c r="M436" s="13">
        <v>71260</v>
      </c>
      <c r="N436" s="13">
        <v>76510</v>
      </c>
      <c r="O436" s="13">
        <v>81830</v>
      </c>
      <c r="P436" s="13">
        <v>87080</v>
      </c>
      <c r="R436"/>
    </row>
    <row r="437" spans="1:18" s="9" customFormat="1" ht="15.75" customHeight="1" x14ac:dyDescent="0.45">
      <c r="A437" s="59" t="s">
        <v>143</v>
      </c>
      <c r="B437" s="59" t="str">
        <f t="shared" si="6"/>
        <v>Montrose0.6</v>
      </c>
      <c r="C437" s="12">
        <v>0.6</v>
      </c>
      <c r="D437" s="11">
        <v>990</v>
      </c>
      <c r="E437" s="11">
        <v>1060</v>
      </c>
      <c r="F437" s="11">
        <v>1272</v>
      </c>
      <c r="G437" s="11">
        <v>1470</v>
      </c>
      <c r="H437" s="11">
        <v>1639</v>
      </c>
      <c r="I437" s="11">
        <v>39600</v>
      </c>
      <c r="J437" s="11">
        <v>45240</v>
      </c>
      <c r="K437" s="11">
        <v>50880</v>
      </c>
      <c r="L437" s="11">
        <v>56520</v>
      </c>
      <c r="M437" s="11">
        <v>61080</v>
      </c>
      <c r="N437" s="14">
        <v>65580</v>
      </c>
      <c r="O437" s="14">
        <v>70140</v>
      </c>
      <c r="P437" s="14">
        <v>74640</v>
      </c>
      <c r="R437"/>
    </row>
    <row r="438" spans="1:18" s="9" customFormat="1" ht="15.75" customHeight="1" x14ac:dyDescent="0.45">
      <c r="A438" s="59" t="s">
        <v>143</v>
      </c>
      <c r="B438" s="59" t="str">
        <f t="shared" si="6"/>
        <v>Montrose0.5</v>
      </c>
      <c r="C438" s="12">
        <v>0.5</v>
      </c>
      <c r="D438" s="11">
        <v>825</v>
      </c>
      <c r="E438" s="11">
        <v>883</v>
      </c>
      <c r="F438" s="11">
        <v>1060</v>
      </c>
      <c r="G438" s="11">
        <v>1225</v>
      </c>
      <c r="H438" s="11">
        <v>1366</v>
      </c>
      <c r="I438" s="11">
        <v>33000</v>
      </c>
      <c r="J438" s="11">
        <v>37700</v>
      </c>
      <c r="K438" s="11">
        <v>42400</v>
      </c>
      <c r="L438" s="11">
        <v>47100</v>
      </c>
      <c r="M438" s="11">
        <v>50900</v>
      </c>
      <c r="N438" s="11">
        <v>54650</v>
      </c>
      <c r="O438" s="11">
        <v>58450</v>
      </c>
      <c r="P438" s="11">
        <v>62200</v>
      </c>
      <c r="R438"/>
    </row>
    <row r="439" spans="1:18" s="9" customFormat="1" ht="15.75" customHeight="1" x14ac:dyDescent="0.45">
      <c r="A439" s="59" t="s">
        <v>143</v>
      </c>
      <c r="B439" s="59" t="str">
        <f t="shared" si="6"/>
        <v>Montrose0.45</v>
      </c>
      <c r="C439" s="12">
        <v>0.45</v>
      </c>
      <c r="D439" s="11">
        <v>742</v>
      </c>
      <c r="E439" s="11">
        <v>795</v>
      </c>
      <c r="F439" s="11">
        <v>954</v>
      </c>
      <c r="G439" s="11">
        <v>1102</v>
      </c>
      <c r="H439" s="11">
        <v>1229</v>
      </c>
      <c r="I439" s="11">
        <v>29700</v>
      </c>
      <c r="J439" s="11">
        <v>33930</v>
      </c>
      <c r="K439" s="11">
        <v>38160</v>
      </c>
      <c r="L439" s="11">
        <v>42390</v>
      </c>
      <c r="M439" s="11">
        <v>45810</v>
      </c>
      <c r="N439" s="14">
        <v>49185</v>
      </c>
      <c r="O439" s="14">
        <v>52605</v>
      </c>
      <c r="P439" s="14">
        <v>55980</v>
      </c>
      <c r="R439"/>
    </row>
    <row r="440" spans="1:18" s="9" customFormat="1" ht="15.75" customHeight="1" x14ac:dyDescent="0.45">
      <c r="A440" s="59" t="s">
        <v>143</v>
      </c>
      <c r="B440" s="59" t="str">
        <f t="shared" si="6"/>
        <v>Montrose0.4</v>
      </c>
      <c r="C440" s="12">
        <v>0.4</v>
      </c>
      <c r="D440" s="11">
        <v>660</v>
      </c>
      <c r="E440" s="11">
        <v>707</v>
      </c>
      <c r="F440" s="11">
        <v>848</v>
      </c>
      <c r="G440" s="11">
        <v>980</v>
      </c>
      <c r="H440" s="11">
        <v>1093</v>
      </c>
      <c r="I440" s="11">
        <v>26400</v>
      </c>
      <c r="J440" s="11">
        <v>30160</v>
      </c>
      <c r="K440" s="11">
        <v>33920</v>
      </c>
      <c r="L440" s="11">
        <v>37680</v>
      </c>
      <c r="M440" s="11">
        <v>40720</v>
      </c>
      <c r="N440" s="14">
        <v>43720</v>
      </c>
      <c r="O440" s="14">
        <v>46760</v>
      </c>
      <c r="P440" s="14">
        <v>49760</v>
      </c>
      <c r="R440"/>
    </row>
    <row r="441" spans="1:18" s="9" customFormat="1" ht="15.75" customHeight="1" x14ac:dyDescent="0.45">
      <c r="A441" s="59" t="s">
        <v>143</v>
      </c>
      <c r="B441" s="59" t="str">
        <f t="shared" si="6"/>
        <v>Montrose0.3</v>
      </c>
      <c r="C441" s="12">
        <v>0.3</v>
      </c>
      <c r="D441" s="11">
        <v>495</v>
      </c>
      <c r="E441" s="11">
        <v>530</v>
      </c>
      <c r="F441" s="11">
        <v>636</v>
      </c>
      <c r="G441" s="11">
        <v>735</v>
      </c>
      <c r="H441" s="11">
        <v>819</v>
      </c>
      <c r="I441" s="11">
        <v>19800</v>
      </c>
      <c r="J441" s="11">
        <v>22620</v>
      </c>
      <c r="K441" s="11">
        <v>25440</v>
      </c>
      <c r="L441" s="11">
        <v>28260</v>
      </c>
      <c r="M441" s="11">
        <v>30540</v>
      </c>
      <c r="N441" s="14">
        <v>32790</v>
      </c>
      <c r="O441" s="14">
        <v>35070</v>
      </c>
      <c r="P441" s="14">
        <v>37320</v>
      </c>
      <c r="R441"/>
    </row>
    <row r="442" spans="1:18" s="9" customFormat="1" ht="15.75" customHeight="1" x14ac:dyDescent="0.45">
      <c r="A442" s="59" t="s">
        <v>143</v>
      </c>
      <c r="B442" s="59" t="str">
        <f t="shared" si="6"/>
        <v>Montrose0.2</v>
      </c>
      <c r="C442" s="12">
        <v>0.2</v>
      </c>
      <c r="D442" s="11">
        <v>330</v>
      </c>
      <c r="E442" s="11">
        <v>353</v>
      </c>
      <c r="F442" s="11">
        <v>424</v>
      </c>
      <c r="G442" s="11">
        <v>490</v>
      </c>
      <c r="H442" s="11">
        <v>546</v>
      </c>
      <c r="I442" s="11">
        <v>13200</v>
      </c>
      <c r="J442" s="11">
        <v>15080</v>
      </c>
      <c r="K442" s="11">
        <v>16960</v>
      </c>
      <c r="L442" s="11">
        <v>18840</v>
      </c>
      <c r="M442" s="11">
        <v>20360</v>
      </c>
      <c r="N442" s="11">
        <v>21860</v>
      </c>
      <c r="O442" s="11">
        <v>23380</v>
      </c>
      <c r="P442" s="11">
        <v>24880</v>
      </c>
      <c r="R442"/>
    </row>
    <row r="443" spans="1:18" s="9" customFormat="1" ht="15.75" customHeight="1" x14ac:dyDescent="0.45">
      <c r="A443" s="59" t="s">
        <v>144</v>
      </c>
      <c r="B443" s="59" t="str">
        <f t="shared" si="6"/>
        <v>Morgan1.2</v>
      </c>
      <c r="C443" s="12">
        <v>1.2</v>
      </c>
      <c r="D443" s="11">
        <v>1980</v>
      </c>
      <c r="E443" s="11">
        <v>2121</v>
      </c>
      <c r="F443" s="11">
        <v>2544</v>
      </c>
      <c r="G443" s="11">
        <v>2940</v>
      </c>
      <c r="H443" s="11">
        <v>3279</v>
      </c>
      <c r="I443" s="11">
        <v>79200</v>
      </c>
      <c r="J443" s="11">
        <v>90480</v>
      </c>
      <c r="K443" s="11">
        <v>101760</v>
      </c>
      <c r="L443" s="11">
        <v>113040</v>
      </c>
      <c r="M443" s="11">
        <v>122160</v>
      </c>
      <c r="N443" s="11">
        <v>131160</v>
      </c>
      <c r="O443" s="11">
        <v>140280</v>
      </c>
      <c r="P443" s="11">
        <v>149280</v>
      </c>
      <c r="R443"/>
    </row>
    <row r="444" spans="1:18" s="9" customFormat="1" ht="15.75" customHeight="1" x14ac:dyDescent="0.45">
      <c r="A444" s="59" t="s">
        <v>144</v>
      </c>
      <c r="B444" s="59" t="str">
        <f t="shared" si="6"/>
        <v>Morgan1</v>
      </c>
      <c r="C444" s="12">
        <v>1</v>
      </c>
      <c r="D444" s="11">
        <v>1650</v>
      </c>
      <c r="E444" s="11">
        <v>1767</v>
      </c>
      <c r="F444" s="11">
        <v>2120</v>
      </c>
      <c r="G444" s="11">
        <v>2450</v>
      </c>
      <c r="H444" s="11">
        <v>2732</v>
      </c>
      <c r="I444" s="11">
        <v>66000</v>
      </c>
      <c r="J444" s="11">
        <v>75400</v>
      </c>
      <c r="K444" s="11">
        <v>84800</v>
      </c>
      <c r="L444" s="11">
        <v>94200</v>
      </c>
      <c r="M444" s="11">
        <v>101800</v>
      </c>
      <c r="N444" s="11">
        <v>109300</v>
      </c>
      <c r="O444" s="11">
        <v>116900</v>
      </c>
      <c r="P444" s="11">
        <v>124400</v>
      </c>
      <c r="R444"/>
    </row>
    <row r="445" spans="1:18" s="9" customFormat="1" ht="15.75" customHeight="1" x14ac:dyDescent="0.45">
      <c r="A445" s="59" t="s">
        <v>144</v>
      </c>
      <c r="B445" s="59" t="str">
        <f t="shared" si="6"/>
        <v>Morgan0.8</v>
      </c>
      <c r="C445" s="12">
        <v>0.8</v>
      </c>
      <c r="D445" s="11">
        <v>1320</v>
      </c>
      <c r="E445" s="11">
        <v>1414</v>
      </c>
      <c r="F445" s="11">
        <v>1696</v>
      </c>
      <c r="G445" s="11">
        <v>1960</v>
      </c>
      <c r="H445" s="11">
        <v>2186</v>
      </c>
      <c r="I445" s="13">
        <v>52800</v>
      </c>
      <c r="J445" s="13">
        <v>60320</v>
      </c>
      <c r="K445" s="13">
        <v>67840</v>
      </c>
      <c r="L445" s="13">
        <v>75360</v>
      </c>
      <c r="M445" s="13">
        <v>81440</v>
      </c>
      <c r="N445" s="13">
        <v>87440</v>
      </c>
      <c r="O445" s="13">
        <v>93520</v>
      </c>
      <c r="P445" s="13">
        <v>99520</v>
      </c>
      <c r="R445"/>
    </row>
    <row r="446" spans="1:18" s="9" customFormat="1" ht="15.75" customHeight="1" x14ac:dyDescent="0.45">
      <c r="A446" s="59" t="s">
        <v>144</v>
      </c>
      <c r="B446" s="59" t="str">
        <f t="shared" si="6"/>
        <v>Morgan0.7</v>
      </c>
      <c r="C446" s="12">
        <v>0.7</v>
      </c>
      <c r="D446" s="11">
        <v>1155</v>
      </c>
      <c r="E446" s="11">
        <v>1237</v>
      </c>
      <c r="F446" s="11">
        <v>1484</v>
      </c>
      <c r="G446" s="11">
        <v>1715</v>
      </c>
      <c r="H446" s="11">
        <v>1912</v>
      </c>
      <c r="I446" s="13">
        <v>46200</v>
      </c>
      <c r="J446" s="13">
        <v>52780</v>
      </c>
      <c r="K446" s="13">
        <v>59359.999999999993</v>
      </c>
      <c r="L446" s="13">
        <v>65940</v>
      </c>
      <c r="M446" s="13">
        <v>71260</v>
      </c>
      <c r="N446" s="13">
        <v>76510</v>
      </c>
      <c r="O446" s="13">
        <v>81830</v>
      </c>
      <c r="P446" s="13">
        <v>87080</v>
      </c>
      <c r="R446"/>
    </row>
    <row r="447" spans="1:18" s="9" customFormat="1" ht="15.75" customHeight="1" x14ac:dyDescent="0.45">
      <c r="A447" s="59" t="s">
        <v>144</v>
      </c>
      <c r="B447" s="59" t="str">
        <f t="shared" si="6"/>
        <v>Morgan0.6</v>
      </c>
      <c r="C447" s="12">
        <v>0.6</v>
      </c>
      <c r="D447" s="11">
        <v>990</v>
      </c>
      <c r="E447" s="11">
        <v>1060</v>
      </c>
      <c r="F447" s="11">
        <v>1272</v>
      </c>
      <c r="G447" s="11">
        <v>1470</v>
      </c>
      <c r="H447" s="11">
        <v>1639</v>
      </c>
      <c r="I447" s="11">
        <v>39600</v>
      </c>
      <c r="J447" s="11">
        <v>45240</v>
      </c>
      <c r="K447" s="11">
        <v>50880</v>
      </c>
      <c r="L447" s="11">
        <v>56520</v>
      </c>
      <c r="M447" s="11">
        <v>61080</v>
      </c>
      <c r="N447" s="14">
        <v>65580</v>
      </c>
      <c r="O447" s="14">
        <v>70140</v>
      </c>
      <c r="P447" s="14">
        <v>74640</v>
      </c>
      <c r="R447"/>
    </row>
    <row r="448" spans="1:18" s="9" customFormat="1" ht="15.75" customHeight="1" x14ac:dyDescent="0.45">
      <c r="A448" s="59" t="s">
        <v>144</v>
      </c>
      <c r="B448" s="59" t="str">
        <f t="shared" si="6"/>
        <v>Morgan0.5</v>
      </c>
      <c r="C448" s="12">
        <v>0.5</v>
      </c>
      <c r="D448" s="11">
        <v>825</v>
      </c>
      <c r="E448" s="11">
        <v>883</v>
      </c>
      <c r="F448" s="11">
        <v>1060</v>
      </c>
      <c r="G448" s="11">
        <v>1225</v>
      </c>
      <c r="H448" s="11">
        <v>1366</v>
      </c>
      <c r="I448" s="11">
        <v>33000</v>
      </c>
      <c r="J448" s="11">
        <v>37700</v>
      </c>
      <c r="K448" s="11">
        <v>42400</v>
      </c>
      <c r="L448" s="11">
        <v>47100</v>
      </c>
      <c r="M448" s="11">
        <v>50900</v>
      </c>
      <c r="N448" s="11">
        <v>54650</v>
      </c>
      <c r="O448" s="11">
        <v>58450</v>
      </c>
      <c r="P448" s="11">
        <v>62200</v>
      </c>
      <c r="R448"/>
    </row>
    <row r="449" spans="1:18" s="9" customFormat="1" ht="15.75" customHeight="1" x14ac:dyDescent="0.45">
      <c r="A449" s="59" t="s">
        <v>144</v>
      </c>
      <c r="B449" s="59" t="str">
        <f t="shared" si="6"/>
        <v>Morgan0.45</v>
      </c>
      <c r="C449" s="12">
        <v>0.45</v>
      </c>
      <c r="D449" s="11">
        <v>742</v>
      </c>
      <c r="E449" s="11">
        <v>795</v>
      </c>
      <c r="F449" s="11">
        <v>954</v>
      </c>
      <c r="G449" s="11">
        <v>1102</v>
      </c>
      <c r="H449" s="11">
        <v>1229</v>
      </c>
      <c r="I449" s="11">
        <v>29700</v>
      </c>
      <c r="J449" s="11">
        <v>33930</v>
      </c>
      <c r="K449" s="11">
        <v>38160</v>
      </c>
      <c r="L449" s="11">
        <v>42390</v>
      </c>
      <c r="M449" s="11">
        <v>45810</v>
      </c>
      <c r="N449" s="14">
        <v>49185</v>
      </c>
      <c r="O449" s="14">
        <v>52605</v>
      </c>
      <c r="P449" s="14">
        <v>55980</v>
      </c>
      <c r="R449"/>
    </row>
    <row r="450" spans="1:18" s="9" customFormat="1" ht="15.75" customHeight="1" x14ac:dyDescent="0.45">
      <c r="A450" s="59" t="s">
        <v>144</v>
      </c>
      <c r="B450" s="59" t="str">
        <f t="shared" si="6"/>
        <v>Morgan0.4</v>
      </c>
      <c r="C450" s="12">
        <v>0.4</v>
      </c>
      <c r="D450" s="11">
        <v>660</v>
      </c>
      <c r="E450" s="11">
        <v>707</v>
      </c>
      <c r="F450" s="11">
        <v>848</v>
      </c>
      <c r="G450" s="11">
        <v>980</v>
      </c>
      <c r="H450" s="11">
        <v>1093</v>
      </c>
      <c r="I450" s="11">
        <v>26400</v>
      </c>
      <c r="J450" s="11">
        <v>30160</v>
      </c>
      <c r="K450" s="11">
        <v>33920</v>
      </c>
      <c r="L450" s="11">
        <v>37680</v>
      </c>
      <c r="M450" s="11">
        <v>40720</v>
      </c>
      <c r="N450" s="14">
        <v>43720</v>
      </c>
      <c r="O450" s="14">
        <v>46760</v>
      </c>
      <c r="P450" s="14">
        <v>49760</v>
      </c>
      <c r="R450"/>
    </row>
    <row r="451" spans="1:18" s="9" customFormat="1" ht="15.75" customHeight="1" x14ac:dyDescent="0.45">
      <c r="A451" s="59" t="s">
        <v>144</v>
      </c>
      <c r="B451" s="59" t="str">
        <f t="shared" ref="B451:B514" si="7">CONCATENATE(A451,C451)</f>
        <v>Morgan0.3</v>
      </c>
      <c r="C451" s="12">
        <v>0.3</v>
      </c>
      <c r="D451" s="11">
        <v>495</v>
      </c>
      <c r="E451" s="11">
        <v>530</v>
      </c>
      <c r="F451" s="11">
        <v>636</v>
      </c>
      <c r="G451" s="11">
        <v>735</v>
      </c>
      <c r="H451" s="11">
        <v>819</v>
      </c>
      <c r="I451" s="11">
        <v>19800</v>
      </c>
      <c r="J451" s="11">
        <v>22620</v>
      </c>
      <c r="K451" s="11">
        <v>25440</v>
      </c>
      <c r="L451" s="11">
        <v>28260</v>
      </c>
      <c r="M451" s="11">
        <v>30540</v>
      </c>
      <c r="N451" s="14">
        <v>32790</v>
      </c>
      <c r="O451" s="14">
        <v>35070</v>
      </c>
      <c r="P451" s="14">
        <v>37320</v>
      </c>
      <c r="R451"/>
    </row>
    <row r="452" spans="1:18" s="9" customFormat="1" ht="15.75" customHeight="1" x14ac:dyDescent="0.45">
      <c r="A452" s="59" t="s">
        <v>144</v>
      </c>
      <c r="B452" s="59" t="str">
        <f t="shared" si="7"/>
        <v>Morgan0.2</v>
      </c>
      <c r="C452" s="12">
        <v>0.2</v>
      </c>
      <c r="D452" s="11">
        <v>330</v>
      </c>
      <c r="E452" s="11">
        <v>353</v>
      </c>
      <c r="F452" s="11">
        <v>424</v>
      </c>
      <c r="G452" s="11">
        <v>490</v>
      </c>
      <c r="H452" s="11">
        <v>546</v>
      </c>
      <c r="I452" s="11">
        <v>13200</v>
      </c>
      <c r="J452" s="11">
        <v>15080</v>
      </c>
      <c r="K452" s="11">
        <v>16960</v>
      </c>
      <c r="L452" s="11">
        <v>18840</v>
      </c>
      <c r="M452" s="11">
        <v>20360</v>
      </c>
      <c r="N452" s="11">
        <v>21860</v>
      </c>
      <c r="O452" s="11">
        <v>23380</v>
      </c>
      <c r="P452" s="11">
        <v>24880</v>
      </c>
      <c r="R452"/>
    </row>
    <row r="453" spans="1:18" s="9" customFormat="1" ht="15.75" customHeight="1" x14ac:dyDescent="0.45">
      <c r="A453" s="59" t="s">
        <v>145</v>
      </c>
      <c r="B453" s="59" t="str">
        <f t="shared" si="7"/>
        <v>Otero1.2</v>
      </c>
      <c r="C453" s="12">
        <v>1.2</v>
      </c>
      <c r="D453" s="11">
        <v>1980</v>
      </c>
      <c r="E453" s="11">
        <v>2121</v>
      </c>
      <c r="F453" s="11">
        <v>2544</v>
      </c>
      <c r="G453" s="11">
        <v>2940</v>
      </c>
      <c r="H453" s="11">
        <v>3279</v>
      </c>
      <c r="I453" s="11">
        <v>79200</v>
      </c>
      <c r="J453" s="11">
        <v>90480</v>
      </c>
      <c r="K453" s="11">
        <v>101760</v>
      </c>
      <c r="L453" s="11">
        <v>113040</v>
      </c>
      <c r="M453" s="11">
        <v>122160</v>
      </c>
      <c r="N453" s="11">
        <v>131160</v>
      </c>
      <c r="O453" s="11">
        <v>140280</v>
      </c>
      <c r="P453" s="11">
        <v>149280</v>
      </c>
      <c r="R453"/>
    </row>
    <row r="454" spans="1:18" s="9" customFormat="1" ht="15.75" customHeight="1" x14ac:dyDescent="0.45">
      <c r="A454" s="59" t="s">
        <v>145</v>
      </c>
      <c r="B454" s="59" t="str">
        <f t="shared" si="7"/>
        <v>Otero1</v>
      </c>
      <c r="C454" s="12">
        <v>1</v>
      </c>
      <c r="D454" s="11">
        <v>1650</v>
      </c>
      <c r="E454" s="11">
        <v>1767</v>
      </c>
      <c r="F454" s="11">
        <v>2120</v>
      </c>
      <c r="G454" s="11">
        <v>2450</v>
      </c>
      <c r="H454" s="11">
        <v>2732</v>
      </c>
      <c r="I454" s="11">
        <v>66000</v>
      </c>
      <c r="J454" s="11">
        <v>75400</v>
      </c>
      <c r="K454" s="11">
        <v>84800</v>
      </c>
      <c r="L454" s="11">
        <v>94200</v>
      </c>
      <c r="M454" s="11">
        <v>101800</v>
      </c>
      <c r="N454" s="11">
        <v>109300</v>
      </c>
      <c r="O454" s="11">
        <v>116900</v>
      </c>
      <c r="P454" s="11">
        <v>124400</v>
      </c>
      <c r="R454"/>
    </row>
    <row r="455" spans="1:18" s="9" customFormat="1" ht="15.75" customHeight="1" x14ac:dyDescent="0.45">
      <c r="A455" s="59" t="s">
        <v>145</v>
      </c>
      <c r="B455" s="59" t="str">
        <f t="shared" si="7"/>
        <v>Otero0.8</v>
      </c>
      <c r="C455" s="12">
        <v>0.8</v>
      </c>
      <c r="D455" s="11">
        <v>1320</v>
      </c>
      <c r="E455" s="11">
        <v>1414</v>
      </c>
      <c r="F455" s="11">
        <v>1696</v>
      </c>
      <c r="G455" s="11">
        <v>1960</v>
      </c>
      <c r="H455" s="11">
        <v>2186</v>
      </c>
      <c r="I455" s="13">
        <v>52800</v>
      </c>
      <c r="J455" s="13">
        <v>60320</v>
      </c>
      <c r="K455" s="13">
        <v>67840</v>
      </c>
      <c r="L455" s="13">
        <v>75360</v>
      </c>
      <c r="M455" s="13">
        <v>81440</v>
      </c>
      <c r="N455" s="13">
        <v>87440</v>
      </c>
      <c r="O455" s="13">
        <v>93520</v>
      </c>
      <c r="P455" s="13">
        <v>99520</v>
      </c>
      <c r="R455"/>
    </row>
    <row r="456" spans="1:18" s="9" customFormat="1" ht="15.75" customHeight="1" x14ac:dyDescent="0.45">
      <c r="A456" s="59" t="s">
        <v>145</v>
      </c>
      <c r="B456" s="59" t="str">
        <f t="shared" si="7"/>
        <v>Otero0.7</v>
      </c>
      <c r="C456" s="12">
        <v>0.7</v>
      </c>
      <c r="D456" s="11">
        <v>1155</v>
      </c>
      <c r="E456" s="11">
        <v>1237</v>
      </c>
      <c r="F456" s="11">
        <v>1484</v>
      </c>
      <c r="G456" s="11">
        <v>1715</v>
      </c>
      <c r="H456" s="11">
        <v>1912</v>
      </c>
      <c r="I456" s="13">
        <v>46200</v>
      </c>
      <c r="J456" s="13">
        <v>52780</v>
      </c>
      <c r="K456" s="13">
        <v>59359.999999999993</v>
      </c>
      <c r="L456" s="13">
        <v>65940</v>
      </c>
      <c r="M456" s="13">
        <v>71260</v>
      </c>
      <c r="N456" s="13">
        <v>76510</v>
      </c>
      <c r="O456" s="13">
        <v>81830</v>
      </c>
      <c r="P456" s="13">
        <v>87080</v>
      </c>
      <c r="R456"/>
    </row>
    <row r="457" spans="1:18" s="9" customFormat="1" ht="15.75" customHeight="1" x14ac:dyDescent="0.45">
      <c r="A457" s="59" t="s">
        <v>145</v>
      </c>
      <c r="B457" s="59" t="str">
        <f t="shared" si="7"/>
        <v>Otero0.6</v>
      </c>
      <c r="C457" s="12">
        <v>0.6</v>
      </c>
      <c r="D457" s="11">
        <v>990</v>
      </c>
      <c r="E457" s="11">
        <v>1060</v>
      </c>
      <c r="F457" s="11">
        <v>1272</v>
      </c>
      <c r="G457" s="11">
        <v>1470</v>
      </c>
      <c r="H457" s="11">
        <v>1639</v>
      </c>
      <c r="I457" s="11">
        <v>39600</v>
      </c>
      <c r="J457" s="11">
        <v>45240</v>
      </c>
      <c r="K457" s="11">
        <v>50880</v>
      </c>
      <c r="L457" s="11">
        <v>56520</v>
      </c>
      <c r="M457" s="11">
        <v>61080</v>
      </c>
      <c r="N457" s="14">
        <v>65580</v>
      </c>
      <c r="O457" s="14">
        <v>70140</v>
      </c>
      <c r="P457" s="14">
        <v>74640</v>
      </c>
      <c r="R457"/>
    </row>
    <row r="458" spans="1:18" s="9" customFormat="1" ht="15.75" customHeight="1" x14ac:dyDescent="0.45">
      <c r="A458" s="59" t="s">
        <v>145</v>
      </c>
      <c r="B458" s="59" t="str">
        <f t="shared" si="7"/>
        <v>Otero0.5</v>
      </c>
      <c r="C458" s="12">
        <v>0.5</v>
      </c>
      <c r="D458" s="11">
        <v>825</v>
      </c>
      <c r="E458" s="11">
        <v>883</v>
      </c>
      <c r="F458" s="11">
        <v>1060</v>
      </c>
      <c r="G458" s="11">
        <v>1225</v>
      </c>
      <c r="H458" s="11">
        <v>1366</v>
      </c>
      <c r="I458" s="11">
        <v>33000</v>
      </c>
      <c r="J458" s="11">
        <v>37700</v>
      </c>
      <c r="K458" s="11">
        <v>42400</v>
      </c>
      <c r="L458" s="11">
        <v>47100</v>
      </c>
      <c r="M458" s="11">
        <v>50900</v>
      </c>
      <c r="N458" s="11">
        <v>54650</v>
      </c>
      <c r="O458" s="11">
        <v>58450</v>
      </c>
      <c r="P458" s="11">
        <v>62200</v>
      </c>
      <c r="R458"/>
    </row>
    <row r="459" spans="1:18" s="9" customFormat="1" ht="15.75" customHeight="1" x14ac:dyDescent="0.45">
      <c r="A459" s="59" t="s">
        <v>145</v>
      </c>
      <c r="B459" s="59" t="str">
        <f t="shared" si="7"/>
        <v>Otero0.45</v>
      </c>
      <c r="C459" s="12">
        <v>0.45</v>
      </c>
      <c r="D459" s="11">
        <v>742</v>
      </c>
      <c r="E459" s="11">
        <v>795</v>
      </c>
      <c r="F459" s="11">
        <v>954</v>
      </c>
      <c r="G459" s="11">
        <v>1102</v>
      </c>
      <c r="H459" s="11">
        <v>1229</v>
      </c>
      <c r="I459" s="11">
        <v>29700</v>
      </c>
      <c r="J459" s="11">
        <v>33930</v>
      </c>
      <c r="K459" s="11">
        <v>38160</v>
      </c>
      <c r="L459" s="11">
        <v>42390</v>
      </c>
      <c r="M459" s="11">
        <v>45810</v>
      </c>
      <c r="N459" s="14">
        <v>49185</v>
      </c>
      <c r="O459" s="14">
        <v>52605</v>
      </c>
      <c r="P459" s="14">
        <v>55980</v>
      </c>
      <c r="R459"/>
    </row>
    <row r="460" spans="1:18" s="9" customFormat="1" ht="15.75" customHeight="1" x14ac:dyDescent="0.45">
      <c r="A460" s="59" t="s">
        <v>145</v>
      </c>
      <c r="B460" s="59" t="str">
        <f t="shared" si="7"/>
        <v>Otero0.4</v>
      </c>
      <c r="C460" s="12">
        <v>0.4</v>
      </c>
      <c r="D460" s="11">
        <v>660</v>
      </c>
      <c r="E460" s="11">
        <v>707</v>
      </c>
      <c r="F460" s="11">
        <v>848</v>
      </c>
      <c r="G460" s="11">
        <v>980</v>
      </c>
      <c r="H460" s="11">
        <v>1093</v>
      </c>
      <c r="I460" s="11">
        <v>26400</v>
      </c>
      <c r="J460" s="11">
        <v>30160</v>
      </c>
      <c r="K460" s="11">
        <v>33920</v>
      </c>
      <c r="L460" s="11">
        <v>37680</v>
      </c>
      <c r="M460" s="11">
        <v>40720</v>
      </c>
      <c r="N460" s="14">
        <v>43720</v>
      </c>
      <c r="O460" s="14">
        <v>46760</v>
      </c>
      <c r="P460" s="14">
        <v>49760</v>
      </c>
      <c r="R460"/>
    </row>
    <row r="461" spans="1:18" s="9" customFormat="1" ht="15.75" customHeight="1" x14ac:dyDescent="0.45">
      <c r="A461" s="59" t="s">
        <v>145</v>
      </c>
      <c r="B461" s="59" t="str">
        <f t="shared" si="7"/>
        <v>Otero0.3</v>
      </c>
      <c r="C461" s="12">
        <v>0.3</v>
      </c>
      <c r="D461" s="11">
        <v>495</v>
      </c>
      <c r="E461" s="11">
        <v>530</v>
      </c>
      <c r="F461" s="11">
        <v>636</v>
      </c>
      <c r="G461" s="11">
        <v>735</v>
      </c>
      <c r="H461" s="11">
        <v>819</v>
      </c>
      <c r="I461" s="11">
        <v>19800</v>
      </c>
      <c r="J461" s="11">
        <v>22620</v>
      </c>
      <c r="K461" s="11">
        <v>25440</v>
      </c>
      <c r="L461" s="11">
        <v>28260</v>
      </c>
      <c r="M461" s="11">
        <v>30540</v>
      </c>
      <c r="N461" s="14">
        <v>32790</v>
      </c>
      <c r="O461" s="14">
        <v>35070</v>
      </c>
      <c r="P461" s="14">
        <v>37320</v>
      </c>
      <c r="R461"/>
    </row>
    <row r="462" spans="1:18" s="9" customFormat="1" ht="15.75" customHeight="1" x14ac:dyDescent="0.45">
      <c r="A462" s="59" t="s">
        <v>145</v>
      </c>
      <c r="B462" s="59" t="str">
        <f t="shared" si="7"/>
        <v>Otero0.2</v>
      </c>
      <c r="C462" s="12">
        <v>0.2</v>
      </c>
      <c r="D462" s="11">
        <v>330</v>
      </c>
      <c r="E462" s="11">
        <v>353</v>
      </c>
      <c r="F462" s="11">
        <v>424</v>
      </c>
      <c r="G462" s="11">
        <v>490</v>
      </c>
      <c r="H462" s="11">
        <v>546</v>
      </c>
      <c r="I462" s="11">
        <v>13200</v>
      </c>
      <c r="J462" s="11">
        <v>15080</v>
      </c>
      <c r="K462" s="11">
        <v>16960</v>
      </c>
      <c r="L462" s="11">
        <v>18840</v>
      </c>
      <c r="M462" s="11">
        <v>20360</v>
      </c>
      <c r="N462" s="11">
        <v>21860</v>
      </c>
      <c r="O462" s="11">
        <v>23380</v>
      </c>
      <c r="P462" s="11">
        <v>24880</v>
      </c>
      <c r="R462"/>
    </row>
    <row r="463" spans="1:18" s="9" customFormat="1" ht="15.75" customHeight="1" x14ac:dyDescent="0.45">
      <c r="A463" s="59" t="s">
        <v>146</v>
      </c>
      <c r="B463" s="59" t="str">
        <f t="shared" si="7"/>
        <v>Ouray1.2</v>
      </c>
      <c r="C463" s="12">
        <v>1.2</v>
      </c>
      <c r="D463" s="11">
        <v>2151</v>
      </c>
      <c r="E463" s="11">
        <v>2304</v>
      </c>
      <c r="F463" s="11">
        <v>2763</v>
      </c>
      <c r="G463" s="11">
        <v>3195</v>
      </c>
      <c r="H463" s="11">
        <v>3564</v>
      </c>
      <c r="I463" s="11">
        <v>86040</v>
      </c>
      <c r="J463" s="11">
        <v>98280</v>
      </c>
      <c r="K463" s="11">
        <v>110520</v>
      </c>
      <c r="L463" s="11">
        <v>122880</v>
      </c>
      <c r="M463" s="11">
        <v>132720</v>
      </c>
      <c r="N463" s="11">
        <v>142560</v>
      </c>
      <c r="O463" s="11">
        <v>152400</v>
      </c>
      <c r="P463" s="11">
        <v>162120</v>
      </c>
      <c r="R463"/>
    </row>
    <row r="464" spans="1:18" s="9" customFormat="1" ht="15.75" customHeight="1" x14ac:dyDescent="0.45">
      <c r="A464" s="59" t="s">
        <v>146</v>
      </c>
      <c r="B464" s="59" t="str">
        <f t="shared" si="7"/>
        <v>Ouray1</v>
      </c>
      <c r="C464" s="12">
        <v>1</v>
      </c>
      <c r="D464" s="11">
        <v>1792</v>
      </c>
      <c r="E464" s="11">
        <v>1920</v>
      </c>
      <c r="F464" s="11">
        <v>2302</v>
      </c>
      <c r="G464" s="11">
        <v>2662</v>
      </c>
      <c r="H464" s="11">
        <v>2970</v>
      </c>
      <c r="I464" s="11">
        <v>71700</v>
      </c>
      <c r="J464" s="11">
        <v>81900</v>
      </c>
      <c r="K464" s="11">
        <v>92100</v>
      </c>
      <c r="L464" s="11">
        <v>102400</v>
      </c>
      <c r="M464" s="11">
        <v>110600</v>
      </c>
      <c r="N464" s="11">
        <v>118800</v>
      </c>
      <c r="O464" s="11">
        <v>127000</v>
      </c>
      <c r="P464" s="11">
        <v>135100</v>
      </c>
      <c r="R464"/>
    </row>
    <row r="465" spans="1:18" s="9" customFormat="1" ht="15.75" customHeight="1" x14ac:dyDescent="0.45">
      <c r="A465" s="59" t="s">
        <v>146</v>
      </c>
      <c r="B465" s="59" t="str">
        <f t="shared" si="7"/>
        <v>Ouray0.8</v>
      </c>
      <c r="C465" s="12">
        <v>0.8</v>
      </c>
      <c r="D465" s="11">
        <v>1434</v>
      </c>
      <c r="E465" s="11">
        <v>1536</v>
      </c>
      <c r="F465" s="11">
        <v>1842</v>
      </c>
      <c r="G465" s="11">
        <v>2130</v>
      </c>
      <c r="H465" s="11">
        <v>2376</v>
      </c>
      <c r="I465" s="13">
        <v>57360</v>
      </c>
      <c r="J465" s="13">
        <v>65520</v>
      </c>
      <c r="K465" s="13">
        <v>73680</v>
      </c>
      <c r="L465" s="13">
        <v>81920</v>
      </c>
      <c r="M465" s="13">
        <v>88480</v>
      </c>
      <c r="N465" s="13">
        <v>95040</v>
      </c>
      <c r="O465" s="13">
        <v>101600</v>
      </c>
      <c r="P465" s="13">
        <v>108080</v>
      </c>
      <c r="R465"/>
    </row>
    <row r="466" spans="1:18" s="9" customFormat="1" ht="15.75" customHeight="1" x14ac:dyDescent="0.45">
      <c r="A466" s="59" t="s">
        <v>146</v>
      </c>
      <c r="B466" s="59" t="str">
        <f t="shared" si="7"/>
        <v>Ouray0.7</v>
      </c>
      <c r="C466" s="12">
        <v>0.7</v>
      </c>
      <c r="D466" s="11">
        <v>1254</v>
      </c>
      <c r="E466" s="11">
        <v>1344</v>
      </c>
      <c r="F466" s="11">
        <v>1611</v>
      </c>
      <c r="G466" s="11">
        <v>1863</v>
      </c>
      <c r="H466" s="11">
        <v>2079</v>
      </c>
      <c r="I466" s="13">
        <v>50190</v>
      </c>
      <c r="J466" s="13">
        <v>57330</v>
      </c>
      <c r="K466" s="13">
        <v>64469.999999999993</v>
      </c>
      <c r="L466" s="13">
        <v>71680</v>
      </c>
      <c r="M466" s="13">
        <v>77420</v>
      </c>
      <c r="N466" s="13">
        <v>83160</v>
      </c>
      <c r="O466" s="13">
        <v>88900</v>
      </c>
      <c r="P466" s="13">
        <v>94570</v>
      </c>
      <c r="R466"/>
    </row>
    <row r="467" spans="1:18" s="9" customFormat="1" ht="15.75" customHeight="1" x14ac:dyDescent="0.45">
      <c r="A467" s="59" t="s">
        <v>146</v>
      </c>
      <c r="B467" s="59" t="str">
        <f t="shared" si="7"/>
        <v>Ouray0.6</v>
      </c>
      <c r="C467" s="12">
        <v>0.6</v>
      </c>
      <c r="D467" s="11">
        <v>1075</v>
      </c>
      <c r="E467" s="11">
        <v>1152</v>
      </c>
      <c r="F467" s="11">
        <v>1381</v>
      </c>
      <c r="G467" s="11">
        <v>1597</v>
      </c>
      <c r="H467" s="11">
        <v>1782</v>
      </c>
      <c r="I467" s="11">
        <v>43020</v>
      </c>
      <c r="J467" s="11">
        <v>49140</v>
      </c>
      <c r="K467" s="11">
        <v>55260</v>
      </c>
      <c r="L467" s="11">
        <v>61440</v>
      </c>
      <c r="M467" s="11">
        <v>66360</v>
      </c>
      <c r="N467" s="14">
        <v>71280</v>
      </c>
      <c r="O467" s="14">
        <v>76200</v>
      </c>
      <c r="P467" s="14">
        <v>81060</v>
      </c>
      <c r="R467"/>
    </row>
    <row r="468" spans="1:18" s="9" customFormat="1" ht="15.75" customHeight="1" x14ac:dyDescent="0.45">
      <c r="A468" s="59" t="s">
        <v>146</v>
      </c>
      <c r="B468" s="59" t="str">
        <f t="shared" si="7"/>
        <v>Ouray0.5</v>
      </c>
      <c r="C468" s="12">
        <v>0.5</v>
      </c>
      <c r="D468" s="11">
        <v>896</v>
      </c>
      <c r="E468" s="11">
        <v>960</v>
      </c>
      <c r="F468" s="11">
        <v>1151</v>
      </c>
      <c r="G468" s="11">
        <v>1331</v>
      </c>
      <c r="H468" s="11">
        <v>1485</v>
      </c>
      <c r="I468" s="11">
        <v>35850</v>
      </c>
      <c r="J468" s="11">
        <v>40950</v>
      </c>
      <c r="K468" s="11">
        <v>46050</v>
      </c>
      <c r="L468" s="11">
        <v>51200</v>
      </c>
      <c r="M468" s="11">
        <v>55300</v>
      </c>
      <c r="N468" s="11">
        <v>59400</v>
      </c>
      <c r="O468" s="11">
        <v>63500</v>
      </c>
      <c r="P468" s="11">
        <v>67550</v>
      </c>
      <c r="R468"/>
    </row>
    <row r="469" spans="1:18" s="9" customFormat="1" ht="15.75" customHeight="1" x14ac:dyDescent="0.45">
      <c r="A469" s="59" t="s">
        <v>146</v>
      </c>
      <c r="B469" s="59" t="str">
        <f t="shared" si="7"/>
        <v>Ouray0.45</v>
      </c>
      <c r="C469" s="12">
        <v>0.45</v>
      </c>
      <c r="D469" s="11">
        <v>806</v>
      </c>
      <c r="E469" s="11">
        <v>864</v>
      </c>
      <c r="F469" s="11">
        <v>1036</v>
      </c>
      <c r="G469" s="11">
        <v>1198</v>
      </c>
      <c r="H469" s="11">
        <v>1336</v>
      </c>
      <c r="I469" s="11">
        <v>32265</v>
      </c>
      <c r="J469" s="11">
        <v>36855</v>
      </c>
      <c r="K469" s="11">
        <v>41445</v>
      </c>
      <c r="L469" s="11">
        <v>46080</v>
      </c>
      <c r="M469" s="11">
        <v>49770</v>
      </c>
      <c r="N469" s="14">
        <v>53460</v>
      </c>
      <c r="O469" s="14">
        <v>57150</v>
      </c>
      <c r="P469" s="14">
        <v>60795</v>
      </c>
      <c r="R469"/>
    </row>
    <row r="470" spans="1:18" s="9" customFormat="1" ht="15.75" customHeight="1" x14ac:dyDescent="0.45">
      <c r="A470" s="59" t="s">
        <v>146</v>
      </c>
      <c r="B470" s="59" t="str">
        <f t="shared" si="7"/>
        <v>Ouray0.4</v>
      </c>
      <c r="C470" s="12">
        <v>0.4</v>
      </c>
      <c r="D470" s="11">
        <v>717</v>
      </c>
      <c r="E470" s="11">
        <v>768</v>
      </c>
      <c r="F470" s="11">
        <v>921</v>
      </c>
      <c r="G470" s="11">
        <v>1065</v>
      </c>
      <c r="H470" s="11">
        <v>1188</v>
      </c>
      <c r="I470" s="11">
        <v>28680</v>
      </c>
      <c r="J470" s="11">
        <v>32760</v>
      </c>
      <c r="K470" s="11">
        <v>36840</v>
      </c>
      <c r="L470" s="11">
        <v>40960</v>
      </c>
      <c r="M470" s="11">
        <v>44240</v>
      </c>
      <c r="N470" s="14">
        <v>47520</v>
      </c>
      <c r="O470" s="14">
        <v>50800</v>
      </c>
      <c r="P470" s="14">
        <v>54040</v>
      </c>
      <c r="R470"/>
    </row>
    <row r="471" spans="1:18" s="9" customFormat="1" ht="15.75" customHeight="1" x14ac:dyDescent="0.45">
      <c r="A471" s="59" t="s">
        <v>146</v>
      </c>
      <c r="B471" s="59" t="str">
        <f t="shared" si="7"/>
        <v>Ouray0.3</v>
      </c>
      <c r="C471" s="12">
        <v>0.3</v>
      </c>
      <c r="D471" s="11">
        <v>537</v>
      </c>
      <c r="E471" s="11">
        <v>576</v>
      </c>
      <c r="F471" s="11">
        <v>690</v>
      </c>
      <c r="G471" s="11">
        <v>798</v>
      </c>
      <c r="H471" s="11">
        <v>891</v>
      </c>
      <c r="I471" s="13">
        <v>21510</v>
      </c>
      <c r="J471" s="13">
        <v>24570</v>
      </c>
      <c r="K471" s="13">
        <v>27630</v>
      </c>
      <c r="L471" s="13">
        <v>30720</v>
      </c>
      <c r="M471" s="13">
        <v>33180</v>
      </c>
      <c r="N471" s="13">
        <v>35640</v>
      </c>
      <c r="O471" s="13">
        <v>38100</v>
      </c>
      <c r="P471" s="13">
        <v>40530</v>
      </c>
      <c r="R471"/>
    </row>
    <row r="472" spans="1:18" s="9" customFormat="1" ht="15.75" customHeight="1" x14ac:dyDescent="0.45">
      <c r="A472" s="59" t="s">
        <v>146</v>
      </c>
      <c r="B472" s="59" t="str">
        <f t="shared" si="7"/>
        <v>Ouray0.2</v>
      </c>
      <c r="C472" s="12">
        <v>0.2</v>
      </c>
      <c r="D472" s="11">
        <v>358</v>
      </c>
      <c r="E472" s="11">
        <v>384</v>
      </c>
      <c r="F472" s="11">
        <v>460</v>
      </c>
      <c r="G472" s="11">
        <v>532</v>
      </c>
      <c r="H472" s="11">
        <v>594</v>
      </c>
      <c r="I472" s="13">
        <v>14340</v>
      </c>
      <c r="J472" s="13">
        <v>16380</v>
      </c>
      <c r="K472" s="13">
        <v>18420</v>
      </c>
      <c r="L472" s="13">
        <v>20480</v>
      </c>
      <c r="M472" s="13">
        <v>22120</v>
      </c>
      <c r="N472" s="13">
        <v>23760</v>
      </c>
      <c r="O472" s="13">
        <v>25400</v>
      </c>
      <c r="P472" s="13">
        <v>27020</v>
      </c>
      <c r="R472"/>
    </row>
    <row r="473" spans="1:18" s="9" customFormat="1" ht="15.75" customHeight="1" x14ac:dyDescent="0.45">
      <c r="A473" s="59" t="s">
        <v>147</v>
      </c>
      <c r="B473" s="59" t="str">
        <f t="shared" si="7"/>
        <v>Park1.2</v>
      </c>
      <c r="C473" s="12">
        <v>1.2</v>
      </c>
      <c r="D473" s="11">
        <v>2739</v>
      </c>
      <c r="E473" s="11">
        <v>2935</v>
      </c>
      <c r="F473" s="11">
        <v>3522</v>
      </c>
      <c r="G473" s="11">
        <v>4069</v>
      </c>
      <c r="H473" s="11">
        <v>4539</v>
      </c>
      <c r="I473" s="11">
        <v>109560</v>
      </c>
      <c r="J473" s="11">
        <v>125280</v>
      </c>
      <c r="K473" s="11">
        <v>140880</v>
      </c>
      <c r="L473" s="11">
        <v>156480</v>
      </c>
      <c r="M473" s="11">
        <v>169080</v>
      </c>
      <c r="N473" s="11">
        <v>181560</v>
      </c>
      <c r="O473" s="11">
        <v>194040</v>
      </c>
      <c r="P473" s="11">
        <v>206640</v>
      </c>
      <c r="R473"/>
    </row>
    <row r="474" spans="1:18" s="9" customFormat="1" ht="15.75" customHeight="1" x14ac:dyDescent="0.45">
      <c r="A474" s="59" t="s">
        <v>147</v>
      </c>
      <c r="B474" s="59" t="str">
        <f t="shared" si="7"/>
        <v>Park1</v>
      </c>
      <c r="C474" s="12">
        <v>1</v>
      </c>
      <c r="D474" s="11">
        <v>2282</v>
      </c>
      <c r="E474" s="11">
        <v>2446</v>
      </c>
      <c r="F474" s="11">
        <v>2935</v>
      </c>
      <c r="G474" s="11">
        <v>3391</v>
      </c>
      <c r="H474" s="11">
        <v>3782</v>
      </c>
      <c r="I474" s="11">
        <v>91300</v>
      </c>
      <c r="J474" s="11">
        <v>104400</v>
      </c>
      <c r="K474" s="11">
        <v>117400</v>
      </c>
      <c r="L474" s="11">
        <v>130400</v>
      </c>
      <c r="M474" s="11">
        <v>140900</v>
      </c>
      <c r="N474" s="11">
        <v>151300</v>
      </c>
      <c r="O474" s="11">
        <v>161700</v>
      </c>
      <c r="P474" s="11">
        <v>172200</v>
      </c>
      <c r="R474"/>
    </row>
    <row r="475" spans="1:18" s="9" customFormat="1" ht="15.75" customHeight="1" x14ac:dyDescent="0.45">
      <c r="A475" s="59" t="s">
        <v>147</v>
      </c>
      <c r="B475" s="59" t="str">
        <f t="shared" si="7"/>
        <v>Park0.8</v>
      </c>
      <c r="C475" s="12">
        <v>0.8</v>
      </c>
      <c r="D475" s="11">
        <v>1826</v>
      </c>
      <c r="E475" s="11">
        <v>1957</v>
      </c>
      <c r="F475" s="11">
        <v>2348</v>
      </c>
      <c r="G475" s="11">
        <v>2713</v>
      </c>
      <c r="H475" s="11">
        <v>3026</v>
      </c>
      <c r="I475" s="13">
        <v>73040</v>
      </c>
      <c r="J475" s="13">
        <v>83520</v>
      </c>
      <c r="K475" s="13">
        <v>93920</v>
      </c>
      <c r="L475" s="13">
        <v>104320</v>
      </c>
      <c r="M475" s="13">
        <v>112720</v>
      </c>
      <c r="N475" s="13">
        <v>121040</v>
      </c>
      <c r="O475" s="13">
        <v>129360</v>
      </c>
      <c r="P475" s="13">
        <v>137760</v>
      </c>
      <c r="R475"/>
    </row>
    <row r="476" spans="1:18" s="9" customFormat="1" ht="15.75" customHeight="1" x14ac:dyDescent="0.45">
      <c r="A476" s="59" t="s">
        <v>147</v>
      </c>
      <c r="B476" s="59" t="str">
        <f t="shared" si="7"/>
        <v>Park0.7</v>
      </c>
      <c r="C476" s="12">
        <v>0.7</v>
      </c>
      <c r="D476" s="11">
        <v>1597</v>
      </c>
      <c r="E476" s="11">
        <v>1712</v>
      </c>
      <c r="F476" s="11">
        <v>2054</v>
      </c>
      <c r="G476" s="11">
        <v>2373</v>
      </c>
      <c r="H476" s="11">
        <v>2647</v>
      </c>
      <c r="I476" s="13">
        <v>63909.999999999993</v>
      </c>
      <c r="J476" s="13">
        <v>73080</v>
      </c>
      <c r="K476" s="13">
        <v>82180</v>
      </c>
      <c r="L476" s="13">
        <v>91280</v>
      </c>
      <c r="M476" s="13">
        <v>98630</v>
      </c>
      <c r="N476" s="13">
        <v>105910</v>
      </c>
      <c r="O476" s="13">
        <v>113190</v>
      </c>
      <c r="P476" s="13">
        <v>120539.99999999999</v>
      </c>
      <c r="R476"/>
    </row>
    <row r="477" spans="1:18" s="9" customFormat="1" ht="15.75" customHeight="1" x14ac:dyDescent="0.45">
      <c r="A477" s="59" t="s">
        <v>147</v>
      </c>
      <c r="B477" s="59" t="str">
        <f t="shared" si="7"/>
        <v>Park0.6</v>
      </c>
      <c r="C477" s="12">
        <v>0.6</v>
      </c>
      <c r="D477" s="11">
        <v>1369</v>
      </c>
      <c r="E477" s="11">
        <v>1467</v>
      </c>
      <c r="F477" s="11">
        <v>1761</v>
      </c>
      <c r="G477" s="11">
        <v>2034</v>
      </c>
      <c r="H477" s="11">
        <v>2269</v>
      </c>
      <c r="I477" s="11">
        <v>54780</v>
      </c>
      <c r="J477" s="11">
        <v>62640</v>
      </c>
      <c r="K477" s="11">
        <v>70440</v>
      </c>
      <c r="L477" s="11">
        <v>78240</v>
      </c>
      <c r="M477" s="11">
        <v>84540</v>
      </c>
      <c r="N477" s="14">
        <v>90780</v>
      </c>
      <c r="O477" s="14">
        <v>97020</v>
      </c>
      <c r="P477" s="14">
        <v>103320</v>
      </c>
      <c r="R477"/>
    </row>
    <row r="478" spans="1:18" s="9" customFormat="1" ht="15.75" customHeight="1" x14ac:dyDescent="0.45">
      <c r="A478" s="59" t="s">
        <v>147</v>
      </c>
      <c r="B478" s="59" t="str">
        <f t="shared" si="7"/>
        <v>Park0.5</v>
      </c>
      <c r="C478" s="12">
        <v>0.5</v>
      </c>
      <c r="D478" s="11">
        <v>1141</v>
      </c>
      <c r="E478" s="11">
        <v>1223</v>
      </c>
      <c r="F478" s="11">
        <v>1467</v>
      </c>
      <c r="G478" s="11">
        <v>1695</v>
      </c>
      <c r="H478" s="11">
        <v>1891</v>
      </c>
      <c r="I478" s="13">
        <v>45650</v>
      </c>
      <c r="J478" s="13">
        <v>52200</v>
      </c>
      <c r="K478" s="13">
        <v>58700</v>
      </c>
      <c r="L478" s="13">
        <v>65200</v>
      </c>
      <c r="M478" s="13">
        <v>70450</v>
      </c>
      <c r="N478" s="13">
        <v>75650</v>
      </c>
      <c r="O478" s="13">
        <v>80850</v>
      </c>
      <c r="P478" s="13">
        <v>86100</v>
      </c>
      <c r="R478"/>
    </row>
    <row r="479" spans="1:18" s="9" customFormat="1" ht="15.75" customHeight="1" x14ac:dyDescent="0.45">
      <c r="A479" s="59" t="s">
        <v>147</v>
      </c>
      <c r="B479" s="59" t="str">
        <f t="shared" si="7"/>
        <v>Park0.45</v>
      </c>
      <c r="C479" s="12">
        <v>0.45</v>
      </c>
      <c r="D479" s="11">
        <v>1027</v>
      </c>
      <c r="E479" s="11">
        <v>1100</v>
      </c>
      <c r="F479" s="11">
        <v>1320</v>
      </c>
      <c r="G479" s="11">
        <v>1526</v>
      </c>
      <c r="H479" s="11">
        <v>1702</v>
      </c>
      <c r="I479" s="11">
        <v>41085</v>
      </c>
      <c r="J479" s="11">
        <v>46980</v>
      </c>
      <c r="K479" s="11">
        <v>52830</v>
      </c>
      <c r="L479" s="11">
        <v>58680</v>
      </c>
      <c r="M479" s="11">
        <v>63405</v>
      </c>
      <c r="N479" s="14">
        <v>68085</v>
      </c>
      <c r="O479" s="14">
        <v>72765</v>
      </c>
      <c r="P479" s="14">
        <v>77490</v>
      </c>
      <c r="R479"/>
    </row>
    <row r="480" spans="1:18" s="9" customFormat="1" ht="15.75" customHeight="1" x14ac:dyDescent="0.45">
      <c r="A480" s="59" t="s">
        <v>147</v>
      </c>
      <c r="B480" s="59" t="str">
        <f t="shared" si="7"/>
        <v>Park0.4</v>
      </c>
      <c r="C480" s="12">
        <v>0.4</v>
      </c>
      <c r="D480" s="11">
        <v>913</v>
      </c>
      <c r="E480" s="11">
        <v>978</v>
      </c>
      <c r="F480" s="11">
        <v>1174</v>
      </c>
      <c r="G480" s="11">
        <v>1356</v>
      </c>
      <c r="H480" s="11">
        <v>1513</v>
      </c>
      <c r="I480" s="11">
        <v>36520</v>
      </c>
      <c r="J480" s="11">
        <v>41760</v>
      </c>
      <c r="K480" s="11">
        <v>46960</v>
      </c>
      <c r="L480" s="11">
        <v>52160</v>
      </c>
      <c r="M480" s="11">
        <v>56360</v>
      </c>
      <c r="N480" s="14">
        <v>60520</v>
      </c>
      <c r="O480" s="14">
        <v>64680</v>
      </c>
      <c r="P480" s="14">
        <v>68880</v>
      </c>
      <c r="R480"/>
    </row>
    <row r="481" spans="1:18" s="9" customFormat="1" ht="15.75" customHeight="1" x14ac:dyDescent="0.45">
      <c r="A481" s="59" t="s">
        <v>147</v>
      </c>
      <c r="B481" s="59" t="str">
        <f t="shared" si="7"/>
        <v>Park0.3</v>
      </c>
      <c r="C481" s="12">
        <v>0.3</v>
      </c>
      <c r="D481" s="11">
        <v>684</v>
      </c>
      <c r="E481" s="11">
        <v>733</v>
      </c>
      <c r="F481" s="11">
        <v>880</v>
      </c>
      <c r="G481" s="11">
        <v>1017</v>
      </c>
      <c r="H481" s="11">
        <v>1134</v>
      </c>
      <c r="I481" s="13">
        <v>27390</v>
      </c>
      <c r="J481" s="13">
        <v>31320</v>
      </c>
      <c r="K481" s="13">
        <v>35220</v>
      </c>
      <c r="L481" s="13">
        <v>39120</v>
      </c>
      <c r="M481" s="13">
        <v>42270</v>
      </c>
      <c r="N481" s="13">
        <v>45390</v>
      </c>
      <c r="O481" s="13">
        <v>48510</v>
      </c>
      <c r="P481" s="13">
        <v>51660</v>
      </c>
      <c r="R481"/>
    </row>
    <row r="482" spans="1:18" s="9" customFormat="1" ht="15.75" customHeight="1" x14ac:dyDescent="0.45">
      <c r="A482" s="59" t="s">
        <v>147</v>
      </c>
      <c r="B482" s="59" t="str">
        <f t="shared" si="7"/>
        <v>Park0.2</v>
      </c>
      <c r="C482" s="12">
        <v>0.2</v>
      </c>
      <c r="D482" s="11">
        <v>456</v>
      </c>
      <c r="E482" s="11">
        <v>489</v>
      </c>
      <c r="F482" s="11">
        <v>587</v>
      </c>
      <c r="G482" s="11">
        <v>678</v>
      </c>
      <c r="H482" s="11">
        <v>756</v>
      </c>
      <c r="I482" s="13">
        <v>18260</v>
      </c>
      <c r="J482" s="13">
        <v>20880</v>
      </c>
      <c r="K482" s="13">
        <v>23480</v>
      </c>
      <c r="L482" s="13">
        <v>26080</v>
      </c>
      <c r="M482" s="13">
        <v>28180</v>
      </c>
      <c r="N482" s="13">
        <v>30260</v>
      </c>
      <c r="O482" s="13">
        <v>32340</v>
      </c>
      <c r="P482" s="13">
        <v>34440</v>
      </c>
      <c r="R482"/>
    </row>
    <row r="483" spans="1:18" s="9" customFormat="1" ht="15.75" customHeight="1" x14ac:dyDescent="0.45">
      <c r="A483" s="59" t="s">
        <v>148</v>
      </c>
      <c r="B483" s="59" t="str">
        <f t="shared" si="7"/>
        <v>Phillips1.2</v>
      </c>
      <c r="C483" s="12">
        <v>1.2</v>
      </c>
      <c r="D483" s="11">
        <v>1980</v>
      </c>
      <c r="E483" s="11">
        <v>2121</v>
      </c>
      <c r="F483" s="11">
        <v>2544</v>
      </c>
      <c r="G483" s="11">
        <v>2940</v>
      </c>
      <c r="H483" s="11">
        <v>3279</v>
      </c>
      <c r="I483" s="11">
        <v>79200</v>
      </c>
      <c r="J483" s="11">
        <v>90480</v>
      </c>
      <c r="K483" s="11">
        <v>101760</v>
      </c>
      <c r="L483" s="11">
        <v>113040</v>
      </c>
      <c r="M483" s="11">
        <v>122160</v>
      </c>
      <c r="N483" s="11">
        <v>131160</v>
      </c>
      <c r="O483" s="11">
        <v>140280</v>
      </c>
      <c r="P483" s="11">
        <v>149280</v>
      </c>
      <c r="R483"/>
    </row>
    <row r="484" spans="1:18" s="9" customFormat="1" ht="15.75" customHeight="1" x14ac:dyDescent="0.45">
      <c r="A484" s="59" t="s">
        <v>148</v>
      </c>
      <c r="B484" s="59" t="str">
        <f t="shared" si="7"/>
        <v>Phillips1</v>
      </c>
      <c r="C484" s="12">
        <v>1</v>
      </c>
      <c r="D484" s="11">
        <v>1650</v>
      </c>
      <c r="E484" s="11">
        <v>1767</v>
      </c>
      <c r="F484" s="11">
        <v>2120</v>
      </c>
      <c r="G484" s="11">
        <v>2450</v>
      </c>
      <c r="H484" s="11">
        <v>2732</v>
      </c>
      <c r="I484" s="11">
        <v>66000</v>
      </c>
      <c r="J484" s="11">
        <v>75400</v>
      </c>
      <c r="K484" s="11">
        <v>84800</v>
      </c>
      <c r="L484" s="11">
        <v>94200</v>
      </c>
      <c r="M484" s="11">
        <v>101800</v>
      </c>
      <c r="N484" s="11">
        <v>109300</v>
      </c>
      <c r="O484" s="11">
        <v>116900</v>
      </c>
      <c r="P484" s="11">
        <v>124400</v>
      </c>
      <c r="R484"/>
    </row>
    <row r="485" spans="1:18" s="9" customFormat="1" ht="15.75" customHeight="1" x14ac:dyDescent="0.45">
      <c r="A485" s="59" t="s">
        <v>148</v>
      </c>
      <c r="B485" s="59" t="str">
        <f t="shared" si="7"/>
        <v>Phillips0.8</v>
      </c>
      <c r="C485" s="12">
        <v>0.8</v>
      </c>
      <c r="D485" s="11">
        <v>1320</v>
      </c>
      <c r="E485" s="11">
        <v>1414</v>
      </c>
      <c r="F485" s="11">
        <v>1696</v>
      </c>
      <c r="G485" s="11">
        <v>1960</v>
      </c>
      <c r="H485" s="11">
        <v>2186</v>
      </c>
      <c r="I485" s="13">
        <v>52800</v>
      </c>
      <c r="J485" s="13">
        <v>60320</v>
      </c>
      <c r="K485" s="13">
        <v>67840</v>
      </c>
      <c r="L485" s="13">
        <v>75360</v>
      </c>
      <c r="M485" s="13">
        <v>81440</v>
      </c>
      <c r="N485" s="13">
        <v>87440</v>
      </c>
      <c r="O485" s="13">
        <v>93520</v>
      </c>
      <c r="P485" s="13">
        <v>99520</v>
      </c>
      <c r="R485"/>
    </row>
    <row r="486" spans="1:18" s="9" customFormat="1" ht="15.75" customHeight="1" x14ac:dyDescent="0.45">
      <c r="A486" s="59" t="s">
        <v>148</v>
      </c>
      <c r="B486" s="59" t="str">
        <f t="shared" si="7"/>
        <v>Phillips0.7</v>
      </c>
      <c r="C486" s="12">
        <v>0.7</v>
      </c>
      <c r="D486" s="11">
        <v>1155</v>
      </c>
      <c r="E486" s="11">
        <v>1237</v>
      </c>
      <c r="F486" s="11">
        <v>1484</v>
      </c>
      <c r="G486" s="11">
        <v>1715</v>
      </c>
      <c r="H486" s="11">
        <v>1912</v>
      </c>
      <c r="I486" s="13">
        <v>46200</v>
      </c>
      <c r="J486" s="13">
        <v>52780</v>
      </c>
      <c r="K486" s="13">
        <v>59359.999999999993</v>
      </c>
      <c r="L486" s="13">
        <v>65940</v>
      </c>
      <c r="M486" s="13">
        <v>71260</v>
      </c>
      <c r="N486" s="13">
        <v>76510</v>
      </c>
      <c r="O486" s="13">
        <v>81830</v>
      </c>
      <c r="P486" s="13">
        <v>87080</v>
      </c>
      <c r="R486"/>
    </row>
    <row r="487" spans="1:18" s="9" customFormat="1" ht="15.75" customHeight="1" x14ac:dyDescent="0.45">
      <c r="A487" s="59" t="s">
        <v>148</v>
      </c>
      <c r="B487" s="59" t="str">
        <f t="shared" si="7"/>
        <v>Phillips0.6</v>
      </c>
      <c r="C487" s="12">
        <v>0.6</v>
      </c>
      <c r="D487" s="11">
        <v>990</v>
      </c>
      <c r="E487" s="11">
        <v>1060</v>
      </c>
      <c r="F487" s="11">
        <v>1272</v>
      </c>
      <c r="G487" s="11">
        <v>1470</v>
      </c>
      <c r="H487" s="11">
        <v>1639</v>
      </c>
      <c r="I487" s="11">
        <v>39600</v>
      </c>
      <c r="J487" s="11">
        <v>45240</v>
      </c>
      <c r="K487" s="11">
        <v>50880</v>
      </c>
      <c r="L487" s="11">
        <v>56520</v>
      </c>
      <c r="M487" s="11">
        <v>61080</v>
      </c>
      <c r="N487" s="14">
        <v>65580</v>
      </c>
      <c r="O487" s="14">
        <v>70140</v>
      </c>
      <c r="P487" s="14">
        <v>74640</v>
      </c>
      <c r="R487"/>
    </row>
    <row r="488" spans="1:18" s="9" customFormat="1" ht="15.75" customHeight="1" x14ac:dyDescent="0.45">
      <c r="A488" s="59" t="s">
        <v>148</v>
      </c>
      <c r="B488" s="59" t="str">
        <f t="shared" si="7"/>
        <v>Phillips0.5</v>
      </c>
      <c r="C488" s="12">
        <v>0.5</v>
      </c>
      <c r="D488" s="11">
        <v>825</v>
      </c>
      <c r="E488" s="11">
        <v>883</v>
      </c>
      <c r="F488" s="11">
        <v>1060</v>
      </c>
      <c r="G488" s="11">
        <v>1225</v>
      </c>
      <c r="H488" s="11">
        <v>1366</v>
      </c>
      <c r="I488" s="11">
        <v>33000</v>
      </c>
      <c r="J488" s="11">
        <v>37700</v>
      </c>
      <c r="K488" s="11">
        <v>42400</v>
      </c>
      <c r="L488" s="11">
        <v>47100</v>
      </c>
      <c r="M488" s="11">
        <v>50900</v>
      </c>
      <c r="N488" s="11">
        <v>54650</v>
      </c>
      <c r="O488" s="11">
        <v>58450</v>
      </c>
      <c r="P488" s="11">
        <v>62200</v>
      </c>
      <c r="R488"/>
    </row>
    <row r="489" spans="1:18" s="9" customFormat="1" ht="15.75" customHeight="1" x14ac:dyDescent="0.45">
      <c r="A489" s="59" t="s">
        <v>148</v>
      </c>
      <c r="B489" s="59" t="str">
        <f t="shared" si="7"/>
        <v>Phillips0.45</v>
      </c>
      <c r="C489" s="12">
        <v>0.45</v>
      </c>
      <c r="D489" s="11">
        <v>742</v>
      </c>
      <c r="E489" s="11">
        <v>795</v>
      </c>
      <c r="F489" s="11">
        <v>954</v>
      </c>
      <c r="G489" s="11">
        <v>1102</v>
      </c>
      <c r="H489" s="11">
        <v>1229</v>
      </c>
      <c r="I489" s="11">
        <v>29700</v>
      </c>
      <c r="J489" s="11">
        <v>33930</v>
      </c>
      <c r="K489" s="11">
        <v>38160</v>
      </c>
      <c r="L489" s="11">
        <v>42390</v>
      </c>
      <c r="M489" s="11">
        <v>45810</v>
      </c>
      <c r="N489" s="14">
        <v>49185</v>
      </c>
      <c r="O489" s="14">
        <v>52605</v>
      </c>
      <c r="P489" s="14">
        <v>55980</v>
      </c>
      <c r="R489"/>
    </row>
    <row r="490" spans="1:18" s="9" customFormat="1" ht="15.75" customHeight="1" x14ac:dyDescent="0.45">
      <c r="A490" s="59" t="s">
        <v>148</v>
      </c>
      <c r="B490" s="59" t="str">
        <f t="shared" si="7"/>
        <v>Phillips0.4</v>
      </c>
      <c r="C490" s="12">
        <v>0.4</v>
      </c>
      <c r="D490" s="11">
        <v>660</v>
      </c>
      <c r="E490" s="11">
        <v>707</v>
      </c>
      <c r="F490" s="11">
        <v>848</v>
      </c>
      <c r="G490" s="11">
        <v>980</v>
      </c>
      <c r="H490" s="11">
        <v>1093</v>
      </c>
      <c r="I490" s="11">
        <v>26400</v>
      </c>
      <c r="J490" s="11">
        <v>30160</v>
      </c>
      <c r="K490" s="11">
        <v>33920</v>
      </c>
      <c r="L490" s="11">
        <v>37680</v>
      </c>
      <c r="M490" s="11">
        <v>40720</v>
      </c>
      <c r="N490" s="14">
        <v>43720</v>
      </c>
      <c r="O490" s="14">
        <v>46760</v>
      </c>
      <c r="P490" s="14">
        <v>49760</v>
      </c>
      <c r="R490"/>
    </row>
    <row r="491" spans="1:18" s="9" customFormat="1" ht="15.75" customHeight="1" x14ac:dyDescent="0.45">
      <c r="A491" s="59" t="s">
        <v>148</v>
      </c>
      <c r="B491" s="59" t="str">
        <f t="shared" si="7"/>
        <v>Phillips0.3</v>
      </c>
      <c r="C491" s="12">
        <v>0.3</v>
      </c>
      <c r="D491" s="11">
        <v>495</v>
      </c>
      <c r="E491" s="11">
        <v>530</v>
      </c>
      <c r="F491" s="11">
        <v>636</v>
      </c>
      <c r="G491" s="11">
        <v>735</v>
      </c>
      <c r="H491" s="11">
        <v>819</v>
      </c>
      <c r="I491" s="11">
        <v>19800</v>
      </c>
      <c r="J491" s="11">
        <v>22620</v>
      </c>
      <c r="K491" s="11">
        <v>25440</v>
      </c>
      <c r="L491" s="11">
        <v>28260</v>
      </c>
      <c r="M491" s="11">
        <v>30540</v>
      </c>
      <c r="N491" s="14">
        <v>32790</v>
      </c>
      <c r="O491" s="14">
        <v>35070</v>
      </c>
      <c r="P491" s="14">
        <v>37320</v>
      </c>
      <c r="R491"/>
    </row>
    <row r="492" spans="1:18" s="9" customFormat="1" ht="15.75" customHeight="1" x14ac:dyDescent="0.45">
      <c r="A492" s="59" t="s">
        <v>148</v>
      </c>
      <c r="B492" s="59" t="str">
        <f t="shared" si="7"/>
        <v>Phillips0.2</v>
      </c>
      <c r="C492" s="12">
        <v>0.2</v>
      </c>
      <c r="D492" s="11">
        <v>330</v>
      </c>
      <c r="E492" s="11">
        <v>353</v>
      </c>
      <c r="F492" s="11">
        <v>424</v>
      </c>
      <c r="G492" s="11">
        <v>490</v>
      </c>
      <c r="H492" s="11">
        <v>546</v>
      </c>
      <c r="I492" s="11">
        <v>13200</v>
      </c>
      <c r="J492" s="11">
        <v>15080</v>
      </c>
      <c r="K492" s="11">
        <v>16960</v>
      </c>
      <c r="L492" s="11">
        <v>18840</v>
      </c>
      <c r="M492" s="11">
        <v>20360</v>
      </c>
      <c r="N492" s="11">
        <v>21860</v>
      </c>
      <c r="O492" s="11">
        <v>23380</v>
      </c>
      <c r="P492" s="11">
        <v>24880</v>
      </c>
      <c r="R492"/>
    </row>
    <row r="493" spans="1:18" s="9" customFormat="1" ht="15.75" customHeight="1" x14ac:dyDescent="0.45">
      <c r="A493" s="59" t="s">
        <v>24</v>
      </c>
      <c r="B493" s="59" t="str">
        <f t="shared" si="7"/>
        <v>Pitkin1.2</v>
      </c>
      <c r="C493" s="12">
        <v>1.2</v>
      </c>
      <c r="D493" s="11">
        <v>2640</v>
      </c>
      <c r="E493" s="11">
        <v>2829</v>
      </c>
      <c r="F493" s="11">
        <v>3393</v>
      </c>
      <c r="G493" s="11">
        <v>3922</v>
      </c>
      <c r="H493" s="11">
        <v>4374</v>
      </c>
      <c r="I493" s="11">
        <v>105600</v>
      </c>
      <c r="J493" s="11">
        <v>120720</v>
      </c>
      <c r="K493" s="11">
        <v>135720</v>
      </c>
      <c r="L493" s="11">
        <v>150840</v>
      </c>
      <c r="M493" s="11">
        <v>162960</v>
      </c>
      <c r="N493" s="11">
        <v>174960</v>
      </c>
      <c r="O493" s="11">
        <v>187080</v>
      </c>
      <c r="P493" s="11">
        <v>199080</v>
      </c>
      <c r="R493"/>
    </row>
    <row r="494" spans="1:18" s="9" customFormat="1" ht="15.75" customHeight="1" x14ac:dyDescent="0.45">
      <c r="A494" s="59" t="s">
        <v>24</v>
      </c>
      <c r="B494" s="59" t="str">
        <f t="shared" si="7"/>
        <v>Pitkin1</v>
      </c>
      <c r="C494" s="12">
        <v>1</v>
      </c>
      <c r="D494" s="11">
        <v>2200</v>
      </c>
      <c r="E494" s="11">
        <v>2357</v>
      </c>
      <c r="F494" s="11">
        <v>2827</v>
      </c>
      <c r="G494" s="11">
        <v>3268</v>
      </c>
      <c r="H494" s="11">
        <v>3645</v>
      </c>
      <c r="I494" s="11">
        <v>88000</v>
      </c>
      <c r="J494" s="11">
        <v>100600</v>
      </c>
      <c r="K494" s="11">
        <v>113100</v>
      </c>
      <c r="L494" s="11">
        <v>125700</v>
      </c>
      <c r="M494" s="11">
        <v>135800</v>
      </c>
      <c r="N494" s="11">
        <v>145800</v>
      </c>
      <c r="O494" s="11">
        <v>155900</v>
      </c>
      <c r="P494" s="11">
        <v>165900</v>
      </c>
      <c r="R494"/>
    </row>
    <row r="495" spans="1:18" s="9" customFormat="1" ht="15.75" customHeight="1" x14ac:dyDescent="0.45">
      <c r="A495" s="59" t="s">
        <v>24</v>
      </c>
      <c r="B495" s="59" t="str">
        <f t="shared" si="7"/>
        <v>Pitkin0.8</v>
      </c>
      <c r="C495" s="12">
        <v>0.8</v>
      </c>
      <c r="D495" s="11">
        <v>1760</v>
      </c>
      <c r="E495" s="11">
        <v>1886</v>
      </c>
      <c r="F495" s="11">
        <v>2262</v>
      </c>
      <c r="G495" s="11">
        <v>2615</v>
      </c>
      <c r="H495" s="11">
        <v>2916</v>
      </c>
      <c r="I495" s="13">
        <v>70400</v>
      </c>
      <c r="J495" s="13">
        <v>80480</v>
      </c>
      <c r="K495" s="13">
        <v>90480</v>
      </c>
      <c r="L495" s="13">
        <v>100560</v>
      </c>
      <c r="M495" s="13">
        <v>108640</v>
      </c>
      <c r="N495" s="13">
        <v>116640</v>
      </c>
      <c r="O495" s="13">
        <v>124720</v>
      </c>
      <c r="P495" s="13">
        <v>132720</v>
      </c>
      <c r="R495"/>
    </row>
    <row r="496" spans="1:18" s="9" customFormat="1" ht="15.75" customHeight="1" x14ac:dyDescent="0.45">
      <c r="A496" s="59" t="s">
        <v>24</v>
      </c>
      <c r="B496" s="59" t="str">
        <f t="shared" si="7"/>
        <v>Pitkin0.7</v>
      </c>
      <c r="C496" s="12">
        <v>0.7</v>
      </c>
      <c r="D496" s="11">
        <v>1540</v>
      </c>
      <c r="E496" s="11">
        <v>1650</v>
      </c>
      <c r="F496" s="11">
        <v>1979</v>
      </c>
      <c r="G496" s="11">
        <v>2288</v>
      </c>
      <c r="H496" s="11">
        <v>2551</v>
      </c>
      <c r="I496" s="13">
        <v>61599.999999999993</v>
      </c>
      <c r="J496" s="13">
        <v>70420</v>
      </c>
      <c r="K496" s="13">
        <v>79170</v>
      </c>
      <c r="L496" s="13">
        <v>87990</v>
      </c>
      <c r="M496" s="13">
        <v>95060</v>
      </c>
      <c r="N496" s="13">
        <v>102060</v>
      </c>
      <c r="O496" s="13">
        <v>109130</v>
      </c>
      <c r="P496" s="13">
        <v>116129.99999999999</v>
      </c>
      <c r="R496"/>
    </row>
    <row r="497" spans="1:18" s="9" customFormat="1" ht="15.75" customHeight="1" x14ac:dyDescent="0.45">
      <c r="A497" s="59" t="s">
        <v>24</v>
      </c>
      <c r="B497" s="59" t="str">
        <f t="shared" si="7"/>
        <v>Pitkin0.6</v>
      </c>
      <c r="C497" s="12">
        <v>0.6</v>
      </c>
      <c r="D497" s="11">
        <v>1320</v>
      </c>
      <c r="E497" s="11">
        <v>1414</v>
      </c>
      <c r="F497" s="11">
        <v>1696</v>
      </c>
      <c r="G497" s="11">
        <v>1961</v>
      </c>
      <c r="H497" s="11">
        <v>2187</v>
      </c>
      <c r="I497" s="11">
        <v>52800</v>
      </c>
      <c r="J497" s="11">
        <v>60360</v>
      </c>
      <c r="K497" s="11">
        <v>67860</v>
      </c>
      <c r="L497" s="11">
        <v>75420</v>
      </c>
      <c r="M497" s="11">
        <v>81480</v>
      </c>
      <c r="N497" s="14">
        <v>87480</v>
      </c>
      <c r="O497" s="14">
        <v>93540</v>
      </c>
      <c r="P497" s="14">
        <v>99540</v>
      </c>
      <c r="R497"/>
    </row>
    <row r="498" spans="1:18" s="9" customFormat="1" ht="15.75" customHeight="1" x14ac:dyDescent="0.45">
      <c r="A498" s="59" t="s">
        <v>24</v>
      </c>
      <c r="B498" s="59" t="str">
        <f t="shared" si="7"/>
        <v>Pitkin0.5</v>
      </c>
      <c r="C498" s="12">
        <v>0.5</v>
      </c>
      <c r="D498" s="11">
        <v>1100</v>
      </c>
      <c r="E498" s="11">
        <v>1178</v>
      </c>
      <c r="F498" s="11">
        <v>1413</v>
      </c>
      <c r="G498" s="11">
        <v>1634</v>
      </c>
      <c r="H498" s="11">
        <v>1822</v>
      </c>
      <c r="I498" s="13">
        <v>44000</v>
      </c>
      <c r="J498" s="13">
        <v>50300</v>
      </c>
      <c r="K498" s="13">
        <v>56550</v>
      </c>
      <c r="L498" s="13">
        <v>62850</v>
      </c>
      <c r="M498" s="13">
        <v>67900</v>
      </c>
      <c r="N498" s="13">
        <v>72900</v>
      </c>
      <c r="O498" s="13">
        <v>77950</v>
      </c>
      <c r="P498" s="13">
        <v>82950</v>
      </c>
      <c r="R498"/>
    </row>
    <row r="499" spans="1:18" s="9" customFormat="1" ht="15.75" customHeight="1" x14ac:dyDescent="0.45">
      <c r="A499" s="59" t="s">
        <v>24</v>
      </c>
      <c r="B499" s="59" t="str">
        <f t="shared" si="7"/>
        <v>Pitkin0.45</v>
      </c>
      <c r="C499" s="12">
        <v>0.45</v>
      </c>
      <c r="D499" s="11">
        <v>990</v>
      </c>
      <c r="E499" s="11">
        <v>1060</v>
      </c>
      <c r="F499" s="11">
        <v>1272</v>
      </c>
      <c r="G499" s="11">
        <v>1470</v>
      </c>
      <c r="H499" s="11">
        <v>1640</v>
      </c>
      <c r="I499" s="11">
        <v>39600</v>
      </c>
      <c r="J499" s="11">
        <v>45270</v>
      </c>
      <c r="K499" s="11">
        <v>50895</v>
      </c>
      <c r="L499" s="11">
        <v>56565</v>
      </c>
      <c r="M499" s="11">
        <v>61110</v>
      </c>
      <c r="N499" s="14">
        <v>65610</v>
      </c>
      <c r="O499" s="14">
        <v>70155</v>
      </c>
      <c r="P499" s="14">
        <v>74655</v>
      </c>
      <c r="R499"/>
    </row>
    <row r="500" spans="1:18" s="9" customFormat="1" ht="15.75" customHeight="1" x14ac:dyDescent="0.45">
      <c r="A500" s="59" t="s">
        <v>24</v>
      </c>
      <c r="B500" s="59" t="str">
        <f t="shared" si="7"/>
        <v>Pitkin0.4</v>
      </c>
      <c r="C500" s="12">
        <v>0.4</v>
      </c>
      <c r="D500" s="11">
        <v>880</v>
      </c>
      <c r="E500" s="11">
        <v>943</v>
      </c>
      <c r="F500" s="11">
        <v>1131</v>
      </c>
      <c r="G500" s="11">
        <v>1307</v>
      </c>
      <c r="H500" s="11">
        <v>1458</v>
      </c>
      <c r="I500" s="11">
        <v>35200</v>
      </c>
      <c r="J500" s="11">
        <v>40240</v>
      </c>
      <c r="K500" s="11">
        <v>45240</v>
      </c>
      <c r="L500" s="11">
        <v>50280</v>
      </c>
      <c r="M500" s="11">
        <v>54320</v>
      </c>
      <c r="N500" s="14">
        <v>58320</v>
      </c>
      <c r="O500" s="14">
        <v>62360</v>
      </c>
      <c r="P500" s="14">
        <v>66360</v>
      </c>
      <c r="R500"/>
    </row>
    <row r="501" spans="1:18" s="9" customFormat="1" ht="15.75" customHeight="1" x14ac:dyDescent="0.45">
      <c r="A501" s="59" t="s">
        <v>24</v>
      </c>
      <c r="B501" s="59" t="str">
        <f t="shared" si="7"/>
        <v>Pitkin0.3</v>
      </c>
      <c r="C501" s="12">
        <v>0.3</v>
      </c>
      <c r="D501" s="11">
        <v>660</v>
      </c>
      <c r="E501" s="11">
        <v>707</v>
      </c>
      <c r="F501" s="11">
        <v>848</v>
      </c>
      <c r="G501" s="11">
        <v>980</v>
      </c>
      <c r="H501" s="11">
        <v>1093</v>
      </c>
      <c r="I501" s="13">
        <v>26400</v>
      </c>
      <c r="J501" s="13">
        <v>30180</v>
      </c>
      <c r="K501" s="13">
        <v>33930</v>
      </c>
      <c r="L501" s="13">
        <v>37710</v>
      </c>
      <c r="M501" s="13">
        <v>40740</v>
      </c>
      <c r="N501" s="13">
        <v>43740</v>
      </c>
      <c r="O501" s="13">
        <v>46770</v>
      </c>
      <c r="P501" s="13">
        <v>49770</v>
      </c>
      <c r="R501"/>
    </row>
    <row r="502" spans="1:18" s="9" customFormat="1" ht="15.75" customHeight="1" x14ac:dyDescent="0.45">
      <c r="A502" s="59" t="s">
        <v>24</v>
      </c>
      <c r="B502" s="59" t="str">
        <f t="shared" si="7"/>
        <v>Pitkin0.2</v>
      </c>
      <c r="C502" s="12">
        <v>0.2</v>
      </c>
      <c r="D502" s="11">
        <v>440</v>
      </c>
      <c r="E502" s="11">
        <v>471</v>
      </c>
      <c r="F502" s="11">
        <v>565</v>
      </c>
      <c r="G502" s="11">
        <v>653</v>
      </c>
      <c r="H502" s="11">
        <v>729</v>
      </c>
      <c r="I502" s="13">
        <v>17600</v>
      </c>
      <c r="J502" s="13">
        <v>20120</v>
      </c>
      <c r="K502" s="13">
        <v>22620</v>
      </c>
      <c r="L502" s="13">
        <v>25140</v>
      </c>
      <c r="M502" s="13">
        <v>27160</v>
      </c>
      <c r="N502" s="13">
        <v>29160</v>
      </c>
      <c r="O502" s="13">
        <v>31180</v>
      </c>
      <c r="P502" s="13">
        <v>33180</v>
      </c>
      <c r="R502"/>
    </row>
    <row r="503" spans="1:18" s="9" customFormat="1" ht="15.75" customHeight="1" x14ac:dyDescent="0.45">
      <c r="A503" s="59" t="s">
        <v>149</v>
      </c>
      <c r="B503" s="59" t="str">
        <f t="shared" si="7"/>
        <v>Prowers1.2</v>
      </c>
      <c r="C503" s="12">
        <v>1.2</v>
      </c>
      <c r="D503" s="11">
        <v>1980</v>
      </c>
      <c r="E503" s="11">
        <v>2121</v>
      </c>
      <c r="F503" s="11">
        <v>2544</v>
      </c>
      <c r="G503" s="11">
        <v>2940</v>
      </c>
      <c r="H503" s="11">
        <v>3279</v>
      </c>
      <c r="I503" s="11">
        <v>79200</v>
      </c>
      <c r="J503" s="11">
        <v>90480</v>
      </c>
      <c r="K503" s="11">
        <v>101760</v>
      </c>
      <c r="L503" s="11">
        <v>113040</v>
      </c>
      <c r="M503" s="11">
        <v>122160</v>
      </c>
      <c r="N503" s="11">
        <v>131160</v>
      </c>
      <c r="O503" s="11">
        <v>140280</v>
      </c>
      <c r="P503" s="11">
        <v>149280</v>
      </c>
      <c r="R503"/>
    </row>
    <row r="504" spans="1:18" s="9" customFormat="1" ht="15.75" customHeight="1" x14ac:dyDescent="0.45">
      <c r="A504" s="59" t="s">
        <v>149</v>
      </c>
      <c r="B504" s="59" t="str">
        <f t="shared" si="7"/>
        <v>Prowers1</v>
      </c>
      <c r="C504" s="12">
        <v>1</v>
      </c>
      <c r="D504" s="11">
        <v>1650</v>
      </c>
      <c r="E504" s="11">
        <v>1767</v>
      </c>
      <c r="F504" s="11">
        <v>2120</v>
      </c>
      <c r="G504" s="11">
        <v>2450</v>
      </c>
      <c r="H504" s="11">
        <v>2732</v>
      </c>
      <c r="I504" s="11">
        <v>66000</v>
      </c>
      <c r="J504" s="11">
        <v>75400</v>
      </c>
      <c r="K504" s="11">
        <v>84800</v>
      </c>
      <c r="L504" s="11">
        <v>94200</v>
      </c>
      <c r="M504" s="11">
        <v>101800</v>
      </c>
      <c r="N504" s="11">
        <v>109300</v>
      </c>
      <c r="O504" s="11">
        <v>116900</v>
      </c>
      <c r="P504" s="11">
        <v>124400</v>
      </c>
      <c r="R504"/>
    </row>
    <row r="505" spans="1:18" s="9" customFormat="1" ht="15.75" customHeight="1" x14ac:dyDescent="0.45">
      <c r="A505" s="59" t="s">
        <v>149</v>
      </c>
      <c r="B505" s="59" t="str">
        <f t="shared" si="7"/>
        <v>Prowers0.8</v>
      </c>
      <c r="C505" s="12">
        <v>0.8</v>
      </c>
      <c r="D505" s="11">
        <v>1320</v>
      </c>
      <c r="E505" s="11">
        <v>1414</v>
      </c>
      <c r="F505" s="11">
        <v>1696</v>
      </c>
      <c r="G505" s="11">
        <v>1960</v>
      </c>
      <c r="H505" s="11">
        <v>2186</v>
      </c>
      <c r="I505" s="13">
        <v>52800</v>
      </c>
      <c r="J505" s="13">
        <v>60320</v>
      </c>
      <c r="K505" s="13">
        <v>67840</v>
      </c>
      <c r="L505" s="13">
        <v>75360</v>
      </c>
      <c r="M505" s="13">
        <v>81440</v>
      </c>
      <c r="N505" s="13">
        <v>87440</v>
      </c>
      <c r="O505" s="13">
        <v>93520</v>
      </c>
      <c r="P505" s="13">
        <v>99520</v>
      </c>
      <c r="R505"/>
    </row>
    <row r="506" spans="1:18" s="9" customFormat="1" ht="15.75" customHeight="1" x14ac:dyDescent="0.45">
      <c r="A506" s="59" t="s">
        <v>149</v>
      </c>
      <c r="B506" s="59" t="str">
        <f t="shared" si="7"/>
        <v>Prowers0.7</v>
      </c>
      <c r="C506" s="12">
        <v>0.7</v>
      </c>
      <c r="D506" s="11">
        <v>1155</v>
      </c>
      <c r="E506" s="11">
        <v>1237</v>
      </c>
      <c r="F506" s="11">
        <v>1484</v>
      </c>
      <c r="G506" s="11">
        <v>1715</v>
      </c>
      <c r="H506" s="11">
        <v>1912</v>
      </c>
      <c r="I506" s="13">
        <v>46200</v>
      </c>
      <c r="J506" s="13">
        <v>52780</v>
      </c>
      <c r="K506" s="13">
        <v>59359.999999999993</v>
      </c>
      <c r="L506" s="13">
        <v>65940</v>
      </c>
      <c r="M506" s="13">
        <v>71260</v>
      </c>
      <c r="N506" s="13">
        <v>76510</v>
      </c>
      <c r="O506" s="13">
        <v>81830</v>
      </c>
      <c r="P506" s="13">
        <v>87080</v>
      </c>
      <c r="R506"/>
    </row>
    <row r="507" spans="1:18" s="9" customFormat="1" ht="15.75" customHeight="1" x14ac:dyDescent="0.45">
      <c r="A507" s="59" t="s">
        <v>149</v>
      </c>
      <c r="B507" s="59" t="str">
        <f t="shared" si="7"/>
        <v>Prowers0.6</v>
      </c>
      <c r="C507" s="12">
        <v>0.6</v>
      </c>
      <c r="D507" s="11">
        <v>990</v>
      </c>
      <c r="E507" s="11">
        <v>1060</v>
      </c>
      <c r="F507" s="11">
        <v>1272</v>
      </c>
      <c r="G507" s="11">
        <v>1470</v>
      </c>
      <c r="H507" s="11">
        <v>1639</v>
      </c>
      <c r="I507" s="11">
        <v>39600</v>
      </c>
      <c r="J507" s="11">
        <v>45240</v>
      </c>
      <c r="K507" s="11">
        <v>50880</v>
      </c>
      <c r="L507" s="11">
        <v>56520</v>
      </c>
      <c r="M507" s="11">
        <v>61080</v>
      </c>
      <c r="N507" s="14">
        <v>65580</v>
      </c>
      <c r="O507" s="14">
        <v>70140</v>
      </c>
      <c r="P507" s="14">
        <v>74640</v>
      </c>
      <c r="R507"/>
    </row>
    <row r="508" spans="1:18" s="9" customFormat="1" ht="15.75" customHeight="1" x14ac:dyDescent="0.45">
      <c r="A508" s="59" t="s">
        <v>149</v>
      </c>
      <c r="B508" s="59" t="str">
        <f t="shared" si="7"/>
        <v>Prowers0.5</v>
      </c>
      <c r="C508" s="12">
        <v>0.5</v>
      </c>
      <c r="D508" s="11">
        <v>825</v>
      </c>
      <c r="E508" s="11">
        <v>883</v>
      </c>
      <c r="F508" s="11">
        <v>1060</v>
      </c>
      <c r="G508" s="11">
        <v>1225</v>
      </c>
      <c r="H508" s="11">
        <v>1366</v>
      </c>
      <c r="I508" s="13">
        <v>33000</v>
      </c>
      <c r="J508" s="13">
        <v>37700</v>
      </c>
      <c r="K508" s="13">
        <v>42400</v>
      </c>
      <c r="L508" s="13">
        <v>47100</v>
      </c>
      <c r="M508" s="13">
        <v>50900</v>
      </c>
      <c r="N508" s="13">
        <v>54650</v>
      </c>
      <c r="O508" s="13">
        <v>58450</v>
      </c>
      <c r="P508" s="13">
        <v>62200</v>
      </c>
      <c r="R508"/>
    </row>
    <row r="509" spans="1:18" s="9" customFormat="1" ht="15.75" customHeight="1" x14ac:dyDescent="0.45">
      <c r="A509" s="59" t="s">
        <v>149</v>
      </c>
      <c r="B509" s="59" t="str">
        <f t="shared" si="7"/>
        <v>Prowers0.45</v>
      </c>
      <c r="C509" s="12">
        <v>0.45</v>
      </c>
      <c r="D509" s="11">
        <v>742</v>
      </c>
      <c r="E509" s="11">
        <v>795</v>
      </c>
      <c r="F509" s="11">
        <v>954</v>
      </c>
      <c r="G509" s="11">
        <v>1102</v>
      </c>
      <c r="H509" s="11">
        <v>1229</v>
      </c>
      <c r="I509" s="11">
        <v>29700</v>
      </c>
      <c r="J509" s="11">
        <v>33930</v>
      </c>
      <c r="K509" s="11">
        <v>38160</v>
      </c>
      <c r="L509" s="11">
        <v>42390</v>
      </c>
      <c r="M509" s="11">
        <v>45810</v>
      </c>
      <c r="N509" s="14">
        <v>49185</v>
      </c>
      <c r="O509" s="14">
        <v>52605</v>
      </c>
      <c r="P509" s="14">
        <v>55980</v>
      </c>
      <c r="R509"/>
    </row>
    <row r="510" spans="1:18" s="9" customFormat="1" ht="15.75" customHeight="1" x14ac:dyDescent="0.45">
      <c r="A510" s="59" t="s">
        <v>149</v>
      </c>
      <c r="B510" s="59" t="str">
        <f t="shared" si="7"/>
        <v>Prowers0.4</v>
      </c>
      <c r="C510" s="12">
        <v>0.4</v>
      </c>
      <c r="D510" s="11">
        <v>660</v>
      </c>
      <c r="E510" s="11">
        <v>707</v>
      </c>
      <c r="F510" s="11">
        <v>848</v>
      </c>
      <c r="G510" s="11">
        <v>980</v>
      </c>
      <c r="H510" s="11">
        <v>1093</v>
      </c>
      <c r="I510" s="11">
        <v>26400</v>
      </c>
      <c r="J510" s="11">
        <v>30160</v>
      </c>
      <c r="K510" s="11">
        <v>33920</v>
      </c>
      <c r="L510" s="11">
        <v>37680</v>
      </c>
      <c r="M510" s="11">
        <v>40720</v>
      </c>
      <c r="N510" s="14">
        <v>43720</v>
      </c>
      <c r="O510" s="14">
        <v>46760</v>
      </c>
      <c r="P510" s="14">
        <v>49760</v>
      </c>
      <c r="R510"/>
    </row>
    <row r="511" spans="1:18" s="9" customFormat="1" ht="15.75" customHeight="1" x14ac:dyDescent="0.45">
      <c r="A511" s="59" t="s">
        <v>149</v>
      </c>
      <c r="B511" s="59" t="str">
        <f t="shared" si="7"/>
        <v>Prowers0.3</v>
      </c>
      <c r="C511" s="12">
        <v>0.3</v>
      </c>
      <c r="D511" s="11">
        <v>495</v>
      </c>
      <c r="E511" s="11">
        <v>530</v>
      </c>
      <c r="F511" s="11">
        <v>636</v>
      </c>
      <c r="G511" s="11">
        <v>735</v>
      </c>
      <c r="H511" s="11">
        <v>819</v>
      </c>
      <c r="I511" s="11">
        <v>19800</v>
      </c>
      <c r="J511" s="11">
        <v>22620</v>
      </c>
      <c r="K511" s="11">
        <v>25440</v>
      </c>
      <c r="L511" s="11">
        <v>28260</v>
      </c>
      <c r="M511" s="11">
        <v>30540</v>
      </c>
      <c r="N511" s="14">
        <v>32790</v>
      </c>
      <c r="O511" s="14">
        <v>35070</v>
      </c>
      <c r="P511" s="14">
        <v>37320</v>
      </c>
      <c r="R511"/>
    </row>
    <row r="512" spans="1:18" s="9" customFormat="1" ht="15.75" customHeight="1" x14ac:dyDescent="0.45">
      <c r="A512" s="59" t="s">
        <v>149</v>
      </c>
      <c r="B512" s="59" t="str">
        <f t="shared" si="7"/>
        <v>Prowers0.2</v>
      </c>
      <c r="C512" s="12">
        <v>0.2</v>
      </c>
      <c r="D512" s="11">
        <v>330</v>
      </c>
      <c r="E512" s="11">
        <v>353</v>
      </c>
      <c r="F512" s="11">
        <v>424</v>
      </c>
      <c r="G512" s="11">
        <v>490</v>
      </c>
      <c r="H512" s="11">
        <v>546</v>
      </c>
      <c r="I512" s="11">
        <v>13200</v>
      </c>
      <c r="J512" s="11">
        <v>15080</v>
      </c>
      <c r="K512" s="11">
        <v>16960</v>
      </c>
      <c r="L512" s="11">
        <v>18840</v>
      </c>
      <c r="M512" s="11">
        <v>20360</v>
      </c>
      <c r="N512" s="11">
        <v>21860</v>
      </c>
      <c r="O512" s="11">
        <v>23380</v>
      </c>
      <c r="P512" s="11">
        <v>24880</v>
      </c>
      <c r="R512"/>
    </row>
    <row r="513" spans="1:18" s="9" customFormat="1" ht="15.75" customHeight="1" x14ac:dyDescent="0.45">
      <c r="A513" s="59" t="s">
        <v>150</v>
      </c>
      <c r="B513" s="59" t="str">
        <f t="shared" si="7"/>
        <v>Pueblo1.2</v>
      </c>
      <c r="C513" s="12">
        <v>1.2</v>
      </c>
      <c r="D513" s="11">
        <v>1980</v>
      </c>
      <c r="E513" s="11">
        <v>2121</v>
      </c>
      <c r="F513" s="11">
        <v>2544</v>
      </c>
      <c r="G513" s="11">
        <v>2940</v>
      </c>
      <c r="H513" s="11">
        <v>3279</v>
      </c>
      <c r="I513" s="11">
        <v>79200</v>
      </c>
      <c r="J513" s="11">
        <v>90480</v>
      </c>
      <c r="K513" s="11">
        <v>101760</v>
      </c>
      <c r="L513" s="11">
        <v>113040</v>
      </c>
      <c r="M513" s="11">
        <v>122160</v>
      </c>
      <c r="N513" s="11">
        <v>131160</v>
      </c>
      <c r="O513" s="11">
        <v>140280</v>
      </c>
      <c r="P513" s="11">
        <v>149280</v>
      </c>
      <c r="R513"/>
    </row>
    <row r="514" spans="1:18" s="9" customFormat="1" ht="15.75" customHeight="1" x14ac:dyDescent="0.45">
      <c r="A514" s="59" t="s">
        <v>150</v>
      </c>
      <c r="B514" s="59" t="str">
        <f t="shared" si="7"/>
        <v>Pueblo1</v>
      </c>
      <c r="C514" s="12">
        <v>1</v>
      </c>
      <c r="D514" s="11">
        <v>1650</v>
      </c>
      <c r="E514" s="11">
        <v>1767</v>
      </c>
      <c r="F514" s="11">
        <v>2120</v>
      </c>
      <c r="G514" s="11">
        <v>2450</v>
      </c>
      <c r="H514" s="11">
        <v>2732</v>
      </c>
      <c r="I514" s="11">
        <v>66000</v>
      </c>
      <c r="J514" s="11">
        <v>75400</v>
      </c>
      <c r="K514" s="11">
        <v>84800</v>
      </c>
      <c r="L514" s="11">
        <v>94200</v>
      </c>
      <c r="M514" s="11">
        <v>101800</v>
      </c>
      <c r="N514" s="11">
        <v>109300</v>
      </c>
      <c r="O514" s="11">
        <v>116900</v>
      </c>
      <c r="P514" s="11">
        <v>124400</v>
      </c>
      <c r="R514"/>
    </row>
    <row r="515" spans="1:18" s="9" customFormat="1" ht="15.75" customHeight="1" x14ac:dyDescent="0.45">
      <c r="A515" s="59" t="s">
        <v>150</v>
      </c>
      <c r="B515" s="59" t="str">
        <f t="shared" ref="B515:B578" si="8">CONCATENATE(A515,C515)</f>
        <v>Pueblo0.8</v>
      </c>
      <c r="C515" s="12">
        <v>0.8</v>
      </c>
      <c r="D515" s="11">
        <v>1320</v>
      </c>
      <c r="E515" s="11">
        <v>1414</v>
      </c>
      <c r="F515" s="11">
        <v>1696</v>
      </c>
      <c r="G515" s="11">
        <v>1960</v>
      </c>
      <c r="H515" s="11">
        <v>2186</v>
      </c>
      <c r="I515" s="13">
        <v>52800</v>
      </c>
      <c r="J515" s="13">
        <v>60320</v>
      </c>
      <c r="K515" s="13">
        <v>67840</v>
      </c>
      <c r="L515" s="13">
        <v>75360</v>
      </c>
      <c r="M515" s="13">
        <v>81440</v>
      </c>
      <c r="N515" s="13">
        <v>87440</v>
      </c>
      <c r="O515" s="13">
        <v>93520</v>
      </c>
      <c r="P515" s="13">
        <v>99520</v>
      </c>
      <c r="R515"/>
    </row>
    <row r="516" spans="1:18" s="9" customFormat="1" ht="15.75" customHeight="1" x14ac:dyDescent="0.45">
      <c r="A516" s="59" t="s">
        <v>150</v>
      </c>
      <c r="B516" s="59" t="str">
        <f t="shared" si="8"/>
        <v>Pueblo0.7</v>
      </c>
      <c r="C516" s="12">
        <v>0.7</v>
      </c>
      <c r="D516" s="11">
        <v>1155</v>
      </c>
      <c r="E516" s="11">
        <v>1237</v>
      </c>
      <c r="F516" s="11">
        <v>1484</v>
      </c>
      <c r="G516" s="11">
        <v>1715</v>
      </c>
      <c r="H516" s="11">
        <v>1912</v>
      </c>
      <c r="I516" s="13">
        <v>46200</v>
      </c>
      <c r="J516" s="13">
        <v>52780</v>
      </c>
      <c r="K516" s="13">
        <v>59359.999999999993</v>
      </c>
      <c r="L516" s="13">
        <v>65940</v>
      </c>
      <c r="M516" s="13">
        <v>71260</v>
      </c>
      <c r="N516" s="13">
        <v>76510</v>
      </c>
      <c r="O516" s="13">
        <v>81830</v>
      </c>
      <c r="P516" s="13">
        <v>87080</v>
      </c>
      <c r="R516"/>
    </row>
    <row r="517" spans="1:18" s="9" customFormat="1" ht="15.75" customHeight="1" x14ac:dyDescent="0.45">
      <c r="A517" s="59" t="s">
        <v>150</v>
      </c>
      <c r="B517" s="59" t="str">
        <f t="shared" si="8"/>
        <v>Pueblo0.6</v>
      </c>
      <c r="C517" s="12">
        <v>0.6</v>
      </c>
      <c r="D517" s="11">
        <v>990</v>
      </c>
      <c r="E517" s="11">
        <v>1060</v>
      </c>
      <c r="F517" s="11">
        <v>1272</v>
      </c>
      <c r="G517" s="11">
        <v>1470</v>
      </c>
      <c r="H517" s="11">
        <v>1639</v>
      </c>
      <c r="I517" s="11">
        <v>39600</v>
      </c>
      <c r="J517" s="11">
        <v>45240</v>
      </c>
      <c r="K517" s="11">
        <v>50880</v>
      </c>
      <c r="L517" s="11">
        <v>56520</v>
      </c>
      <c r="M517" s="11">
        <v>61080</v>
      </c>
      <c r="N517" s="14">
        <v>65580</v>
      </c>
      <c r="O517" s="14">
        <v>70140</v>
      </c>
      <c r="P517" s="14">
        <v>74640</v>
      </c>
      <c r="R517"/>
    </row>
    <row r="518" spans="1:18" s="9" customFormat="1" ht="15.75" customHeight="1" x14ac:dyDescent="0.45">
      <c r="A518" s="59" t="s">
        <v>150</v>
      </c>
      <c r="B518" s="59" t="str">
        <f t="shared" si="8"/>
        <v>Pueblo0.5</v>
      </c>
      <c r="C518" s="12">
        <v>0.5</v>
      </c>
      <c r="D518" s="11">
        <v>825</v>
      </c>
      <c r="E518" s="11">
        <v>883</v>
      </c>
      <c r="F518" s="11">
        <v>1060</v>
      </c>
      <c r="G518" s="11">
        <v>1225</v>
      </c>
      <c r="H518" s="11">
        <v>1366</v>
      </c>
      <c r="I518" s="13">
        <v>33000</v>
      </c>
      <c r="J518" s="13">
        <v>37700</v>
      </c>
      <c r="K518" s="13">
        <v>42400</v>
      </c>
      <c r="L518" s="13">
        <v>47100</v>
      </c>
      <c r="M518" s="13">
        <v>50900</v>
      </c>
      <c r="N518" s="13">
        <v>54650</v>
      </c>
      <c r="O518" s="13">
        <v>58450</v>
      </c>
      <c r="P518" s="13">
        <v>62200</v>
      </c>
      <c r="R518"/>
    </row>
    <row r="519" spans="1:18" s="9" customFormat="1" ht="15.75" customHeight="1" x14ac:dyDescent="0.45">
      <c r="A519" s="59" t="s">
        <v>150</v>
      </c>
      <c r="B519" s="59" t="str">
        <f t="shared" si="8"/>
        <v>Pueblo0.45</v>
      </c>
      <c r="C519" s="12">
        <v>0.45</v>
      </c>
      <c r="D519" s="11">
        <v>742</v>
      </c>
      <c r="E519" s="11">
        <v>795</v>
      </c>
      <c r="F519" s="11">
        <v>954</v>
      </c>
      <c r="G519" s="11">
        <v>1102</v>
      </c>
      <c r="H519" s="11">
        <v>1229</v>
      </c>
      <c r="I519" s="11">
        <v>29700</v>
      </c>
      <c r="J519" s="11">
        <v>33930</v>
      </c>
      <c r="K519" s="11">
        <v>38160</v>
      </c>
      <c r="L519" s="11">
        <v>42390</v>
      </c>
      <c r="M519" s="11">
        <v>45810</v>
      </c>
      <c r="N519" s="14">
        <v>49185</v>
      </c>
      <c r="O519" s="14">
        <v>52605</v>
      </c>
      <c r="P519" s="14">
        <v>55980</v>
      </c>
      <c r="R519"/>
    </row>
    <row r="520" spans="1:18" s="9" customFormat="1" ht="15.75" customHeight="1" x14ac:dyDescent="0.45">
      <c r="A520" s="59" t="s">
        <v>150</v>
      </c>
      <c r="B520" s="59" t="str">
        <f t="shared" si="8"/>
        <v>Pueblo0.4</v>
      </c>
      <c r="C520" s="12">
        <v>0.4</v>
      </c>
      <c r="D520" s="11">
        <v>660</v>
      </c>
      <c r="E520" s="11">
        <v>707</v>
      </c>
      <c r="F520" s="11">
        <v>848</v>
      </c>
      <c r="G520" s="11">
        <v>980</v>
      </c>
      <c r="H520" s="11">
        <v>1093</v>
      </c>
      <c r="I520" s="11">
        <v>26400</v>
      </c>
      <c r="J520" s="11">
        <v>30160</v>
      </c>
      <c r="K520" s="11">
        <v>33920</v>
      </c>
      <c r="L520" s="11">
        <v>37680</v>
      </c>
      <c r="M520" s="11">
        <v>40720</v>
      </c>
      <c r="N520" s="14">
        <v>43720</v>
      </c>
      <c r="O520" s="14">
        <v>46760</v>
      </c>
      <c r="P520" s="14">
        <v>49760</v>
      </c>
      <c r="R520"/>
    </row>
    <row r="521" spans="1:18" s="9" customFormat="1" ht="15.75" customHeight="1" x14ac:dyDescent="0.45">
      <c r="A521" s="59" t="s">
        <v>150</v>
      </c>
      <c r="B521" s="59" t="str">
        <f t="shared" si="8"/>
        <v>Pueblo0.3</v>
      </c>
      <c r="C521" s="12">
        <v>0.3</v>
      </c>
      <c r="D521" s="11">
        <v>495</v>
      </c>
      <c r="E521" s="11">
        <v>530</v>
      </c>
      <c r="F521" s="11">
        <v>636</v>
      </c>
      <c r="G521" s="11">
        <v>735</v>
      </c>
      <c r="H521" s="11">
        <v>819</v>
      </c>
      <c r="I521" s="11">
        <v>19800</v>
      </c>
      <c r="J521" s="11">
        <v>22620</v>
      </c>
      <c r="K521" s="11">
        <v>25440</v>
      </c>
      <c r="L521" s="11">
        <v>28260</v>
      </c>
      <c r="M521" s="11">
        <v>30540</v>
      </c>
      <c r="N521" s="14">
        <v>32790</v>
      </c>
      <c r="O521" s="14">
        <v>35070</v>
      </c>
      <c r="P521" s="14">
        <v>37320</v>
      </c>
      <c r="R521"/>
    </row>
    <row r="522" spans="1:18" s="9" customFormat="1" ht="15.75" customHeight="1" x14ac:dyDescent="0.45">
      <c r="A522" s="59" t="s">
        <v>150</v>
      </c>
      <c r="B522" s="59" t="str">
        <f t="shared" si="8"/>
        <v>Pueblo0.2</v>
      </c>
      <c r="C522" s="12">
        <v>0.2</v>
      </c>
      <c r="D522" s="11">
        <v>330</v>
      </c>
      <c r="E522" s="11">
        <v>353</v>
      </c>
      <c r="F522" s="11">
        <v>424</v>
      </c>
      <c r="G522" s="11">
        <v>490</v>
      </c>
      <c r="H522" s="11">
        <v>546</v>
      </c>
      <c r="I522" s="11">
        <v>13200</v>
      </c>
      <c r="J522" s="11">
        <v>15080</v>
      </c>
      <c r="K522" s="11">
        <v>16960</v>
      </c>
      <c r="L522" s="11">
        <v>18840</v>
      </c>
      <c r="M522" s="11">
        <v>20360</v>
      </c>
      <c r="N522" s="11">
        <v>21860</v>
      </c>
      <c r="O522" s="11">
        <v>23380</v>
      </c>
      <c r="P522" s="11">
        <v>24880</v>
      </c>
      <c r="R522"/>
    </row>
    <row r="523" spans="1:18" s="9" customFormat="1" ht="15.75" customHeight="1" x14ac:dyDescent="0.45">
      <c r="A523" s="59" t="s">
        <v>151</v>
      </c>
      <c r="B523" s="59" t="str">
        <f t="shared" si="8"/>
        <v>Rio Blanco1.2</v>
      </c>
      <c r="C523" s="12">
        <v>1.2</v>
      </c>
      <c r="D523" s="11">
        <v>1980</v>
      </c>
      <c r="E523" s="11">
        <v>2121</v>
      </c>
      <c r="F523" s="11">
        <v>2544</v>
      </c>
      <c r="G523" s="11">
        <v>2940</v>
      </c>
      <c r="H523" s="11">
        <v>3279</v>
      </c>
      <c r="I523" s="11">
        <v>79200</v>
      </c>
      <c r="J523" s="11">
        <v>90480</v>
      </c>
      <c r="K523" s="11">
        <v>101760</v>
      </c>
      <c r="L523" s="11">
        <v>113040</v>
      </c>
      <c r="M523" s="11">
        <v>122160</v>
      </c>
      <c r="N523" s="11">
        <v>131160</v>
      </c>
      <c r="O523" s="11">
        <v>140280</v>
      </c>
      <c r="P523" s="11">
        <v>149280</v>
      </c>
      <c r="R523"/>
    </row>
    <row r="524" spans="1:18" s="9" customFormat="1" ht="15.75" customHeight="1" x14ac:dyDescent="0.45">
      <c r="A524" s="59" t="s">
        <v>151</v>
      </c>
      <c r="B524" s="59" t="str">
        <f t="shared" si="8"/>
        <v>Rio Blanco1</v>
      </c>
      <c r="C524" s="12">
        <v>1</v>
      </c>
      <c r="D524" s="11">
        <v>1650</v>
      </c>
      <c r="E524" s="11">
        <v>1767</v>
      </c>
      <c r="F524" s="11">
        <v>2120</v>
      </c>
      <c r="G524" s="11">
        <v>2450</v>
      </c>
      <c r="H524" s="11">
        <v>2732</v>
      </c>
      <c r="I524" s="11">
        <v>66000</v>
      </c>
      <c r="J524" s="11">
        <v>75400</v>
      </c>
      <c r="K524" s="11">
        <v>84800</v>
      </c>
      <c r="L524" s="11">
        <v>94200</v>
      </c>
      <c r="M524" s="11">
        <v>101800</v>
      </c>
      <c r="N524" s="11">
        <v>109300</v>
      </c>
      <c r="O524" s="11">
        <v>116900</v>
      </c>
      <c r="P524" s="11">
        <v>124400</v>
      </c>
      <c r="R524"/>
    </row>
    <row r="525" spans="1:18" s="9" customFormat="1" ht="15.75" customHeight="1" x14ac:dyDescent="0.45">
      <c r="A525" s="59" t="s">
        <v>151</v>
      </c>
      <c r="B525" s="59" t="str">
        <f t="shared" si="8"/>
        <v>Rio Blanco0.8</v>
      </c>
      <c r="C525" s="12">
        <v>0.8</v>
      </c>
      <c r="D525" s="11">
        <v>1320</v>
      </c>
      <c r="E525" s="11">
        <v>1414</v>
      </c>
      <c r="F525" s="11">
        <v>1696</v>
      </c>
      <c r="G525" s="11">
        <v>1960</v>
      </c>
      <c r="H525" s="11">
        <v>2186</v>
      </c>
      <c r="I525" s="13">
        <v>52800</v>
      </c>
      <c r="J525" s="13">
        <v>60320</v>
      </c>
      <c r="K525" s="13">
        <v>67840</v>
      </c>
      <c r="L525" s="13">
        <v>75360</v>
      </c>
      <c r="M525" s="13">
        <v>81440</v>
      </c>
      <c r="N525" s="13">
        <v>87440</v>
      </c>
      <c r="O525" s="13">
        <v>93520</v>
      </c>
      <c r="P525" s="13">
        <v>99520</v>
      </c>
      <c r="R525"/>
    </row>
    <row r="526" spans="1:18" s="9" customFormat="1" ht="15.75" customHeight="1" x14ac:dyDescent="0.45">
      <c r="A526" s="59" t="s">
        <v>151</v>
      </c>
      <c r="B526" s="59" t="str">
        <f t="shared" si="8"/>
        <v>Rio Blanco0.7</v>
      </c>
      <c r="C526" s="12">
        <v>0.7</v>
      </c>
      <c r="D526" s="11">
        <v>1155</v>
      </c>
      <c r="E526" s="11">
        <v>1237</v>
      </c>
      <c r="F526" s="11">
        <v>1484</v>
      </c>
      <c r="G526" s="11">
        <v>1715</v>
      </c>
      <c r="H526" s="11">
        <v>1912</v>
      </c>
      <c r="I526" s="13">
        <v>46200</v>
      </c>
      <c r="J526" s="13">
        <v>52780</v>
      </c>
      <c r="K526" s="13">
        <v>59359.999999999993</v>
      </c>
      <c r="L526" s="13">
        <v>65940</v>
      </c>
      <c r="M526" s="13">
        <v>71260</v>
      </c>
      <c r="N526" s="13">
        <v>76510</v>
      </c>
      <c r="O526" s="13">
        <v>81830</v>
      </c>
      <c r="P526" s="13">
        <v>87080</v>
      </c>
      <c r="R526"/>
    </row>
    <row r="527" spans="1:18" s="9" customFormat="1" ht="15.75" customHeight="1" x14ac:dyDescent="0.45">
      <c r="A527" s="59" t="s">
        <v>151</v>
      </c>
      <c r="B527" s="59" t="str">
        <f t="shared" si="8"/>
        <v>Rio Blanco0.6</v>
      </c>
      <c r="C527" s="12">
        <v>0.6</v>
      </c>
      <c r="D527" s="11">
        <v>990</v>
      </c>
      <c r="E527" s="11">
        <v>1060</v>
      </c>
      <c r="F527" s="11">
        <v>1272</v>
      </c>
      <c r="G527" s="11">
        <v>1470</v>
      </c>
      <c r="H527" s="11">
        <v>1639</v>
      </c>
      <c r="I527" s="11">
        <v>39600</v>
      </c>
      <c r="J527" s="11">
        <v>45240</v>
      </c>
      <c r="K527" s="11">
        <v>50880</v>
      </c>
      <c r="L527" s="11">
        <v>56520</v>
      </c>
      <c r="M527" s="11">
        <v>61080</v>
      </c>
      <c r="N527" s="14">
        <v>65580</v>
      </c>
      <c r="O527" s="14">
        <v>70140</v>
      </c>
      <c r="P527" s="14">
        <v>74640</v>
      </c>
      <c r="R527"/>
    </row>
    <row r="528" spans="1:18" s="9" customFormat="1" ht="15.75" customHeight="1" x14ac:dyDescent="0.45">
      <c r="A528" s="59" t="s">
        <v>151</v>
      </c>
      <c r="B528" s="59" t="str">
        <f t="shared" si="8"/>
        <v>Rio Blanco0.5</v>
      </c>
      <c r="C528" s="12">
        <v>0.5</v>
      </c>
      <c r="D528" s="11">
        <v>825</v>
      </c>
      <c r="E528" s="11">
        <v>883</v>
      </c>
      <c r="F528" s="11">
        <v>1060</v>
      </c>
      <c r="G528" s="11">
        <v>1225</v>
      </c>
      <c r="H528" s="11">
        <v>1366</v>
      </c>
      <c r="I528" s="13">
        <v>33000</v>
      </c>
      <c r="J528" s="13">
        <v>37700</v>
      </c>
      <c r="K528" s="13">
        <v>42400</v>
      </c>
      <c r="L528" s="13">
        <v>47100</v>
      </c>
      <c r="M528" s="13">
        <v>50900</v>
      </c>
      <c r="N528" s="13">
        <v>54650</v>
      </c>
      <c r="O528" s="13">
        <v>58450</v>
      </c>
      <c r="P528" s="13">
        <v>62200</v>
      </c>
      <c r="R528"/>
    </row>
    <row r="529" spans="1:18" s="9" customFormat="1" ht="15.75" customHeight="1" x14ac:dyDescent="0.45">
      <c r="A529" s="59" t="s">
        <v>151</v>
      </c>
      <c r="B529" s="59" t="str">
        <f t="shared" si="8"/>
        <v>Rio Blanco0.45</v>
      </c>
      <c r="C529" s="12">
        <v>0.45</v>
      </c>
      <c r="D529" s="11">
        <v>742</v>
      </c>
      <c r="E529" s="11">
        <v>795</v>
      </c>
      <c r="F529" s="11">
        <v>954</v>
      </c>
      <c r="G529" s="11">
        <v>1102</v>
      </c>
      <c r="H529" s="11">
        <v>1229</v>
      </c>
      <c r="I529" s="11">
        <v>29700</v>
      </c>
      <c r="J529" s="11">
        <v>33930</v>
      </c>
      <c r="K529" s="11">
        <v>38160</v>
      </c>
      <c r="L529" s="11">
        <v>42390</v>
      </c>
      <c r="M529" s="11">
        <v>45810</v>
      </c>
      <c r="N529" s="14">
        <v>49185</v>
      </c>
      <c r="O529" s="14">
        <v>52605</v>
      </c>
      <c r="P529" s="14">
        <v>55980</v>
      </c>
      <c r="R529"/>
    </row>
    <row r="530" spans="1:18" s="9" customFormat="1" ht="15.75" customHeight="1" x14ac:dyDescent="0.45">
      <c r="A530" s="59" t="s">
        <v>151</v>
      </c>
      <c r="B530" s="59" t="str">
        <f t="shared" si="8"/>
        <v>Rio Blanco0.4</v>
      </c>
      <c r="C530" s="12">
        <v>0.4</v>
      </c>
      <c r="D530" s="11">
        <v>660</v>
      </c>
      <c r="E530" s="11">
        <v>707</v>
      </c>
      <c r="F530" s="11">
        <v>848</v>
      </c>
      <c r="G530" s="11">
        <v>980</v>
      </c>
      <c r="H530" s="11">
        <v>1093</v>
      </c>
      <c r="I530" s="11">
        <v>26400</v>
      </c>
      <c r="J530" s="11">
        <v>30160</v>
      </c>
      <c r="K530" s="11">
        <v>33920</v>
      </c>
      <c r="L530" s="11">
        <v>37680</v>
      </c>
      <c r="M530" s="11">
        <v>40720</v>
      </c>
      <c r="N530" s="14">
        <v>43720</v>
      </c>
      <c r="O530" s="14">
        <v>46760</v>
      </c>
      <c r="P530" s="14">
        <v>49760</v>
      </c>
      <c r="R530"/>
    </row>
    <row r="531" spans="1:18" s="9" customFormat="1" ht="15.75" customHeight="1" x14ac:dyDescent="0.45">
      <c r="A531" s="59" t="s">
        <v>151</v>
      </c>
      <c r="B531" s="59" t="str">
        <f t="shared" si="8"/>
        <v>Rio Blanco0.3</v>
      </c>
      <c r="C531" s="12">
        <v>0.3</v>
      </c>
      <c r="D531" s="11">
        <v>495</v>
      </c>
      <c r="E531" s="11">
        <v>530</v>
      </c>
      <c r="F531" s="11">
        <v>636</v>
      </c>
      <c r="G531" s="11">
        <v>735</v>
      </c>
      <c r="H531" s="11">
        <v>819</v>
      </c>
      <c r="I531" s="13">
        <v>19800</v>
      </c>
      <c r="J531" s="13">
        <v>22620</v>
      </c>
      <c r="K531" s="13">
        <v>25440</v>
      </c>
      <c r="L531" s="13">
        <v>28260</v>
      </c>
      <c r="M531" s="13">
        <v>30540</v>
      </c>
      <c r="N531" s="13">
        <v>32790</v>
      </c>
      <c r="O531" s="13">
        <v>35070</v>
      </c>
      <c r="P531" s="13">
        <v>37320</v>
      </c>
      <c r="R531"/>
    </row>
    <row r="532" spans="1:18" s="9" customFormat="1" ht="15.75" customHeight="1" x14ac:dyDescent="0.45">
      <c r="A532" s="59" t="s">
        <v>151</v>
      </c>
      <c r="B532" s="59" t="str">
        <f t="shared" si="8"/>
        <v>Rio Blanco0.2</v>
      </c>
      <c r="C532" s="12">
        <v>0.2</v>
      </c>
      <c r="D532" s="11">
        <v>330</v>
      </c>
      <c r="E532" s="11">
        <v>353</v>
      </c>
      <c r="F532" s="11">
        <v>424</v>
      </c>
      <c r="G532" s="11">
        <v>490</v>
      </c>
      <c r="H532" s="11">
        <v>546</v>
      </c>
      <c r="I532" s="13">
        <v>13200</v>
      </c>
      <c r="J532" s="13">
        <v>15080</v>
      </c>
      <c r="K532" s="13">
        <v>16960</v>
      </c>
      <c r="L532" s="13">
        <v>18840</v>
      </c>
      <c r="M532" s="13">
        <v>20360</v>
      </c>
      <c r="N532" s="13">
        <v>21860</v>
      </c>
      <c r="O532" s="13">
        <v>23380</v>
      </c>
      <c r="P532" s="13">
        <v>24880</v>
      </c>
      <c r="R532"/>
    </row>
    <row r="533" spans="1:18" s="9" customFormat="1" ht="15.75" customHeight="1" x14ac:dyDescent="0.45">
      <c r="A533" s="59" t="s">
        <v>152</v>
      </c>
      <c r="B533" s="59" t="str">
        <f t="shared" si="8"/>
        <v>Rio Grande1.2</v>
      </c>
      <c r="C533" s="12">
        <v>1.2</v>
      </c>
      <c r="D533" s="11">
        <v>1980</v>
      </c>
      <c r="E533" s="11">
        <v>2121</v>
      </c>
      <c r="F533" s="11">
        <v>2544</v>
      </c>
      <c r="G533" s="11">
        <v>2940</v>
      </c>
      <c r="H533" s="11">
        <v>3279</v>
      </c>
      <c r="I533" s="11">
        <v>79200</v>
      </c>
      <c r="J533" s="11">
        <v>90480</v>
      </c>
      <c r="K533" s="11">
        <v>101760</v>
      </c>
      <c r="L533" s="11">
        <v>113040</v>
      </c>
      <c r="M533" s="11">
        <v>122160</v>
      </c>
      <c r="N533" s="11">
        <v>131160</v>
      </c>
      <c r="O533" s="11">
        <v>140280</v>
      </c>
      <c r="P533" s="11">
        <v>149280</v>
      </c>
      <c r="R533"/>
    </row>
    <row r="534" spans="1:18" s="9" customFormat="1" ht="15.75" customHeight="1" x14ac:dyDescent="0.45">
      <c r="A534" s="59" t="s">
        <v>152</v>
      </c>
      <c r="B534" s="59" t="str">
        <f t="shared" si="8"/>
        <v>Rio Grande1</v>
      </c>
      <c r="C534" s="12">
        <v>1</v>
      </c>
      <c r="D534" s="11">
        <v>1650</v>
      </c>
      <c r="E534" s="11">
        <v>1767</v>
      </c>
      <c r="F534" s="11">
        <v>2120</v>
      </c>
      <c r="G534" s="11">
        <v>2450</v>
      </c>
      <c r="H534" s="11">
        <v>2732</v>
      </c>
      <c r="I534" s="11">
        <v>66000</v>
      </c>
      <c r="J534" s="11">
        <v>75400</v>
      </c>
      <c r="K534" s="11">
        <v>84800</v>
      </c>
      <c r="L534" s="11">
        <v>94200</v>
      </c>
      <c r="M534" s="11">
        <v>101800</v>
      </c>
      <c r="N534" s="11">
        <v>109300</v>
      </c>
      <c r="O534" s="11">
        <v>116900</v>
      </c>
      <c r="P534" s="11">
        <v>124400</v>
      </c>
      <c r="R534"/>
    </row>
    <row r="535" spans="1:18" s="9" customFormat="1" ht="15.75" customHeight="1" x14ac:dyDescent="0.45">
      <c r="A535" s="59" t="s">
        <v>152</v>
      </c>
      <c r="B535" s="59" t="str">
        <f t="shared" si="8"/>
        <v>Rio Grande0.8</v>
      </c>
      <c r="C535" s="12">
        <v>0.8</v>
      </c>
      <c r="D535" s="11">
        <v>1320</v>
      </c>
      <c r="E535" s="11">
        <v>1414</v>
      </c>
      <c r="F535" s="11">
        <v>1696</v>
      </c>
      <c r="G535" s="11">
        <v>1960</v>
      </c>
      <c r="H535" s="11">
        <v>2186</v>
      </c>
      <c r="I535" s="13">
        <v>52800</v>
      </c>
      <c r="J535" s="13">
        <v>60320</v>
      </c>
      <c r="K535" s="13">
        <v>67840</v>
      </c>
      <c r="L535" s="13">
        <v>75360</v>
      </c>
      <c r="M535" s="13">
        <v>81440</v>
      </c>
      <c r="N535" s="13">
        <v>87440</v>
      </c>
      <c r="O535" s="13">
        <v>93520</v>
      </c>
      <c r="P535" s="13">
        <v>99520</v>
      </c>
      <c r="R535"/>
    </row>
    <row r="536" spans="1:18" s="9" customFormat="1" ht="15.75" customHeight="1" x14ac:dyDescent="0.45">
      <c r="A536" s="59" t="s">
        <v>152</v>
      </c>
      <c r="B536" s="59" t="str">
        <f t="shared" si="8"/>
        <v>Rio Grande0.7</v>
      </c>
      <c r="C536" s="12">
        <v>0.7</v>
      </c>
      <c r="D536" s="11">
        <v>1155</v>
      </c>
      <c r="E536" s="11">
        <v>1237</v>
      </c>
      <c r="F536" s="11">
        <v>1484</v>
      </c>
      <c r="G536" s="11">
        <v>1715</v>
      </c>
      <c r="H536" s="11">
        <v>1912</v>
      </c>
      <c r="I536" s="13">
        <v>46200</v>
      </c>
      <c r="J536" s="13">
        <v>52780</v>
      </c>
      <c r="K536" s="13">
        <v>59359.999999999993</v>
      </c>
      <c r="L536" s="13">
        <v>65940</v>
      </c>
      <c r="M536" s="13">
        <v>71260</v>
      </c>
      <c r="N536" s="13">
        <v>76510</v>
      </c>
      <c r="O536" s="13">
        <v>81830</v>
      </c>
      <c r="P536" s="13">
        <v>87080</v>
      </c>
      <c r="R536"/>
    </row>
    <row r="537" spans="1:18" s="9" customFormat="1" ht="15.75" customHeight="1" x14ac:dyDescent="0.45">
      <c r="A537" s="59" t="s">
        <v>152</v>
      </c>
      <c r="B537" s="59" t="str">
        <f t="shared" si="8"/>
        <v>Rio Grande0.6</v>
      </c>
      <c r="C537" s="12">
        <v>0.6</v>
      </c>
      <c r="D537" s="11">
        <v>990</v>
      </c>
      <c r="E537" s="11">
        <v>1060</v>
      </c>
      <c r="F537" s="11">
        <v>1272</v>
      </c>
      <c r="G537" s="11">
        <v>1470</v>
      </c>
      <c r="H537" s="11">
        <v>1639</v>
      </c>
      <c r="I537" s="11">
        <v>39600</v>
      </c>
      <c r="J537" s="11">
        <v>45240</v>
      </c>
      <c r="K537" s="11">
        <v>50880</v>
      </c>
      <c r="L537" s="11">
        <v>56520</v>
      </c>
      <c r="M537" s="11">
        <v>61080</v>
      </c>
      <c r="N537" s="14">
        <v>65580</v>
      </c>
      <c r="O537" s="14">
        <v>70140</v>
      </c>
      <c r="P537" s="14">
        <v>74640</v>
      </c>
      <c r="R537"/>
    </row>
    <row r="538" spans="1:18" s="9" customFormat="1" ht="15.75" customHeight="1" x14ac:dyDescent="0.45">
      <c r="A538" s="59" t="s">
        <v>152</v>
      </c>
      <c r="B538" s="59" t="str">
        <f t="shared" si="8"/>
        <v>Rio Grande0.5</v>
      </c>
      <c r="C538" s="12">
        <v>0.5</v>
      </c>
      <c r="D538" s="11">
        <v>825</v>
      </c>
      <c r="E538" s="11">
        <v>883</v>
      </c>
      <c r="F538" s="11">
        <v>1060</v>
      </c>
      <c r="G538" s="11">
        <v>1225</v>
      </c>
      <c r="H538" s="11">
        <v>1366</v>
      </c>
      <c r="I538" s="13">
        <v>33000</v>
      </c>
      <c r="J538" s="13">
        <v>37700</v>
      </c>
      <c r="K538" s="13">
        <v>42400</v>
      </c>
      <c r="L538" s="13">
        <v>47100</v>
      </c>
      <c r="M538" s="13">
        <v>50900</v>
      </c>
      <c r="N538" s="13">
        <v>54650</v>
      </c>
      <c r="O538" s="13">
        <v>58450</v>
      </c>
      <c r="P538" s="13">
        <v>62200</v>
      </c>
      <c r="R538"/>
    </row>
    <row r="539" spans="1:18" s="9" customFormat="1" ht="15.75" customHeight="1" x14ac:dyDescent="0.45">
      <c r="A539" s="59" t="s">
        <v>152</v>
      </c>
      <c r="B539" s="59" t="str">
        <f t="shared" si="8"/>
        <v>Rio Grande0.45</v>
      </c>
      <c r="C539" s="12">
        <v>0.45</v>
      </c>
      <c r="D539" s="11">
        <v>742</v>
      </c>
      <c r="E539" s="11">
        <v>795</v>
      </c>
      <c r="F539" s="11">
        <v>954</v>
      </c>
      <c r="G539" s="11">
        <v>1102</v>
      </c>
      <c r="H539" s="11">
        <v>1229</v>
      </c>
      <c r="I539" s="11">
        <v>29700</v>
      </c>
      <c r="J539" s="11">
        <v>33930</v>
      </c>
      <c r="K539" s="11">
        <v>38160</v>
      </c>
      <c r="L539" s="11">
        <v>42390</v>
      </c>
      <c r="M539" s="11">
        <v>45810</v>
      </c>
      <c r="N539" s="14">
        <v>49185</v>
      </c>
      <c r="O539" s="14">
        <v>52605</v>
      </c>
      <c r="P539" s="14">
        <v>55980</v>
      </c>
      <c r="R539"/>
    </row>
    <row r="540" spans="1:18" s="9" customFormat="1" ht="15.75" customHeight="1" x14ac:dyDescent="0.45">
      <c r="A540" s="59" t="s">
        <v>152</v>
      </c>
      <c r="B540" s="59" t="str">
        <f t="shared" si="8"/>
        <v>Rio Grande0.4</v>
      </c>
      <c r="C540" s="12">
        <v>0.4</v>
      </c>
      <c r="D540" s="11">
        <v>660</v>
      </c>
      <c r="E540" s="11">
        <v>707</v>
      </c>
      <c r="F540" s="11">
        <v>848</v>
      </c>
      <c r="G540" s="11">
        <v>980</v>
      </c>
      <c r="H540" s="11">
        <v>1093</v>
      </c>
      <c r="I540" s="11">
        <v>26400</v>
      </c>
      <c r="J540" s="11">
        <v>30160</v>
      </c>
      <c r="K540" s="11">
        <v>33920</v>
      </c>
      <c r="L540" s="11">
        <v>37680</v>
      </c>
      <c r="M540" s="11">
        <v>40720</v>
      </c>
      <c r="N540" s="14">
        <v>43720</v>
      </c>
      <c r="O540" s="14">
        <v>46760</v>
      </c>
      <c r="P540" s="14">
        <v>49760</v>
      </c>
      <c r="R540"/>
    </row>
    <row r="541" spans="1:18" s="9" customFormat="1" ht="15.75" customHeight="1" x14ac:dyDescent="0.45">
      <c r="A541" s="59" t="s">
        <v>152</v>
      </c>
      <c r="B541" s="59" t="str">
        <f t="shared" si="8"/>
        <v>Rio Grande0.3</v>
      </c>
      <c r="C541" s="12">
        <v>0.3</v>
      </c>
      <c r="D541" s="11">
        <v>495</v>
      </c>
      <c r="E541" s="11">
        <v>530</v>
      </c>
      <c r="F541" s="11">
        <v>636</v>
      </c>
      <c r="G541" s="11">
        <v>735</v>
      </c>
      <c r="H541" s="11">
        <v>819</v>
      </c>
      <c r="I541" s="11">
        <v>19800</v>
      </c>
      <c r="J541" s="11">
        <v>22620</v>
      </c>
      <c r="K541" s="11">
        <v>25440</v>
      </c>
      <c r="L541" s="11">
        <v>28260</v>
      </c>
      <c r="M541" s="11">
        <v>30540</v>
      </c>
      <c r="N541" s="14">
        <v>32790</v>
      </c>
      <c r="O541" s="14">
        <v>35070</v>
      </c>
      <c r="P541" s="14">
        <v>37320</v>
      </c>
      <c r="R541"/>
    </row>
    <row r="542" spans="1:18" s="9" customFormat="1" ht="15.75" customHeight="1" x14ac:dyDescent="0.45">
      <c r="A542" s="59" t="s">
        <v>152</v>
      </c>
      <c r="B542" s="59" t="str">
        <f t="shared" si="8"/>
        <v>Rio Grande0.2</v>
      </c>
      <c r="C542" s="12">
        <v>0.2</v>
      </c>
      <c r="D542" s="11">
        <v>330</v>
      </c>
      <c r="E542" s="11">
        <v>353</v>
      </c>
      <c r="F542" s="11">
        <v>424</v>
      </c>
      <c r="G542" s="11">
        <v>490</v>
      </c>
      <c r="H542" s="11">
        <v>546</v>
      </c>
      <c r="I542" s="11">
        <v>13200</v>
      </c>
      <c r="J542" s="11">
        <v>15080</v>
      </c>
      <c r="K542" s="11">
        <v>16960</v>
      </c>
      <c r="L542" s="11">
        <v>18840</v>
      </c>
      <c r="M542" s="11">
        <v>20360</v>
      </c>
      <c r="N542" s="11">
        <v>21860</v>
      </c>
      <c r="O542" s="11">
        <v>23380</v>
      </c>
      <c r="P542" s="11">
        <v>24880</v>
      </c>
      <c r="R542"/>
    </row>
    <row r="543" spans="1:18" s="9" customFormat="1" ht="15.75" customHeight="1" x14ac:dyDescent="0.45">
      <c r="A543" s="59" t="s">
        <v>153</v>
      </c>
      <c r="B543" s="59" t="str">
        <f t="shared" si="8"/>
        <v>Routt1.2</v>
      </c>
      <c r="C543" s="12">
        <v>1.2</v>
      </c>
      <c r="D543" s="11">
        <v>2502</v>
      </c>
      <c r="E543" s="11">
        <v>2680</v>
      </c>
      <c r="F543" s="11">
        <v>3216</v>
      </c>
      <c r="G543" s="11">
        <v>3717</v>
      </c>
      <c r="H543" s="11">
        <v>4146</v>
      </c>
      <c r="I543" s="11">
        <v>100080</v>
      </c>
      <c r="J543" s="11">
        <v>114360</v>
      </c>
      <c r="K543" s="11">
        <v>128640</v>
      </c>
      <c r="L543" s="11">
        <v>142920</v>
      </c>
      <c r="M543" s="11">
        <v>154440</v>
      </c>
      <c r="N543" s="11">
        <v>165840</v>
      </c>
      <c r="O543" s="11">
        <v>177240</v>
      </c>
      <c r="P543" s="11">
        <v>188760</v>
      </c>
      <c r="R543"/>
    </row>
    <row r="544" spans="1:18" s="9" customFormat="1" ht="15.75" customHeight="1" x14ac:dyDescent="0.45">
      <c r="A544" s="59" t="s">
        <v>153</v>
      </c>
      <c r="B544" s="59" t="str">
        <f t="shared" si="8"/>
        <v>Routt1</v>
      </c>
      <c r="C544" s="12">
        <v>1</v>
      </c>
      <c r="D544" s="11">
        <v>2085</v>
      </c>
      <c r="E544" s="11">
        <v>2233</v>
      </c>
      <c r="F544" s="11">
        <v>2680</v>
      </c>
      <c r="G544" s="11">
        <v>3097</v>
      </c>
      <c r="H544" s="11">
        <v>3455</v>
      </c>
      <c r="I544" s="11">
        <v>83400</v>
      </c>
      <c r="J544" s="11">
        <v>95300</v>
      </c>
      <c r="K544" s="11">
        <v>107200</v>
      </c>
      <c r="L544" s="11">
        <v>119100</v>
      </c>
      <c r="M544" s="11">
        <v>128700</v>
      </c>
      <c r="N544" s="11">
        <v>138200</v>
      </c>
      <c r="O544" s="11">
        <v>147700</v>
      </c>
      <c r="P544" s="11">
        <v>157300</v>
      </c>
      <c r="R544"/>
    </row>
    <row r="545" spans="1:18" s="9" customFormat="1" ht="15.75" customHeight="1" x14ac:dyDescent="0.45">
      <c r="A545" s="59" t="s">
        <v>153</v>
      </c>
      <c r="B545" s="59" t="str">
        <f t="shared" si="8"/>
        <v>Routt0.8</v>
      </c>
      <c r="C545" s="12">
        <v>0.8</v>
      </c>
      <c r="D545" s="11">
        <v>1668</v>
      </c>
      <c r="E545" s="11">
        <v>1787</v>
      </c>
      <c r="F545" s="11">
        <v>2144</v>
      </c>
      <c r="G545" s="11">
        <v>2478</v>
      </c>
      <c r="H545" s="11">
        <v>2764</v>
      </c>
      <c r="I545" s="13">
        <v>66720</v>
      </c>
      <c r="J545" s="13">
        <v>76240</v>
      </c>
      <c r="K545" s="13">
        <v>85760</v>
      </c>
      <c r="L545" s="13">
        <v>95280</v>
      </c>
      <c r="M545" s="13">
        <v>102960</v>
      </c>
      <c r="N545" s="13">
        <v>110560</v>
      </c>
      <c r="O545" s="13">
        <v>118160</v>
      </c>
      <c r="P545" s="13">
        <v>125840</v>
      </c>
      <c r="R545"/>
    </row>
    <row r="546" spans="1:18" s="9" customFormat="1" ht="15.75" customHeight="1" x14ac:dyDescent="0.45">
      <c r="A546" s="59" t="s">
        <v>153</v>
      </c>
      <c r="B546" s="59" t="str">
        <f t="shared" si="8"/>
        <v>Routt0.7</v>
      </c>
      <c r="C546" s="12">
        <v>0.7</v>
      </c>
      <c r="D546" s="11">
        <v>1459</v>
      </c>
      <c r="E546" s="11">
        <v>1563</v>
      </c>
      <c r="F546" s="11">
        <v>1876</v>
      </c>
      <c r="G546" s="11">
        <v>2168</v>
      </c>
      <c r="H546" s="11">
        <v>2418</v>
      </c>
      <c r="I546" s="13">
        <v>58379.999999999993</v>
      </c>
      <c r="J546" s="13">
        <v>66710</v>
      </c>
      <c r="K546" s="13">
        <v>75040</v>
      </c>
      <c r="L546" s="13">
        <v>83370</v>
      </c>
      <c r="M546" s="13">
        <v>90090</v>
      </c>
      <c r="N546" s="13">
        <v>96740</v>
      </c>
      <c r="O546" s="13">
        <v>103390</v>
      </c>
      <c r="P546" s="13">
        <v>110110</v>
      </c>
      <c r="R546"/>
    </row>
    <row r="547" spans="1:18" s="9" customFormat="1" ht="15.75" customHeight="1" x14ac:dyDescent="0.45">
      <c r="A547" s="59" t="s">
        <v>153</v>
      </c>
      <c r="B547" s="59" t="str">
        <f t="shared" si="8"/>
        <v>Routt0.6</v>
      </c>
      <c r="C547" s="12">
        <v>0.6</v>
      </c>
      <c r="D547" s="11">
        <v>1251</v>
      </c>
      <c r="E547" s="11">
        <v>1340</v>
      </c>
      <c r="F547" s="11">
        <v>1608</v>
      </c>
      <c r="G547" s="11">
        <v>1858</v>
      </c>
      <c r="H547" s="11">
        <v>2073</v>
      </c>
      <c r="I547" s="11">
        <v>50040</v>
      </c>
      <c r="J547" s="11">
        <v>57180</v>
      </c>
      <c r="K547" s="11">
        <v>64320</v>
      </c>
      <c r="L547" s="11">
        <v>71460</v>
      </c>
      <c r="M547" s="11">
        <v>77220</v>
      </c>
      <c r="N547" s="14">
        <v>82920</v>
      </c>
      <c r="O547" s="14">
        <v>88620</v>
      </c>
      <c r="P547" s="14">
        <v>94380</v>
      </c>
      <c r="R547"/>
    </row>
    <row r="548" spans="1:18" s="9" customFormat="1" ht="15.75" customHeight="1" x14ac:dyDescent="0.45">
      <c r="A548" s="59" t="s">
        <v>153</v>
      </c>
      <c r="B548" s="59" t="str">
        <f t="shared" si="8"/>
        <v>Routt0.5</v>
      </c>
      <c r="C548" s="12">
        <v>0.5</v>
      </c>
      <c r="D548" s="11">
        <v>1042</v>
      </c>
      <c r="E548" s="11">
        <v>1116</v>
      </c>
      <c r="F548" s="11">
        <v>1340</v>
      </c>
      <c r="G548" s="11">
        <v>1548</v>
      </c>
      <c r="H548" s="11">
        <v>1727</v>
      </c>
      <c r="I548" s="13">
        <v>41700</v>
      </c>
      <c r="J548" s="13">
        <v>47650</v>
      </c>
      <c r="K548" s="13">
        <v>53600</v>
      </c>
      <c r="L548" s="13">
        <v>59550</v>
      </c>
      <c r="M548" s="13">
        <v>64350</v>
      </c>
      <c r="N548" s="13">
        <v>69100</v>
      </c>
      <c r="O548" s="13">
        <v>73850</v>
      </c>
      <c r="P548" s="13">
        <v>78650</v>
      </c>
      <c r="R548"/>
    </row>
    <row r="549" spans="1:18" s="9" customFormat="1" ht="15.75" customHeight="1" x14ac:dyDescent="0.45">
      <c r="A549" s="59" t="s">
        <v>153</v>
      </c>
      <c r="B549" s="59" t="str">
        <f t="shared" si="8"/>
        <v>Routt0.45</v>
      </c>
      <c r="C549" s="12">
        <v>0.45</v>
      </c>
      <c r="D549" s="11">
        <v>938</v>
      </c>
      <c r="E549" s="11">
        <v>1005</v>
      </c>
      <c r="F549" s="11">
        <v>1206</v>
      </c>
      <c r="G549" s="11">
        <v>1393</v>
      </c>
      <c r="H549" s="11">
        <v>1554</v>
      </c>
      <c r="I549" s="11">
        <v>37530</v>
      </c>
      <c r="J549" s="11">
        <v>42885</v>
      </c>
      <c r="K549" s="11">
        <v>48240</v>
      </c>
      <c r="L549" s="11">
        <v>53595</v>
      </c>
      <c r="M549" s="11">
        <v>57915</v>
      </c>
      <c r="N549" s="14">
        <v>62190</v>
      </c>
      <c r="O549" s="14">
        <v>66465</v>
      </c>
      <c r="P549" s="14">
        <v>70785</v>
      </c>
      <c r="R549"/>
    </row>
    <row r="550" spans="1:18" s="9" customFormat="1" ht="15.75" customHeight="1" x14ac:dyDescent="0.45">
      <c r="A550" s="59" t="s">
        <v>153</v>
      </c>
      <c r="B550" s="59" t="str">
        <f t="shared" si="8"/>
        <v>Routt0.4</v>
      </c>
      <c r="C550" s="12">
        <v>0.4</v>
      </c>
      <c r="D550" s="11">
        <v>834</v>
      </c>
      <c r="E550" s="11">
        <v>893</v>
      </c>
      <c r="F550" s="11">
        <v>1072</v>
      </c>
      <c r="G550" s="11">
        <v>1239</v>
      </c>
      <c r="H550" s="11">
        <v>1382</v>
      </c>
      <c r="I550" s="11">
        <v>33360</v>
      </c>
      <c r="J550" s="11">
        <v>38120</v>
      </c>
      <c r="K550" s="11">
        <v>42880</v>
      </c>
      <c r="L550" s="11">
        <v>47640</v>
      </c>
      <c r="M550" s="11">
        <v>51480</v>
      </c>
      <c r="N550" s="14">
        <v>55280</v>
      </c>
      <c r="O550" s="14">
        <v>59080</v>
      </c>
      <c r="P550" s="14">
        <v>62920</v>
      </c>
      <c r="R550"/>
    </row>
    <row r="551" spans="1:18" s="9" customFormat="1" ht="15.75" customHeight="1" x14ac:dyDescent="0.45">
      <c r="A551" s="59" t="s">
        <v>153</v>
      </c>
      <c r="B551" s="59" t="str">
        <f t="shared" si="8"/>
        <v>Routt0.3</v>
      </c>
      <c r="C551" s="12">
        <v>0.3</v>
      </c>
      <c r="D551" s="11">
        <v>625</v>
      </c>
      <c r="E551" s="11">
        <v>670</v>
      </c>
      <c r="F551" s="11">
        <v>804</v>
      </c>
      <c r="G551" s="11">
        <v>929</v>
      </c>
      <c r="H551" s="11">
        <v>1036</v>
      </c>
      <c r="I551" s="13">
        <v>25020</v>
      </c>
      <c r="J551" s="13">
        <v>28590</v>
      </c>
      <c r="K551" s="13">
        <v>32160</v>
      </c>
      <c r="L551" s="13">
        <v>35730</v>
      </c>
      <c r="M551" s="13">
        <v>38610</v>
      </c>
      <c r="N551" s="13">
        <v>41460</v>
      </c>
      <c r="O551" s="13">
        <v>44310</v>
      </c>
      <c r="P551" s="13">
        <v>47190</v>
      </c>
      <c r="R551"/>
    </row>
    <row r="552" spans="1:18" s="9" customFormat="1" ht="15.75" customHeight="1" x14ac:dyDescent="0.45">
      <c r="A552" s="59" t="s">
        <v>153</v>
      </c>
      <c r="B552" s="59" t="str">
        <f t="shared" si="8"/>
        <v>Routt0.2</v>
      </c>
      <c r="C552" s="12">
        <v>0.2</v>
      </c>
      <c r="D552" s="11">
        <v>417</v>
      </c>
      <c r="E552" s="11">
        <v>446</v>
      </c>
      <c r="F552" s="11">
        <v>536</v>
      </c>
      <c r="G552" s="11">
        <v>619</v>
      </c>
      <c r="H552" s="11">
        <v>691</v>
      </c>
      <c r="I552" s="13">
        <v>16680</v>
      </c>
      <c r="J552" s="13">
        <v>19060</v>
      </c>
      <c r="K552" s="13">
        <v>21440</v>
      </c>
      <c r="L552" s="13">
        <v>23820</v>
      </c>
      <c r="M552" s="13">
        <v>25740</v>
      </c>
      <c r="N552" s="13">
        <v>27640</v>
      </c>
      <c r="O552" s="13">
        <v>29540</v>
      </c>
      <c r="P552" s="13">
        <v>31460</v>
      </c>
      <c r="R552"/>
    </row>
    <row r="553" spans="1:18" s="9" customFormat="1" ht="15.75" customHeight="1" x14ac:dyDescent="0.45">
      <c r="A553" s="59" t="s">
        <v>154</v>
      </c>
      <c r="B553" s="59" t="str">
        <f t="shared" si="8"/>
        <v>Saguache1.2</v>
      </c>
      <c r="C553" s="12">
        <v>1.2</v>
      </c>
      <c r="D553" s="11">
        <v>1980</v>
      </c>
      <c r="E553" s="11">
        <v>2121</v>
      </c>
      <c r="F553" s="11">
        <v>2544</v>
      </c>
      <c r="G553" s="11">
        <v>2940</v>
      </c>
      <c r="H553" s="11">
        <v>3279</v>
      </c>
      <c r="I553" s="11">
        <v>79200</v>
      </c>
      <c r="J553" s="11">
        <v>90480</v>
      </c>
      <c r="K553" s="11">
        <v>101760</v>
      </c>
      <c r="L553" s="11">
        <v>113040</v>
      </c>
      <c r="M553" s="11">
        <v>122160</v>
      </c>
      <c r="N553" s="11">
        <v>131160</v>
      </c>
      <c r="O553" s="11">
        <v>140280</v>
      </c>
      <c r="P553" s="11">
        <v>149280</v>
      </c>
      <c r="R553"/>
    </row>
    <row r="554" spans="1:18" s="9" customFormat="1" ht="15.75" customHeight="1" x14ac:dyDescent="0.45">
      <c r="A554" s="59" t="s">
        <v>154</v>
      </c>
      <c r="B554" s="59" t="str">
        <f t="shared" si="8"/>
        <v>Saguache1</v>
      </c>
      <c r="C554" s="12">
        <v>1</v>
      </c>
      <c r="D554" s="11">
        <v>1650</v>
      </c>
      <c r="E554" s="11">
        <v>1767</v>
      </c>
      <c r="F554" s="11">
        <v>2120</v>
      </c>
      <c r="G554" s="11">
        <v>2450</v>
      </c>
      <c r="H554" s="11">
        <v>2732</v>
      </c>
      <c r="I554" s="11">
        <v>66000</v>
      </c>
      <c r="J554" s="11">
        <v>75400</v>
      </c>
      <c r="K554" s="11">
        <v>84800</v>
      </c>
      <c r="L554" s="11">
        <v>94200</v>
      </c>
      <c r="M554" s="11">
        <v>101800</v>
      </c>
      <c r="N554" s="11">
        <v>109300</v>
      </c>
      <c r="O554" s="11">
        <v>116900</v>
      </c>
      <c r="P554" s="11">
        <v>124400</v>
      </c>
      <c r="R554"/>
    </row>
    <row r="555" spans="1:18" s="9" customFormat="1" ht="15.75" customHeight="1" x14ac:dyDescent="0.45">
      <c r="A555" s="59" t="s">
        <v>154</v>
      </c>
      <c r="B555" s="59" t="str">
        <f t="shared" si="8"/>
        <v>Saguache0.8</v>
      </c>
      <c r="C555" s="12">
        <v>0.8</v>
      </c>
      <c r="D555" s="11">
        <v>1320</v>
      </c>
      <c r="E555" s="11">
        <v>1414</v>
      </c>
      <c r="F555" s="11">
        <v>1696</v>
      </c>
      <c r="G555" s="11">
        <v>1960</v>
      </c>
      <c r="H555" s="11">
        <v>2186</v>
      </c>
      <c r="I555" s="13">
        <v>52800</v>
      </c>
      <c r="J555" s="13">
        <v>60320</v>
      </c>
      <c r="K555" s="13">
        <v>67840</v>
      </c>
      <c r="L555" s="13">
        <v>75360</v>
      </c>
      <c r="M555" s="13">
        <v>81440</v>
      </c>
      <c r="N555" s="13">
        <v>87440</v>
      </c>
      <c r="O555" s="13">
        <v>93520</v>
      </c>
      <c r="P555" s="13">
        <v>99520</v>
      </c>
      <c r="R555"/>
    </row>
    <row r="556" spans="1:18" s="9" customFormat="1" ht="15.75" customHeight="1" x14ac:dyDescent="0.45">
      <c r="A556" s="59" t="s">
        <v>154</v>
      </c>
      <c r="B556" s="59" t="str">
        <f t="shared" si="8"/>
        <v>Saguache0.7</v>
      </c>
      <c r="C556" s="12">
        <v>0.7</v>
      </c>
      <c r="D556" s="11">
        <v>1155</v>
      </c>
      <c r="E556" s="11">
        <v>1237</v>
      </c>
      <c r="F556" s="11">
        <v>1484</v>
      </c>
      <c r="G556" s="11">
        <v>1715</v>
      </c>
      <c r="H556" s="11">
        <v>1912</v>
      </c>
      <c r="I556" s="13">
        <v>46200</v>
      </c>
      <c r="J556" s="13">
        <v>52780</v>
      </c>
      <c r="K556" s="13">
        <v>59359.999999999993</v>
      </c>
      <c r="L556" s="13">
        <v>65940</v>
      </c>
      <c r="M556" s="13">
        <v>71260</v>
      </c>
      <c r="N556" s="13">
        <v>76510</v>
      </c>
      <c r="O556" s="13">
        <v>81830</v>
      </c>
      <c r="P556" s="13">
        <v>87080</v>
      </c>
      <c r="R556"/>
    </row>
    <row r="557" spans="1:18" s="9" customFormat="1" ht="15.75" customHeight="1" x14ac:dyDescent="0.45">
      <c r="A557" s="59" t="s">
        <v>154</v>
      </c>
      <c r="B557" s="59" t="str">
        <f t="shared" si="8"/>
        <v>Saguache0.6</v>
      </c>
      <c r="C557" s="12">
        <v>0.6</v>
      </c>
      <c r="D557" s="11">
        <v>990</v>
      </c>
      <c r="E557" s="11">
        <v>1060</v>
      </c>
      <c r="F557" s="11">
        <v>1272</v>
      </c>
      <c r="G557" s="11">
        <v>1470</v>
      </c>
      <c r="H557" s="11">
        <v>1639</v>
      </c>
      <c r="I557" s="11">
        <v>39600</v>
      </c>
      <c r="J557" s="11">
        <v>45240</v>
      </c>
      <c r="K557" s="11">
        <v>50880</v>
      </c>
      <c r="L557" s="11">
        <v>56520</v>
      </c>
      <c r="M557" s="11">
        <v>61080</v>
      </c>
      <c r="N557" s="14">
        <v>65580</v>
      </c>
      <c r="O557" s="14">
        <v>70140</v>
      </c>
      <c r="P557" s="14">
        <v>74640</v>
      </c>
      <c r="R557"/>
    </row>
    <row r="558" spans="1:18" s="9" customFormat="1" ht="15.75" customHeight="1" x14ac:dyDescent="0.45">
      <c r="A558" s="59" t="s">
        <v>154</v>
      </c>
      <c r="B558" s="59" t="str">
        <f t="shared" si="8"/>
        <v>Saguache0.5</v>
      </c>
      <c r="C558" s="12">
        <v>0.5</v>
      </c>
      <c r="D558" s="11">
        <v>825</v>
      </c>
      <c r="E558" s="11">
        <v>883</v>
      </c>
      <c r="F558" s="11">
        <v>1060</v>
      </c>
      <c r="G558" s="11">
        <v>1225</v>
      </c>
      <c r="H558" s="11">
        <v>1366</v>
      </c>
      <c r="I558" s="13">
        <v>33000</v>
      </c>
      <c r="J558" s="13">
        <v>37700</v>
      </c>
      <c r="K558" s="13">
        <v>42400</v>
      </c>
      <c r="L558" s="13">
        <v>47100</v>
      </c>
      <c r="M558" s="13">
        <v>50900</v>
      </c>
      <c r="N558" s="13">
        <v>54650</v>
      </c>
      <c r="O558" s="13">
        <v>58450</v>
      </c>
      <c r="P558" s="13">
        <v>62200</v>
      </c>
      <c r="R558"/>
    </row>
    <row r="559" spans="1:18" s="9" customFormat="1" ht="15.75" customHeight="1" x14ac:dyDescent="0.45">
      <c r="A559" s="59" t="s">
        <v>154</v>
      </c>
      <c r="B559" s="59" t="str">
        <f t="shared" si="8"/>
        <v>Saguache0.45</v>
      </c>
      <c r="C559" s="12">
        <v>0.45</v>
      </c>
      <c r="D559" s="11">
        <v>742</v>
      </c>
      <c r="E559" s="11">
        <v>795</v>
      </c>
      <c r="F559" s="11">
        <v>954</v>
      </c>
      <c r="G559" s="11">
        <v>1102</v>
      </c>
      <c r="H559" s="11">
        <v>1229</v>
      </c>
      <c r="I559" s="11">
        <v>29700</v>
      </c>
      <c r="J559" s="11">
        <v>33930</v>
      </c>
      <c r="K559" s="11">
        <v>38160</v>
      </c>
      <c r="L559" s="11">
        <v>42390</v>
      </c>
      <c r="M559" s="11">
        <v>45810</v>
      </c>
      <c r="N559" s="14">
        <v>49185</v>
      </c>
      <c r="O559" s="14">
        <v>52605</v>
      </c>
      <c r="P559" s="14">
        <v>55980</v>
      </c>
      <c r="R559"/>
    </row>
    <row r="560" spans="1:18" s="9" customFormat="1" ht="15.75" customHeight="1" x14ac:dyDescent="0.45">
      <c r="A560" s="59" t="s">
        <v>154</v>
      </c>
      <c r="B560" s="59" t="str">
        <f t="shared" si="8"/>
        <v>Saguache0.4</v>
      </c>
      <c r="C560" s="12">
        <v>0.4</v>
      </c>
      <c r="D560" s="11">
        <v>660</v>
      </c>
      <c r="E560" s="11">
        <v>707</v>
      </c>
      <c r="F560" s="11">
        <v>848</v>
      </c>
      <c r="G560" s="11">
        <v>980</v>
      </c>
      <c r="H560" s="11">
        <v>1093</v>
      </c>
      <c r="I560" s="11">
        <v>26400</v>
      </c>
      <c r="J560" s="11">
        <v>30160</v>
      </c>
      <c r="K560" s="11">
        <v>33920</v>
      </c>
      <c r="L560" s="11">
        <v>37680</v>
      </c>
      <c r="M560" s="11">
        <v>40720</v>
      </c>
      <c r="N560" s="14">
        <v>43720</v>
      </c>
      <c r="O560" s="14">
        <v>46760</v>
      </c>
      <c r="P560" s="14">
        <v>49760</v>
      </c>
      <c r="R560"/>
    </row>
    <row r="561" spans="1:18" s="9" customFormat="1" ht="15.75" customHeight="1" x14ac:dyDescent="0.45">
      <c r="A561" s="59" t="s">
        <v>154</v>
      </c>
      <c r="B561" s="59" t="str">
        <f t="shared" si="8"/>
        <v>Saguache0.3</v>
      </c>
      <c r="C561" s="12">
        <v>0.3</v>
      </c>
      <c r="D561" s="11">
        <v>495</v>
      </c>
      <c r="E561" s="11">
        <v>530</v>
      </c>
      <c r="F561" s="11">
        <v>636</v>
      </c>
      <c r="G561" s="11">
        <v>735</v>
      </c>
      <c r="H561" s="11">
        <v>819</v>
      </c>
      <c r="I561" s="11">
        <v>19800</v>
      </c>
      <c r="J561" s="11">
        <v>22620</v>
      </c>
      <c r="K561" s="11">
        <v>25440</v>
      </c>
      <c r="L561" s="11">
        <v>28260</v>
      </c>
      <c r="M561" s="11">
        <v>30540</v>
      </c>
      <c r="N561" s="14">
        <v>32790</v>
      </c>
      <c r="O561" s="14">
        <v>35070</v>
      </c>
      <c r="P561" s="14">
        <v>37320</v>
      </c>
      <c r="R561"/>
    </row>
    <row r="562" spans="1:18" s="9" customFormat="1" ht="15.75" customHeight="1" x14ac:dyDescent="0.45">
      <c r="A562" s="59" t="s">
        <v>154</v>
      </c>
      <c r="B562" s="59" t="str">
        <f t="shared" si="8"/>
        <v>Saguache0.2</v>
      </c>
      <c r="C562" s="12">
        <v>0.2</v>
      </c>
      <c r="D562" s="11">
        <v>330</v>
      </c>
      <c r="E562" s="11">
        <v>353</v>
      </c>
      <c r="F562" s="11">
        <v>424</v>
      </c>
      <c r="G562" s="11">
        <v>490</v>
      </c>
      <c r="H562" s="11">
        <v>546</v>
      </c>
      <c r="I562" s="11">
        <v>13200</v>
      </c>
      <c r="J562" s="11">
        <v>15080</v>
      </c>
      <c r="K562" s="11">
        <v>16960</v>
      </c>
      <c r="L562" s="11">
        <v>18840</v>
      </c>
      <c r="M562" s="11">
        <v>20360</v>
      </c>
      <c r="N562" s="11">
        <v>21860</v>
      </c>
      <c r="O562" s="11">
        <v>23380</v>
      </c>
      <c r="P562" s="11">
        <v>24880</v>
      </c>
      <c r="R562"/>
    </row>
    <row r="563" spans="1:18" s="9" customFormat="1" ht="15.75" customHeight="1" x14ac:dyDescent="0.45">
      <c r="A563" s="59" t="s">
        <v>155</v>
      </c>
      <c r="B563" s="59" t="str">
        <f t="shared" si="8"/>
        <v>San Juan1.2</v>
      </c>
      <c r="C563" s="12">
        <v>1.2</v>
      </c>
      <c r="D563" s="11">
        <v>1980</v>
      </c>
      <c r="E563" s="11">
        <v>2121</v>
      </c>
      <c r="F563" s="11">
        <v>2544</v>
      </c>
      <c r="G563" s="11">
        <v>2940</v>
      </c>
      <c r="H563" s="11">
        <v>3279</v>
      </c>
      <c r="I563" s="11">
        <v>79200</v>
      </c>
      <c r="J563" s="11">
        <v>90480</v>
      </c>
      <c r="K563" s="11">
        <v>101760</v>
      </c>
      <c r="L563" s="11">
        <v>113040</v>
      </c>
      <c r="M563" s="11">
        <v>122160</v>
      </c>
      <c r="N563" s="11">
        <v>131160</v>
      </c>
      <c r="O563" s="11">
        <v>140280</v>
      </c>
      <c r="P563" s="11">
        <v>149280</v>
      </c>
      <c r="R563"/>
    </row>
    <row r="564" spans="1:18" s="9" customFormat="1" ht="15.75" customHeight="1" x14ac:dyDescent="0.45">
      <c r="A564" s="59" t="s">
        <v>155</v>
      </c>
      <c r="B564" s="59" t="str">
        <f t="shared" si="8"/>
        <v>San Juan1</v>
      </c>
      <c r="C564" s="12">
        <v>1</v>
      </c>
      <c r="D564" s="11">
        <v>1650</v>
      </c>
      <c r="E564" s="11">
        <v>1767</v>
      </c>
      <c r="F564" s="11">
        <v>2120</v>
      </c>
      <c r="G564" s="11">
        <v>2450</v>
      </c>
      <c r="H564" s="11">
        <v>2732</v>
      </c>
      <c r="I564" s="11">
        <v>66000</v>
      </c>
      <c r="J564" s="11">
        <v>75400</v>
      </c>
      <c r="K564" s="11">
        <v>84800</v>
      </c>
      <c r="L564" s="11">
        <v>94200</v>
      </c>
      <c r="M564" s="11">
        <v>101800</v>
      </c>
      <c r="N564" s="11">
        <v>109300</v>
      </c>
      <c r="O564" s="11">
        <v>116900</v>
      </c>
      <c r="P564" s="11">
        <v>124400</v>
      </c>
      <c r="R564"/>
    </row>
    <row r="565" spans="1:18" s="9" customFormat="1" ht="15.75" customHeight="1" x14ac:dyDescent="0.45">
      <c r="A565" s="59" t="s">
        <v>155</v>
      </c>
      <c r="B565" s="59" t="str">
        <f t="shared" si="8"/>
        <v>San Juan0.8</v>
      </c>
      <c r="C565" s="12">
        <v>0.8</v>
      </c>
      <c r="D565" s="11">
        <v>1320</v>
      </c>
      <c r="E565" s="11">
        <v>1414</v>
      </c>
      <c r="F565" s="11">
        <v>1696</v>
      </c>
      <c r="G565" s="11">
        <v>1960</v>
      </c>
      <c r="H565" s="11">
        <v>2186</v>
      </c>
      <c r="I565" s="13">
        <v>52800</v>
      </c>
      <c r="J565" s="13">
        <v>60320</v>
      </c>
      <c r="K565" s="13">
        <v>67840</v>
      </c>
      <c r="L565" s="13">
        <v>75360</v>
      </c>
      <c r="M565" s="13">
        <v>81440</v>
      </c>
      <c r="N565" s="13">
        <v>87440</v>
      </c>
      <c r="O565" s="13">
        <v>93520</v>
      </c>
      <c r="P565" s="13">
        <v>99520</v>
      </c>
      <c r="R565"/>
    </row>
    <row r="566" spans="1:18" s="9" customFormat="1" ht="15.75" customHeight="1" x14ac:dyDescent="0.45">
      <c r="A566" s="59" t="s">
        <v>155</v>
      </c>
      <c r="B566" s="59" t="str">
        <f t="shared" si="8"/>
        <v>San Juan0.7</v>
      </c>
      <c r="C566" s="12">
        <v>0.7</v>
      </c>
      <c r="D566" s="11">
        <v>1155</v>
      </c>
      <c r="E566" s="11">
        <v>1237</v>
      </c>
      <c r="F566" s="11">
        <v>1484</v>
      </c>
      <c r="G566" s="11">
        <v>1715</v>
      </c>
      <c r="H566" s="11">
        <v>1912</v>
      </c>
      <c r="I566" s="13">
        <v>46200</v>
      </c>
      <c r="J566" s="13">
        <v>52780</v>
      </c>
      <c r="K566" s="13">
        <v>59359.999999999993</v>
      </c>
      <c r="L566" s="13">
        <v>65940</v>
      </c>
      <c r="M566" s="13">
        <v>71260</v>
      </c>
      <c r="N566" s="13">
        <v>76510</v>
      </c>
      <c r="O566" s="13">
        <v>81830</v>
      </c>
      <c r="P566" s="13">
        <v>87080</v>
      </c>
      <c r="R566"/>
    </row>
    <row r="567" spans="1:18" s="9" customFormat="1" ht="15.75" customHeight="1" x14ac:dyDescent="0.45">
      <c r="A567" s="59" t="s">
        <v>155</v>
      </c>
      <c r="B567" s="59" t="str">
        <f t="shared" si="8"/>
        <v>San Juan0.6</v>
      </c>
      <c r="C567" s="12">
        <v>0.6</v>
      </c>
      <c r="D567" s="11">
        <v>990</v>
      </c>
      <c r="E567" s="11">
        <v>1060</v>
      </c>
      <c r="F567" s="11">
        <v>1272</v>
      </c>
      <c r="G567" s="11">
        <v>1470</v>
      </c>
      <c r="H567" s="11">
        <v>1639</v>
      </c>
      <c r="I567" s="11">
        <v>39600</v>
      </c>
      <c r="J567" s="11">
        <v>45240</v>
      </c>
      <c r="K567" s="11">
        <v>50880</v>
      </c>
      <c r="L567" s="11">
        <v>56520</v>
      </c>
      <c r="M567" s="11">
        <v>61080</v>
      </c>
      <c r="N567" s="14">
        <v>65580</v>
      </c>
      <c r="O567" s="14">
        <v>70140</v>
      </c>
      <c r="P567" s="14">
        <v>74640</v>
      </c>
      <c r="R567"/>
    </row>
    <row r="568" spans="1:18" s="9" customFormat="1" ht="15.75" customHeight="1" x14ac:dyDescent="0.45">
      <c r="A568" s="59" t="s">
        <v>155</v>
      </c>
      <c r="B568" s="59" t="str">
        <f t="shared" si="8"/>
        <v>San Juan0.5</v>
      </c>
      <c r="C568" s="12">
        <v>0.5</v>
      </c>
      <c r="D568" s="11">
        <v>825</v>
      </c>
      <c r="E568" s="11">
        <v>883</v>
      </c>
      <c r="F568" s="11">
        <v>1060</v>
      </c>
      <c r="G568" s="11">
        <v>1225</v>
      </c>
      <c r="H568" s="11">
        <v>1366</v>
      </c>
      <c r="I568" s="13">
        <v>33000</v>
      </c>
      <c r="J568" s="13">
        <v>37700</v>
      </c>
      <c r="K568" s="13">
        <v>42400</v>
      </c>
      <c r="L568" s="13">
        <v>47100</v>
      </c>
      <c r="M568" s="13">
        <v>50900</v>
      </c>
      <c r="N568" s="13">
        <v>54650</v>
      </c>
      <c r="O568" s="13">
        <v>58450</v>
      </c>
      <c r="P568" s="13">
        <v>62200</v>
      </c>
      <c r="R568"/>
    </row>
    <row r="569" spans="1:18" s="9" customFormat="1" ht="15.75" customHeight="1" x14ac:dyDescent="0.45">
      <c r="A569" s="59" t="s">
        <v>155</v>
      </c>
      <c r="B569" s="59" t="str">
        <f t="shared" si="8"/>
        <v>San Juan0.45</v>
      </c>
      <c r="C569" s="12">
        <v>0.45</v>
      </c>
      <c r="D569" s="11">
        <v>742</v>
      </c>
      <c r="E569" s="11">
        <v>795</v>
      </c>
      <c r="F569" s="11">
        <v>954</v>
      </c>
      <c r="G569" s="11">
        <v>1102</v>
      </c>
      <c r="H569" s="11">
        <v>1229</v>
      </c>
      <c r="I569" s="11">
        <v>29700</v>
      </c>
      <c r="J569" s="11">
        <v>33930</v>
      </c>
      <c r="K569" s="11">
        <v>38160</v>
      </c>
      <c r="L569" s="11">
        <v>42390</v>
      </c>
      <c r="M569" s="11">
        <v>45810</v>
      </c>
      <c r="N569" s="14">
        <v>49185</v>
      </c>
      <c r="O569" s="14">
        <v>52605</v>
      </c>
      <c r="P569" s="14">
        <v>55980</v>
      </c>
      <c r="R569"/>
    </row>
    <row r="570" spans="1:18" s="9" customFormat="1" ht="15.75" customHeight="1" x14ac:dyDescent="0.45">
      <c r="A570" s="59" t="s">
        <v>155</v>
      </c>
      <c r="B570" s="59" t="str">
        <f t="shared" si="8"/>
        <v>San Juan0.4</v>
      </c>
      <c r="C570" s="12">
        <v>0.4</v>
      </c>
      <c r="D570" s="11">
        <v>660</v>
      </c>
      <c r="E570" s="11">
        <v>707</v>
      </c>
      <c r="F570" s="11">
        <v>848</v>
      </c>
      <c r="G570" s="11">
        <v>980</v>
      </c>
      <c r="H570" s="11">
        <v>1093</v>
      </c>
      <c r="I570" s="11">
        <v>26400</v>
      </c>
      <c r="J570" s="11">
        <v>30160</v>
      </c>
      <c r="K570" s="11">
        <v>33920</v>
      </c>
      <c r="L570" s="11">
        <v>37680</v>
      </c>
      <c r="M570" s="11">
        <v>40720</v>
      </c>
      <c r="N570" s="14">
        <v>43720</v>
      </c>
      <c r="O570" s="14">
        <v>46760</v>
      </c>
      <c r="P570" s="14">
        <v>49760</v>
      </c>
      <c r="R570"/>
    </row>
    <row r="571" spans="1:18" s="9" customFormat="1" ht="15.75" customHeight="1" x14ac:dyDescent="0.45">
      <c r="A571" s="59" t="s">
        <v>155</v>
      </c>
      <c r="B571" s="59" t="str">
        <f t="shared" si="8"/>
        <v>San Juan0.3</v>
      </c>
      <c r="C571" s="12">
        <v>0.3</v>
      </c>
      <c r="D571" s="11">
        <v>495</v>
      </c>
      <c r="E571" s="11">
        <v>530</v>
      </c>
      <c r="F571" s="11">
        <v>636</v>
      </c>
      <c r="G571" s="11">
        <v>735</v>
      </c>
      <c r="H571" s="11">
        <v>819</v>
      </c>
      <c r="I571" s="11">
        <v>19800</v>
      </c>
      <c r="J571" s="11">
        <v>22620</v>
      </c>
      <c r="K571" s="11">
        <v>25440</v>
      </c>
      <c r="L571" s="11">
        <v>28260</v>
      </c>
      <c r="M571" s="11">
        <v>30540</v>
      </c>
      <c r="N571" s="14">
        <v>32790</v>
      </c>
      <c r="O571" s="14">
        <v>35070</v>
      </c>
      <c r="P571" s="14">
        <v>37320</v>
      </c>
      <c r="R571"/>
    </row>
    <row r="572" spans="1:18" s="9" customFormat="1" ht="15.75" customHeight="1" x14ac:dyDescent="0.45">
      <c r="A572" s="59" t="s">
        <v>155</v>
      </c>
      <c r="B572" s="59" t="str">
        <f t="shared" si="8"/>
        <v>San Juan0.2</v>
      </c>
      <c r="C572" s="12">
        <v>0.2</v>
      </c>
      <c r="D572" s="11">
        <v>330</v>
      </c>
      <c r="E572" s="11">
        <v>353</v>
      </c>
      <c r="F572" s="11">
        <v>424</v>
      </c>
      <c r="G572" s="11">
        <v>490</v>
      </c>
      <c r="H572" s="11">
        <v>546</v>
      </c>
      <c r="I572" s="11">
        <v>13200</v>
      </c>
      <c r="J572" s="11">
        <v>15080</v>
      </c>
      <c r="K572" s="11">
        <v>16960</v>
      </c>
      <c r="L572" s="11">
        <v>18840</v>
      </c>
      <c r="M572" s="11">
        <v>20360</v>
      </c>
      <c r="N572" s="11">
        <v>21860</v>
      </c>
      <c r="O572" s="11">
        <v>23380</v>
      </c>
      <c r="P572" s="11">
        <v>24880</v>
      </c>
      <c r="R572"/>
    </row>
    <row r="573" spans="1:18" s="9" customFormat="1" ht="15.75" customHeight="1" x14ac:dyDescent="0.45">
      <c r="A573" s="59" t="s">
        <v>156</v>
      </c>
      <c r="B573" s="59" t="str">
        <f t="shared" si="8"/>
        <v>San Miguel1.2</v>
      </c>
      <c r="C573" s="12">
        <v>1.2</v>
      </c>
      <c r="D573" s="11">
        <v>2301</v>
      </c>
      <c r="E573" s="11">
        <v>2466</v>
      </c>
      <c r="F573" s="11">
        <v>2961</v>
      </c>
      <c r="G573" s="11">
        <v>3420</v>
      </c>
      <c r="H573" s="11">
        <v>3816</v>
      </c>
      <c r="I573" s="11">
        <v>92040</v>
      </c>
      <c r="J573" s="11">
        <v>105240</v>
      </c>
      <c r="K573" s="11">
        <v>118440</v>
      </c>
      <c r="L573" s="11">
        <v>131520</v>
      </c>
      <c r="M573" s="11">
        <v>142080</v>
      </c>
      <c r="N573" s="11">
        <v>152640</v>
      </c>
      <c r="O573" s="11">
        <v>163200</v>
      </c>
      <c r="P573" s="11">
        <v>173640</v>
      </c>
      <c r="R573"/>
    </row>
    <row r="574" spans="1:18" s="9" customFormat="1" ht="15.75" customHeight="1" x14ac:dyDescent="0.45">
      <c r="A574" s="59" t="s">
        <v>156</v>
      </c>
      <c r="B574" s="59" t="str">
        <f t="shared" si="8"/>
        <v>San Miguel1</v>
      </c>
      <c r="C574" s="12">
        <v>1</v>
      </c>
      <c r="D574" s="11">
        <v>1917</v>
      </c>
      <c r="E574" s="11">
        <v>2055</v>
      </c>
      <c r="F574" s="11">
        <v>2467</v>
      </c>
      <c r="G574" s="11">
        <v>2850</v>
      </c>
      <c r="H574" s="11">
        <v>3180</v>
      </c>
      <c r="I574" s="11">
        <v>76700</v>
      </c>
      <c r="J574" s="11">
        <v>87700</v>
      </c>
      <c r="K574" s="11">
        <v>98700</v>
      </c>
      <c r="L574" s="11">
        <v>109600</v>
      </c>
      <c r="M574" s="11">
        <v>118400</v>
      </c>
      <c r="N574" s="11">
        <v>127200</v>
      </c>
      <c r="O574" s="11">
        <v>136000</v>
      </c>
      <c r="P574" s="11">
        <v>144700</v>
      </c>
      <c r="R574"/>
    </row>
    <row r="575" spans="1:18" s="9" customFormat="1" ht="15.75" customHeight="1" x14ac:dyDescent="0.45">
      <c r="A575" s="59" t="s">
        <v>156</v>
      </c>
      <c r="B575" s="59" t="str">
        <f t="shared" si="8"/>
        <v>San Miguel0.8</v>
      </c>
      <c r="C575" s="12">
        <v>0.8</v>
      </c>
      <c r="D575" s="11">
        <v>1534</v>
      </c>
      <c r="E575" s="11">
        <v>1644</v>
      </c>
      <c r="F575" s="11">
        <v>1974</v>
      </c>
      <c r="G575" s="11">
        <v>2280</v>
      </c>
      <c r="H575" s="11">
        <v>2544</v>
      </c>
      <c r="I575" s="13">
        <v>61360</v>
      </c>
      <c r="J575" s="13">
        <v>70160</v>
      </c>
      <c r="K575" s="13">
        <v>78960</v>
      </c>
      <c r="L575" s="13">
        <v>87680</v>
      </c>
      <c r="M575" s="13">
        <v>94720</v>
      </c>
      <c r="N575" s="13">
        <v>101760</v>
      </c>
      <c r="O575" s="13">
        <v>108800</v>
      </c>
      <c r="P575" s="13">
        <v>115760</v>
      </c>
      <c r="R575"/>
    </row>
    <row r="576" spans="1:18" s="9" customFormat="1" ht="15.75" customHeight="1" x14ac:dyDescent="0.45">
      <c r="A576" s="59" t="s">
        <v>156</v>
      </c>
      <c r="B576" s="59" t="str">
        <f t="shared" si="8"/>
        <v>San Miguel0.7</v>
      </c>
      <c r="C576" s="12">
        <v>0.7</v>
      </c>
      <c r="D576" s="11">
        <v>1342</v>
      </c>
      <c r="E576" s="11">
        <v>1438</v>
      </c>
      <c r="F576" s="11">
        <v>1727</v>
      </c>
      <c r="G576" s="11">
        <v>1995</v>
      </c>
      <c r="H576" s="11">
        <v>2226</v>
      </c>
      <c r="I576" s="13">
        <v>53690</v>
      </c>
      <c r="J576" s="13">
        <v>61389.999999999993</v>
      </c>
      <c r="K576" s="13">
        <v>69090</v>
      </c>
      <c r="L576" s="13">
        <v>76720</v>
      </c>
      <c r="M576" s="13">
        <v>82880</v>
      </c>
      <c r="N576" s="13">
        <v>89040</v>
      </c>
      <c r="O576" s="13">
        <v>95200</v>
      </c>
      <c r="P576" s="13">
        <v>101290</v>
      </c>
      <c r="R576"/>
    </row>
    <row r="577" spans="1:18" s="9" customFormat="1" ht="15.75" customHeight="1" x14ac:dyDescent="0.45">
      <c r="A577" s="59" t="s">
        <v>156</v>
      </c>
      <c r="B577" s="59" t="str">
        <f t="shared" si="8"/>
        <v>San Miguel0.6</v>
      </c>
      <c r="C577" s="12">
        <v>0.6</v>
      </c>
      <c r="D577" s="11">
        <v>1150</v>
      </c>
      <c r="E577" s="11">
        <v>1233</v>
      </c>
      <c r="F577" s="11">
        <v>1480</v>
      </c>
      <c r="G577" s="11">
        <v>1710</v>
      </c>
      <c r="H577" s="11">
        <v>1908</v>
      </c>
      <c r="I577" s="11">
        <v>46020</v>
      </c>
      <c r="J577" s="11">
        <v>52620</v>
      </c>
      <c r="K577" s="11">
        <v>59220</v>
      </c>
      <c r="L577" s="11">
        <v>65760</v>
      </c>
      <c r="M577" s="11">
        <v>71040</v>
      </c>
      <c r="N577" s="14">
        <v>76320</v>
      </c>
      <c r="O577" s="14">
        <v>81600</v>
      </c>
      <c r="P577" s="14">
        <v>86820</v>
      </c>
      <c r="R577"/>
    </row>
    <row r="578" spans="1:18" s="9" customFormat="1" ht="15.75" customHeight="1" x14ac:dyDescent="0.45">
      <c r="A578" s="59" t="s">
        <v>156</v>
      </c>
      <c r="B578" s="59" t="str">
        <f t="shared" si="8"/>
        <v>San Miguel0.5</v>
      </c>
      <c r="C578" s="12">
        <v>0.5</v>
      </c>
      <c r="D578" s="11">
        <v>958</v>
      </c>
      <c r="E578" s="11">
        <v>1027</v>
      </c>
      <c r="F578" s="11">
        <v>1233</v>
      </c>
      <c r="G578" s="11">
        <v>1425</v>
      </c>
      <c r="H578" s="11">
        <v>1590</v>
      </c>
      <c r="I578" s="13">
        <v>38350</v>
      </c>
      <c r="J578" s="13">
        <v>43850</v>
      </c>
      <c r="K578" s="13">
        <v>49350</v>
      </c>
      <c r="L578" s="13">
        <v>54800</v>
      </c>
      <c r="M578" s="13">
        <v>59200</v>
      </c>
      <c r="N578" s="13">
        <v>63600</v>
      </c>
      <c r="O578" s="13">
        <v>68000</v>
      </c>
      <c r="P578" s="13">
        <v>72350</v>
      </c>
      <c r="R578"/>
    </row>
    <row r="579" spans="1:18" s="9" customFormat="1" ht="15.75" customHeight="1" x14ac:dyDescent="0.45">
      <c r="A579" s="59" t="s">
        <v>156</v>
      </c>
      <c r="B579" s="59" t="str">
        <f t="shared" ref="B579:B642" si="9">CONCATENATE(A579,C579)</f>
        <v>San Miguel0.45</v>
      </c>
      <c r="C579" s="12">
        <v>0.45</v>
      </c>
      <c r="D579" s="11">
        <v>862</v>
      </c>
      <c r="E579" s="11">
        <v>924</v>
      </c>
      <c r="F579" s="11">
        <v>1110</v>
      </c>
      <c r="G579" s="11">
        <v>1282</v>
      </c>
      <c r="H579" s="11">
        <v>1431</v>
      </c>
      <c r="I579" s="11">
        <v>34515</v>
      </c>
      <c r="J579" s="11">
        <v>39465</v>
      </c>
      <c r="K579" s="11">
        <v>44415</v>
      </c>
      <c r="L579" s="11">
        <v>49320</v>
      </c>
      <c r="M579" s="11">
        <v>53280</v>
      </c>
      <c r="N579" s="14">
        <v>57240</v>
      </c>
      <c r="O579" s="14">
        <v>61200</v>
      </c>
      <c r="P579" s="14">
        <v>65115</v>
      </c>
      <c r="R579"/>
    </row>
    <row r="580" spans="1:18" s="9" customFormat="1" ht="15.75" customHeight="1" x14ac:dyDescent="0.45">
      <c r="A580" s="59" t="s">
        <v>156</v>
      </c>
      <c r="B580" s="59" t="str">
        <f t="shared" si="9"/>
        <v>San Miguel0.4</v>
      </c>
      <c r="C580" s="12">
        <v>0.4</v>
      </c>
      <c r="D580" s="11">
        <v>767</v>
      </c>
      <c r="E580" s="11">
        <v>822</v>
      </c>
      <c r="F580" s="11">
        <v>987</v>
      </c>
      <c r="G580" s="11">
        <v>1140</v>
      </c>
      <c r="H580" s="11">
        <v>1272</v>
      </c>
      <c r="I580" s="11">
        <v>30680</v>
      </c>
      <c r="J580" s="11">
        <v>35080</v>
      </c>
      <c r="K580" s="11">
        <v>39480</v>
      </c>
      <c r="L580" s="11">
        <v>43840</v>
      </c>
      <c r="M580" s="11">
        <v>47360</v>
      </c>
      <c r="N580" s="14">
        <v>50880</v>
      </c>
      <c r="O580" s="14">
        <v>54400</v>
      </c>
      <c r="P580" s="14">
        <v>57880</v>
      </c>
      <c r="R580"/>
    </row>
    <row r="581" spans="1:18" s="9" customFormat="1" ht="15.75" customHeight="1" x14ac:dyDescent="0.45">
      <c r="A581" s="59" t="s">
        <v>156</v>
      </c>
      <c r="B581" s="59" t="str">
        <f t="shared" si="9"/>
        <v>San Miguel0.3</v>
      </c>
      <c r="C581" s="12">
        <v>0.3</v>
      </c>
      <c r="D581" s="11">
        <v>575</v>
      </c>
      <c r="E581" s="11">
        <v>616</v>
      </c>
      <c r="F581" s="11">
        <v>740</v>
      </c>
      <c r="G581" s="11">
        <v>855</v>
      </c>
      <c r="H581" s="11">
        <v>954</v>
      </c>
      <c r="I581" s="13">
        <v>23010</v>
      </c>
      <c r="J581" s="13">
        <v>26310</v>
      </c>
      <c r="K581" s="13">
        <v>29610</v>
      </c>
      <c r="L581" s="13">
        <v>32880</v>
      </c>
      <c r="M581" s="13">
        <v>35520</v>
      </c>
      <c r="N581" s="13">
        <v>38160</v>
      </c>
      <c r="O581" s="13">
        <v>40800</v>
      </c>
      <c r="P581" s="13">
        <v>43410</v>
      </c>
      <c r="R581"/>
    </row>
    <row r="582" spans="1:18" s="9" customFormat="1" ht="15.75" customHeight="1" x14ac:dyDescent="0.45">
      <c r="A582" s="59" t="s">
        <v>156</v>
      </c>
      <c r="B582" s="59" t="str">
        <f t="shared" si="9"/>
        <v>San Miguel0.2</v>
      </c>
      <c r="C582" s="12">
        <v>0.2</v>
      </c>
      <c r="D582" s="11">
        <v>383</v>
      </c>
      <c r="E582" s="11">
        <v>411</v>
      </c>
      <c r="F582" s="11">
        <v>493</v>
      </c>
      <c r="G582" s="11">
        <v>570</v>
      </c>
      <c r="H582" s="11">
        <v>636</v>
      </c>
      <c r="I582" s="13">
        <v>15340</v>
      </c>
      <c r="J582" s="13">
        <v>17540</v>
      </c>
      <c r="K582" s="13">
        <v>19740</v>
      </c>
      <c r="L582" s="13">
        <v>21920</v>
      </c>
      <c r="M582" s="13">
        <v>23680</v>
      </c>
      <c r="N582" s="13">
        <v>25440</v>
      </c>
      <c r="O582" s="13">
        <v>27200</v>
      </c>
      <c r="P582" s="13">
        <v>28940</v>
      </c>
      <c r="R582"/>
    </row>
    <row r="583" spans="1:18" s="9" customFormat="1" ht="15.75" customHeight="1" x14ac:dyDescent="0.45">
      <c r="A583" s="59" t="s">
        <v>157</v>
      </c>
      <c r="B583" s="59" t="str">
        <f t="shared" si="9"/>
        <v>Sedgwick1.2</v>
      </c>
      <c r="C583" s="12">
        <v>1.2</v>
      </c>
      <c r="D583" s="11">
        <v>1980</v>
      </c>
      <c r="E583" s="11">
        <v>2121</v>
      </c>
      <c r="F583" s="11">
        <v>2544</v>
      </c>
      <c r="G583" s="11">
        <v>2940</v>
      </c>
      <c r="H583" s="11">
        <v>3279</v>
      </c>
      <c r="I583" s="11">
        <v>79200</v>
      </c>
      <c r="J583" s="11">
        <v>90480</v>
      </c>
      <c r="K583" s="11">
        <v>101760</v>
      </c>
      <c r="L583" s="11">
        <v>113040</v>
      </c>
      <c r="M583" s="11">
        <v>122160</v>
      </c>
      <c r="N583" s="11">
        <v>131160</v>
      </c>
      <c r="O583" s="11">
        <v>140280</v>
      </c>
      <c r="P583" s="11">
        <v>149280</v>
      </c>
      <c r="R583"/>
    </row>
    <row r="584" spans="1:18" s="9" customFormat="1" ht="15.75" customHeight="1" x14ac:dyDescent="0.45">
      <c r="A584" s="59" t="s">
        <v>157</v>
      </c>
      <c r="B584" s="59" t="str">
        <f t="shared" si="9"/>
        <v>Sedgwick1</v>
      </c>
      <c r="C584" s="12">
        <v>1</v>
      </c>
      <c r="D584" s="11">
        <v>1650</v>
      </c>
      <c r="E584" s="11">
        <v>1767</v>
      </c>
      <c r="F584" s="11">
        <v>2120</v>
      </c>
      <c r="G584" s="11">
        <v>2450</v>
      </c>
      <c r="H584" s="11">
        <v>2732</v>
      </c>
      <c r="I584" s="11">
        <v>66000</v>
      </c>
      <c r="J584" s="11">
        <v>75400</v>
      </c>
      <c r="K584" s="11">
        <v>84800</v>
      </c>
      <c r="L584" s="11">
        <v>94200</v>
      </c>
      <c r="M584" s="11">
        <v>101800</v>
      </c>
      <c r="N584" s="11">
        <v>109300</v>
      </c>
      <c r="O584" s="11">
        <v>116900</v>
      </c>
      <c r="P584" s="11">
        <v>124400</v>
      </c>
      <c r="R584"/>
    </row>
    <row r="585" spans="1:18" s="9" customFormat="1" ht="15.75" customHeight="1" x14ac:dyDescent="0.45">
      <c r="A585" s="59" t="s">
        <v>157</v>
      </c>
      <c r="B585" s="59" t="str">
        <f t="shared" si="9"/>
        <v>Sedgwick0.8</v>
      </c>
      <c r="C585" s="12">
        <v>0.8</v>
      </c>
      <c r="D585" s="11">
        <v>1320</v>
      </c>
      <c r="E585" s="11">
        <v>1414</v>
      </c>
      <c r="F585" s="11">
        <v>1696</v>
      </c>
      <c r="G585" s="11">
        <v>1960</v>
      </c>
      <c r="H585" s="11">
        <v>2186</v>
      </c>
      <c r="I585" s="13">
        <v>52800</v>
      </c>
      <c r="J585" s="13">
        <v>60320</v>
      </c>
      <c r="K585" s="13">
        <v>67840</v>
      </c>
      <c r="L585" s="13">
        <v>75360</v>
      </c>
      <c r="M585" s="13">
        <v>81440</v>
      </c>
      <c r="N585" s="13">
        <v>87440</v>
      </c>
      <c r="O585" s="13">
        <v>93520</v>
      </c>
      <c r="P585" s="13">
        <v>99520</v>
      </c>
      <c r="R585"/>
    </row>
    <row r="586" spans="1:18" s="9" customFormat="1" ht="15.75" customHeight="1" x14ac:dyDescent="0.45">
      <c r="A586" s="59" t="s">
        <v>157</v>
      </c>
      <c r="B586" s="59" t="str">
        <f t="shared" si="9"/>
        <v>Sedgwick0.7</v>
      </c>
      <c r="C586" s="12">
        <v>0.7</v>
      </c>
      <c r="D586" s="11">
        <v>1155</v>
      </c>
      <c r="E586" s="11">
        <v>1237</v>
      </c>
      <c r="F586" s="11">
        <v>1484</v>
      </c>
      <c r="G586" s="11">
        <v>1715</v>
      </c>
      <c r="H586" s="11">
        <v>1912</v>
      </c>
      <c r="I586" s="13">
        <v>46200</v>
      </c>
      <c r="J586" s="13">
        <v>52780</v>
      </c>
      <c r="K586" s="13">
        <v>59359.999999999993</v>
      </c>
      <c r="L586" s="13">
        <v>65940</v>
      </c>
      <c r="M586" s="13">
        <v>71260</v>
      </c>
      <c r="N586" s="13">
        <v>76510</v>
      </c>
      <c r="O586" s="13">
        <v>81830</v>
      </c>
      <c r="P586" s="13">
        <v>87080</v>
      </c>
      <c r="R586"/>
    </row>
    <row r="587" spans="1:18" s="9" customFormat="1" ht="15.75" customHeight="1" x14ac:dyDescent="0.45">
      <c r="A587" s="59" t="s">
        <v>157</v>
      </c>
      <c r="B587" s="59" t="str">
        <f t="shared" si="9"/>
        <v>Sedgwick0.6</v>
      </c>
      <c r="C587" s="12">
        <v>0.6</v>
      </c>
      <c r="D587" s="11">
        <v>990</v>
      </c>
      <c r="E587" s="11">
        <v>1060</v>
      </c>
      <c r="F587" s="11">
        <v>1272</v>
      </c>
      <c r="G587" s="11">
        <v>1470</v>
      </c>
      <c r="H587" s="11">
        <v>1639</v>
      </c>
      <c r="I587" s="11">
        <v>39600</v>
      </c>
      <c r="J587" s="11">
        <v>45240</v>
      </c>
      <c r="K587" s="11">
        <v>50880</v>
      </c>
      <c r="L587" s="11">
        <v>56520</v>
      </c>
      <c r="M587" s="11">
        <v>61080</v>
      </c>
      <c r="N587" s="14">
        <v>65580</v>
      </c>
      <c r="O587" s="14">
        <v>70140</v>
      </c>
      <c r="P587" s="14">
        <v>74640</v>
      </c>
      <c r="R587"/>
    </row>
    <row r="588" spans="1:18" s="9" customFormat="1" ht="15.75" customHeight="1" x14ac:dyDescent="0.45">
      <c r="A588" s="59" t="s">
        <v>157</v>
      </c>
      <c r="B588" s="59" t="str">
        <f t="shared" si="9"/>
        <v>Sedgwick0.5</v>
      </c>
      <c r="C588" s="12">
        <v>0.5</v>
      </c>
      <c r="D588" s="11">
        <v>825</v>
      </c>
      <c r="E588" s="11">
        <v>883</v>
      </c>
      <c r="F588" s="11">
        <v>1060</v>
      </c>
      <c r="G588" s="11">
        <v>1225</v>
      </c>
      <c r="H588" s="11">
        <v>1366</v>
      </c>
      <c r="I588" s="13">
        <v>33000</v>
      </c>
      <c r="J588" s="13">
        <v>37700</v>
      </c>
      <c r="K588" s="13">
        <v>42400</v>
      </c>
      <c r="L588" s="13">
        <v>47100</v>
      </c>
      <c r="M588" s="13">
        <v>50900</v>
      </c>
      <c r="N588" s="13">
        <v>54650</v>
      </c>
      <c r="O588" s="13">
        <v>58450</v>
      </c>
      <c r="P588" s="13">
        <v>62200</v>
      </c>
      <c r="R588"/>
    </row>
    <row r="589" spans="1:18" s="9" customFormat="1" ht="15.75" customHeight="1" x14ac:dyDescent="0.45">
      <c r="A589" s="59" t="s">
        <v>157</v>
      </c>
      <c r="B589" s="59" t="str">
        <f t="shared" si="9"/>
        <v>Sedgwick0.45</v>
      </c>
      <c r="C589" s="12">
        <v>0.45</v>
      </c>
      <c r="D589" s="11">
        <v>742</v>
      </c>
      <c r="E589" s="11">
        <v>795</v>
      </c>
      <c r="F589" s="11">
        <v>954</v>
      </c>
      <c r="G589" s="11">
        <v>1102</v>
      </c>
      <c r="H589" s="11">
        <v>1229</v>
      </c>
      <c r="I589" s="11">
        <v>29700</v>
      </c>
      <c r="J589" s="11">
        <v>33930</v>
      </c>
      <c r="K589" s="11">
        <v>38160</v>
      </c>
      <c r="L589" s="11">
        <v>42390</v>
      </c>
      <c r="M589" s="11">
        <v>45810</v>
      </c>
      <c r="N589" s="14">
        <v>49185</v>
      </c>
      <c r="O589" s="14">
        <v>52605</v>
      </c>
      <c r="P589" s="14">
        <v>55980</v>
      </c>
      <c r="R589"/>
    </row>
    <row r="590" spans="1:18" s="9" customFormat="1" ht="15.75" customHeight="1" x14ac:dyDescent="0.45">
      <c r="A590" s="59" t="s">
        <v>157</v>
      </c>
      <c r="B590" s="59" t="str">
        <f t="shared" si="9"/>
        <v>Sedgwick0.4</v>
      </c>
      <c r="C590" s="12">
        <v>0.4</v>
      </c>
      <c r="D590" s="11">
        <v>660</v>
      </c>
      <c r="E590" s="11">
        <v>707</v>
      </c>
      <c r="F590" s="11">
        <v>848</v>
      </c>
      <c r="G590" s="11">
        <v>980</v>
      </c>
      <c r="H590" s="11">
        <v>1093</v>
      </c>
      <c r="I590" s="11">
        <v>26400</v>
      </c>
      <c r="J590" s="11">
        <v>30160</v>
      </c>
      <c r="K590" s="11">
        <v>33920</v>
      </c>
      <c r="L590" s="11">
        <v>37680</v>
      </c>
      <c r="M590" s="11">
        <v>40720</v>
      </c>
      <c r="N590" s="14">
        <v>43720</v>
      </c>
      <c r="O590" s="14">
        <v>46760</v>
      </c>
      <c r="P590" s="14">
        <v>49760</v>
      </c>
      <c r="R590"/>
    </row>
    <row r="591" spans="1:18" s="9" customFormat="1" ht="15.75" customHeight="1" x14ac:dyDescent="0.45">
      <c r="A591" s="59" t="s">
        <v>157</v>
      </c>
      <c r="B591" s="59" t="str">
        <f t="shared" si="9"/>
        <v>Sedgwick0.3</v>
      </c>
      <c r="C591" s="12">
        <v>0.3</v>
      </c>
      <c r="D591" s="11">
        <v>495</v>
      </c>
      <c r="E591" s="11">
        <v>530</v>
      </c>
      <c r="F591" s="11">
        <v>636</v>
      </c>
      <c r="G591" s="11">
        <v>735</v>
      </c>
      <c r="H591" s="11">
        <v>819</v>
      </c>
      <c r="I591" s="11">
        <v>19800</v>
      </c>
      <c r="J591" s="11">
        <v>22620</v>
      </c>
      <c r="K591" s="11">
        <v>25440</v>
      </c>
      <c r="L591" s="11">
        <v>28260</v>
      </c>
      <c r="M591" s="11">
        <v>30540</v>
      </c>
      <c r="N591" s="14">
        <v>32790</v>
      </c>
      <c r="O591" s="14">
        <v>35070</v>
      </c>
      <c r="P591" s="14">
        <v>37320</v>
      </c>
      <c r="R591"/>
    </row>
    <row r="592" spans="1:18" s="9" customFormat="1" ht="15.75" customHeight="1" x14ac:dyDescent="0.45">
      <c r="A592" s="59" t="s">
        <v>157</v>
      </c>
      <c r="B592" s="59" t="str">
        <f t="shared" si="9"/>
        <v>Sedgwick0.2</v>
      </c>
      <c r="C592" s="12">
        <v>0.2</v>
      </c>
      <c r="D592" s="11">
        <v>330</v>
      </c>
      <c r="E592" s="11">
        <v>353</v>
      </c>
      <c r="F592" s="11">
        <v>424</v>
      </c>
      <c r="G592" s="11">
        <v>490</v>
      </c>
      <c r="H592" s="11">
        <v>546</v>
      </c>
      <c r="I592" s="11">
        <v>13200</v>
      </c>
      <c r="J592" s="11">
        <v>15080</v>
      </c>
      <c r="K592" s="11">
        <v>16960</v>
      </c>
      <c r="L592" s="11">
        <v>18840</v>
      </c>
      <c r="M592" s="11">
        <v>20360</v>
      </c>
      <c r="N592" s="11">
        <v>21860</v>
      </c>
      <c r="O592" s="11">
        <v>23380</v>
      </c>
      <c r="P592" s="11">
        <v>24880</v>
      </c>
      <c r="R592"/>
    </row>
    <row r="593" spans="1:18" s="9" customFormat="1" ht="15.75" customHeight="1" x14ac:dyDescent="0.45">
      <c r="A593" s="59" t="s">
        <v>158</v>
      </c>
      <c r="B593" s="59" t="str">
        <f t="shared" si="9"/>
        <v>Summit1.2</v>
      </c>
      <c r="C593" s="12">
        <v>1.2</v>
      </c>
      <c r="D593" s="11">
        <v>2559</v>
      </c>
      <c r="E593" s="11">
        <v>2742</v>
      </c>
      <c r="F593" s="11">
        <v>3291</v>
      </c>
      <c r="G593" s="11">
        <v>3801</v>
      </c>
      <c r="H593" s="11">
        <v>4239</v>
      </c>
      <c r="I593" s="11">
        <v>102360</v>
      </c>
      <c r="J593" s="11">
        <v>117000</v>
      </c>
      <c r="K593" s="11">
        <v>131640</v>
      </c>
      <c r="L593" s="11">
        <v>146160</v>
      </c>
      <c r="M593" s="11">
        <v>157920</v>
      </c>
      <c r="N593" s="11">
        <v>169560</v>
      </c>
      <c r="O593" s="11">
        <v>181320</v>
      </c>
      <c r="P593" s="11">
        <v>192960</v>
      </c>
      <c r="R593"/>
    </row>
    <row r="594" spans="1:18" s="9" customFormat="1" ht="15.75" customHeight="1" x14ac:dyDescent="0.45">
      <c r="A594" s="59" t="s">
        <v>158</v>
      </c>
      <c r="B594" s="59" t="str">
        <f t="shared" si="9"/>
        <v>Summit1</v>
      </c>
      <c r="C594" s="12">
        <v>1</v>
      </c>
      <c r="D594" s="11">
        <v>2132</v>
      </c>
      <c r="E594" s="11">
        <v>2285</v>
      </c>
      <c r="F594" s="11">
        <v>2742</v>
      </c>
      <c r="G594" s="11">
        <v>3167</v>
      </c>
      <c r="H594" s="11">
        <v>3532</v>
      </c>
      <c r="I594" s="11">
        <v>85300</v>
      </c>
      <c r="J594" s="11">
        <v>97500</v>
      </c>
      <c r="K594" s="11">
        <v>109700</v>
      </c>
      <c r="L594" s="11">
        <v>121800</v>
      </c>
      <c r="M594" s="11">
        <v>131600</v>
      </c>
      <c r="N594" s="11">
        <v>141300</v>
      </c>
      <c r="O594" s="11">
        <v>151100</v>
      </c>
      <c r="P594" s="11">
        <v>160800</v>
      </c>
      <c r="R594"/>
    </row>
    <row r="595" spans="1:18" s="9" customFormat="1" ht="15.75" customHeight="1" x14ac:dyDescent="0.45">
      <c r="A595" s="59" t="s">
        <v>158</v>
      </c>
      <c r="B595" s="59" t="str">
        <f t="shared" si="9"/>
        <v>Summit0.8</v>
      </c>
      <c r="C595" s="12">
        <v>0.8</v>
      </c>
      <c r="D595" s="11">
        <v>1706</v>
      </c>
      <c r="E595" s="11">
        <v>1828</v>
      </c>
      <c r="F595" s="11">
        <v>2194</v>
      </c>
      <c r="G595" s="11">
        <v>2534</v>
      </c>
      <c r="H595" s="11">
        <v>2826</v>
      </c>
      <c r="I595" s="13">
        <v>68240</v>
      </c>
      <c r="J595" s="13">
        <v>78000</v>
      </c>
      <c r="K595" s="13">
        <v>87760</v>
      </c>
      <c r="L595" s="13">
        <v>97440</v>
      </c>
      <c r="M595" s="13">
        <v>105280</v>
      </c>
      <c r="N595" s="13">
        <v>113040</v>
      </c>
      <c r="O595" s="13">
        <v>120880</v>
      </c>
      <c r="P595" s="13">
        <v>128640</v>
      </c>
      <c r="R595"/>
    </row>
    <row r="596" spans="1:18" s="9" customFormat="1" ht="15.75" customHeight="1" x14ac:dyDescent="0.45">
      <c r="A596" s="59" t="s">
        <v>158</v>
      </c>
      <c r="B596" s="59" t="str">
        <f t="shared" si="9"/>
        <v>Summit0.7</v>
      </c>
      <c r="C596" s="12">
        <v>0.7</v>
      </c>
      <c r="D596" s="11">
        <v>1492</v>
      </c>
      <c r="E596" s="11">
        <v>1599</v>
      </c>
      <c r="F596" s="11">
        <v>1919</v>
      </c>
      <c r="G596" s="11">
        <v>2217</v>
      </c>
      <c r="H596" s="11">
        <v>2472</v>
      </c>
      <c r="I596" s="13">
        <v>59709.999999999993</v>
      </c>
      <c r="J596" s="13">
        <v>68250</v>
      </c>
      <c r="K596" s="13">
        <v>76790</v>
      </c>
      <c r="L596" s="13">
        <v>85260</v>
      </c>
      <c r="M596" s="13">
        <v>92120</v>
      </c>
      <c r="N596" s="13">
        <v>98910</v>
      </c>
      <c r="O596" s="13">
        <v>105770</v>
      </c>
      <c r="P596" s="13">
        <v>112560</v>
      </c>
      <c r="R596"/>
    </row>
    <row r="597" spans="1:18" s="9" customFormat="1" ht="15.75" customHeight="1" x14ac:dyDescent="0.45">
      <c r="A597" s="59" t="s">
        <v>158</v>
      </c>
      <c r="B597" s="59" t="str">
        <f t="shared" si="9"/>
        <v>Summit0.6</v>
      </c>
      <c r="C597" s="12">
        <v>0.6</v>
      </c>
      <c r="D597" s="11">
        <v>1279</v>
      </c>
      <c r="E597" s="11">
        <v>1371</v>
      </c>
      <c r="F597" s="11">
        <v>1645</v>
      </c>
      <c r="G597" s="11">
        <v>1900</v>
      </c>
      <c r="H597" s="11">
        <v>2119</v>
      </c>
      <c r="I597" s="11">
        <v>51180</v>
      </c>
      <c r="J597" s="11">
        <v>58500</v>
      </c>
      <c r="K597" s="11">
        <v>65820</v>
      </c>
      <c r="L597" s="11">
        <v>73080</v>
      </c>
      <c r="M597" s="11">
        <v>78960</v>
      </c>
      <c r="N597" s="14">
        <v>84780</v>
      </c>
      <c r="O597" s="14">
        <v>90660</v>
      </c>
      <c r="P597" s="14">
        <v>96480</v>
      </c>
      <c r="R597"/>
    </row>
    <row r="598" spans="1:18" s="9" customFormat="1" ht="15.75" customHeight="1" x14ac:dyDescent="0.45">
      <c r="A598" s="59" t="s">
        <v>158</v>
      </c>
      <c r="B598" s="59" t="str">
        <f t="shared" si="9"/>
        <v>Summit0.5</v>
      </c>
      <c r="C598" s="12">
        <v>0.5</v>
      </c>
      <c r="D598" s="11">
        <v>1066</v>
      </c>
      <c r="E598" s="11">
        <v>1142</v>
      </c>
      <c r="F598" s="11">
        <v>1371</v>
      </c>
      <c r="G598" s="11">
        <v>1583</v>
      </c>
      <c r="H598" s="11">
        <v>1766</v>
      </c>
      <c r="I598" s="13">
        <v>42650</v>
      </c>
      <c r="J598" s="13">
        <v>48750</v>
      </c>
      <c r="K598" s="13">
        <v>54850</v>
      </c>
      <c r="L598" s="13">
        <v>60900</v>
      </c>
      <c r="M598" s="13">
        <v>65800</v>
      </c>
      <c r="N598" s="13">
        <v>70650</v>
      </c>
      <c r="O598" s="13">
        <v>75550</v>
      </c>
      <c r="P598" s="13">
        <v>80400</v>
      </c>
      <c r="R598"/>
    </row>
    <row r="599" spans="1:18" s="9" customFormat="1" ht="15.75" customHeight="1" x14ac:dyDescent="0.45">
      <c r="A599" s="59" t="s">
        <v>158</v>
      </c>
      <c r="B599" s="59" t="str">
        <f t="shared" si="9"/>
        <v>Summit0.45</v>
      </c>
      <c r="C599" s="12">
        <v>0.45</v>
      </c>
      <c r="D599" s="11">
        <v>959</v>
      </c>
      <c r="E599" s="11">
        <v>1028</v>
      </c>
      <c r="F599" s="11">
        <v>1234</v>
      </c>
      <c r="G599" s="11">
        <v>1425</v>
      </c>
      <c r="H599" s="11">
        <v>1589</v>
      </c>
      <c r="I599" s="11">
        <v>38385</v>
      </c>
      <c r="J599" s="11">
        <v>43875</v>
      </c>
      <c r="K599" s="11">
        <v>49365</v>
      </c>
      <c r="L599" s="11">
        <v>54810</v>
      </c>
      <c r="M599" s="11">
        <v>59220</v>
      </c>
      <c r="N599" s="14">
        <v>63585</v>
      </c>
      <c r="O599" s="14">
        <v>67995</v>
      </c>
      <c r="P599" s="14">
        <v>72360</v>
      </c>
      <c r="R599"/>
    </row>
    <row r="600" spans="1:18" s="9" customFormat="1" ht="15.75" customHeight="1" x14ac:dyDescent="0.45">
      <c r="A600" s="59" t="s">
        <v>158</v>
      </c>
      <c r="B600" s="59" t="str">
        <f t="shared" si="9"/>
        <v>Summit0.4</v>
      </c>
      <c r="C600" s="12">
        <v>0.4</v>
      </c>
      <c r="D600" s="11">
        <v>853</v>
      </c>
      <c r="E600" s="11">
        <v>914</v>
      </c>
      <c r="F600" s="11">
        <v>1097</v>
      </c>
      <c r="G600" s="11">
        <v>1267</v>
      </c>
      <c r="H600" s="11">
        <v>1413</v>
      </c>
      <c r="I600" s="11">
        <v>34120</v>
      </c>
      <c r="J600" s="11">
        <v>39000</v>
      </c>
      <c r="K600" s="11">
        <v>43880</v>
      </c>
      <c r="L600" s="11">
        <v>48720</v>
      </c>
      <c r="M600" s="11">
        <v>52640</v>
      </c>
      <c r="N600" s="14">
        <v>56520</v>
      </c>
      <c r="O600" s="14">
        <v>60440</v>
      </c>
      <c r="P600" s="14">
        <v>64320</v>
      </c>
      <c r="R600"/>
    </row>
    <row r="601" spans="1:18" s="9" customFormat="1" ht="15.75" customHeight="1" x14ac:dyDescent="0.45">
      <c r="A601" s="59" t="s">
        <v>158</v>
      </c>
      <c r="B601" s="59" t="str">
        <f t="shared" si="9"/>
        <v>Summit0.3</v>
      </c>
      <c r="C601" s="12">
        <v>0.3</v>
      </c>
      <c r="D601" s="11">
        <v>639</v>
      </c>
      <c r="E601" s="11">
        <v>685</v>
      </c>
      <c r="F601" s="11">
        <v>822</v>
      </c>
      <c r="G601" s="11">
        <v>950</v>
      </c>
      <c r="H601" s="11">
        <v>1059</v>
      </c>
      <c r="I601" s="13">
        <v>25590</v>
      </c>
      <c r="J601" s="13">
        <v>29250</v>
      </c>
      <c r="K601" s="13">
        <v>32910</v>
      </c>
      <c r="L601" s="13">
        <v>36540</v>
      </c>
      <c r="M601" s="13">
        <v>39480</v>
      </c>
      <c r="N601" s="13">
        <v>42390</v>
      </c>
      <c r="O601" s="13">
        <v>45330</v>
      </c>
      <c r="P601" s="13">
        <v>48240</v>
      </c>
      <c r="R601"/>
    </row>
    <row r="602" spans="1:18" s="9" customFormat="1" ht="15.75" customHeight="1" x14ac:dyDescent="0.45">
      <c r="A602" s="59" t="s">
        <v>158</v>
      </c>
      <c r="B602" s="59" t="str">
        <f t="shared" si="9"/>
        <v>Summit0.2</v>
      </c>
      <c r="C602" s="12">
        <v>0.2</v>
      </c>
      <c r="D602" s="11">
        <v>426</v>
      </c>
      <c r="E602" s="11">
        <v>457</v>
      </c>
      <c r="F602" s="11">
        <v>548</v>
      </c>
      <c r="G602" s="11">
        <v>633</v>
      </c>
      <c r="H602" s="11">
        <v>706</v>
      </c>
      <c r="I602" s="13">
        <v>17060</v>
      </c>
      <c r="J602" s="13">
        <v>19500</v>
      </c>
      <c r="K602" s="13">
        <v>21940</v>
      </c>
      <c r="L602" s="13">
        <v>24360</v>
      </c>
      <c r="M602" s="13">
        <v>26320</v>
      </c>
      <c r="N602" s="13">
        <v>28260</v>
      </c>
      <c r="O602" s="13">
        <v>30220</v>
      </c>
      <c r="P602" s="13">
        <v>32160</v>
      </c>
      <c r="R602"/>
    </row>
    <row r="603" spans="1:18" s="9" customFormat="1" ht="15.75" customHeight="1" x14ac:dyDescent="0.45">
      <c r="A603" s="59" t="s">
        <v>159</v>
      </c>
      <c r="B603" s="59" t="str">
        <f t="shared" si="9"/>
        <v>Teller1.2</v>
      </c>
      <c r="C603" s="12">
        <v>1.2</v>
      </c>
      <c r="D603" s="11">
        <v>1983</v>
      </c>
      <c r="E603" s="11">
        <v>2124</v>
      </c>
      <c r="F603" s="11">
        <v>2547</v>
      </c>
      <c r="G603" s="11">
        <v>2943</v>
      </c>
      <c r="H603" s="11">
        <v>3282</v>
      </c>
      <c r="I603" s="11">
        <v>79320</v>
      </c>
      <c r="J603" s="11">
        <v>90600</v>
      </c>
      <c r="K603" s="11">
        <v>101880</v>
      </c>
      <c r="L603" s="11">
        <v>113160</v>
      </c>
      <c r="M603" s="11">
        <v>122280</v>
      </c>
      <c r="N603" s="11">
        <v>131280</v>
      </c>
      <c r="O603" s="11">
        <v>140400</v>
      </c>
      <c r="P603" s="11">
        <v>149400</v>
      </c>
      <c r="R603"/>
    </row>
    <row r="604" spans="1:18" s="9" customFormat="1" ht="15.75" customHeight="1" x14ac:dyDescent="0.45">
      <c r="A604" s="59" t="s">
        <v>159</v>
      </c>
      <c r="B604" s="59" t="str">
        <f t="shared" si="9"/>
        <v>Teller1</v>
      </c>
      <c r="C604" s="12">
        <v>1</v>
      </c>
      <c r="D604" s="11">
        <v>1652</v>
      </c>
      <c r="E604" s="11">
        <v>1770</v>
      </c>
      <c r="F604" s="11">
        <v>2122</v>
      </c>
      <c r="G604" s="11">
        <v>2452</v>
      </c>
      <c r="H604" s="11">
        <v>2735</v>
      </c>
      <c r="I604" s="11">
        <v>66100</v>
      </c>
      <c r="J604" s="11">
        <v>75500</v>
      </c>
      <c r="K604" s="11">
        <v>84900</v>
      </c>
      <c r="L604" s="11">
        <v>94300</v>
      </c>
      <c r="M604" s="11">
        <v>101900</v>
      </c>
      <c r="N604" s="11">
        <v>109400</v>
      </c>
      <c r="O604" s="11">
        <v>117000</v>
      </c>
      <c r="P604" s="11">
        <v>124500</v>
      </c>
      <c r="R604"/>
    </row>
    <row r="605" spans="1:18" s="9" customFormat="1" ht="15.75" customHeight="1" x14ac:dyDescent="0.45">
      <c r="A605" s="59" t="s">
        <v>159</v>
      </c>
      <c r="B605" s="59" t="str">
        <f t="shared" si="9"/>
        <v>Teller0.8</v>
      </c>
      <c r="C605" s="12">
        <v>0.8</v>
      </c>
      <c r="D605" s="11">
        <v>1322</v>
      </c>
      <c r="E605" s="11">
        <v>1416</v>
      </c>
      <c r="F605" s="11">
        <v>1698</v>
      </c>
      <c r="G605" s="11">
        <v>1962</v>
      </c>
      <c r="H605" s="11">
        <v>2188</v>
      </c>
      <c r="I605" s="13">
        <v>52880</v>
      </c>
      <c r="J605" s="13">
        <v>60400</v>
      </c>
      <c r="K605" s="13">
        <v>67920</v>
      </c>
      <c r="L605" s="13">
        <v>75440</v>
      </c>
      <c r="M605" s="13">
        <v>81520</v>
      </c>
      <c r="N605" s="13">
        <v>87520</v>
      </c>
      <c r="O605" s="13">
        <v>93600</v>
      </c>
      <c r="P605" s="13">
        <v>99600</v>
      </c>
      <c r="R605"/>
    </row>
    <row r="606" spans="1:18" s="9" customFormat="1" ht="15.75" customHeight="1" x14ac:dyDescent="0.45">
      <c r="A606" s="59" t="s">
        <v>159</v>
      </c>
      <c r="B606" s="59" t="str">
        <f t="shared" si="9"/>
        <v>Teller0.7</v>
      </c>
      <c r="C606" s="12">
        <v>0.7</v>
      </c>
      <c r="D606" s="11">
        <v>1156</v>
      </c>
      <c r="E606" s="11">
        <v>1239</v>
      </c>
      <c r="F606" s="11">
        <v>1485</v>
      </c>
      <c r="G606" s="11">
        <v>1716</v>
      </c>
      <c r="H606" s="11">
        <v>1914</v>
      </c>
      <c r="I606" s="13">
        <v>46270</v>
      </c>
      <c r="J606" s="13">
        <v>52850</v>
      </c>
      <c r="K606" s="13">
        <v>59429.999999999993</v>
      </c>
      <c r="L606" s="13">
        <v>66010</v>
      </c>
      <c r="M606" s="13">
        <v>71330</v>
      </c>
      <c r="N606" s="13">
        <v>76580</v>
      </c>
      <c r="O606" s="13">
        <v>81900</v>
      </c>
      <c r="P606" s="13">
        <v>87150</v>
      </c>
      <c r="R606"/>
    </row>
    <row r="607" spans="1:18" s="9" customFormat="1" ht="15.75" customHeight="1" x14ac:dyDescent="0.45">
      <c r="A607" s="59" t="s">
        <v>159</v>
      </c>
      <c r="B607" s="59" t="str">
        <f t="shared" si="9"/>
        <v>Teller0.6</v>
      </c>
      <c r="C607" s="12">
        <v>0.6</v>
      </c>
      <c r="D607" s="11">
        <v>991</v>
      </c>
      <c r="E607" s="11">
        <v>1062</v>
      </c>
      <c r="F607" s="11">
        <v>1273</v>
      </c>
      <c r="G607" s="11">
        <v>1471</v>
      </c>
      <c r="H607" s="11">
        <v>1641</v>
      </c>
      <c r="I607" s="11">
        <v>39660</v>
      </c>
      <c r="J607" s="11">
        <v>45300</v>
      </c>
      <c r="K607" s="11">
        <v>50940</v>
      </c>
      <c r="L607" s="11">
        <v>56580</v>
      </c>
      <c r="M607" s="11">
        <v>61140</v>
      </c>
      <c r="N607" s="14">
        <v>65640</v>
      </c>
      <c r="O607" s="14">
        <v>70200</v>
      </c>
      <c r="P607" s="14">
        <v>74700</v>
      </c>
      <c r="R607"/>
    </row>
    <row r="608" spans="1:18" s="9" customFormat="1" ht="15.75" customHeight="1" x14ac:dyDescent="0.45">
      <c r="A608" s="59" t="s">
        <v>159</v>
      </c>
      <c r="B608" s="59" t="str">
        <f t="shared" si="9"/>
        <v>Teller0.5</v>
      </c>
      <c r="C608" s="12">
        <v>0.5</v>
      </c>
      <c r="D608" s="11">
        <v>826</v>
      </c>
      <c r="E608" s="11">
        <v>885</v>
      </c>
      <c r="F608" s="11">
        <v>1061</v>
      </c>
      <c r="G608" s="11">
        <v>1226</v>
      </c>
      <c r="H608" s="11">
        <v>1367</v>
      </c>
      <c r="I608" s="13">
        <v>33050</v>
      </c>
      <c r="J608" s="13">
        <v>37750</v>
      </c>
      <c r="K608" s="13">
        <v>42450</v>
      </c>
      <c r="L608" s="13">
        <v>47150</v>
      </c>
      <c r="M608" s="13">
        <v>50950</v>
      </c>
      <c r="N608" s="13">
        <v>54700</v>
      </c>
      <c r="O608" s="13">
        <v>58500</v>
      </c>
      <c r="P608" s="13">
        <v>62250</v>
      </c>
      <c r="R608"/>
    </row>
    <row r="609" spans="1:18" s="9" customFormat="1" ht="15.75" customHeight="1" x14ac:dyDescent="0.45">
      <c r="A609" s="59" t="s">
        <v>159</v>
      </c>
      <c r="B609" s="59" t="str">
        <f t="shared" si="9"/>
        <v>Teller0.45</v>
      </c>
      <c r="C609" s="12">
        <v>0.45</v>
      </c>
      <c r="D609" s="11">
        <v>743</v>
      </c>
      <c r="E609" s="11">
        <v>796</v>
      </c>
      <c r="F609" s="11">
        <v>955</v>
      </c>
      <c r="G609" s="11">
        <v>1103</v>
      </c>
      <c r="H609" s="11">
        <v>1230</v>
      </c>
      <c r="I609" s="11">
        <v>29745</v>
      </c>
      <c r="J609" s="11">
        <v>33975</v>
      </c>
      <c r="K609" s="11">
        <v>38205</v>
      </c>
      <c r="L609" s="11">
        <v>42435</v>
      </c>
      <c r="M609" s="11">
        <v>45855</v>
      </c>
      <c r="N609" s="14">
        <v>49230</v>
      </c>
      <c r="O609" s="14">
        <v>52650</v>
      </c>
      <c r="P609" s="14">
        <v>56025</v>
      </c>
      <c r="R609"/>
    </row>
    <row r="610" spans="1:18" s="9" customFormat="1" ht="15.75" customHeight="1" x14ac:dyDescent="0.45">
      <c r="A610" s="59" t="s">
        <v>159</v>
      </c>
      <c r="B610" s="59" t="str">
        <f t="shared" si="9"/>
        <v>Teller0.4</v>
      </c>
      <c r="C610" s="12">
        <v>0.4</v>
      </c>
      <c r="D610" s="11">
        <v>661</v>
      </c>
      <c r="E610" s="11">
        <v>708</v>
      </c>
      <c r="F610" s="11">
        <v>849</v>
      </c>
      <c r="G610" s="11">
        <v>981</v>
      </c>
      <c r="H610" s="11">
        <v>1094</v>
      </c>
      <c r="I610" s="11">
        <v>26440</v>
      </c>
      <c r="J610" s="11">
        <v>30200</v>
      </c>
      <c r="K610" s="11">
        <v>33960</v>
      </c>
      <c r="L610" s="11">
        <v>37720</v>
      </c>
      <c r="M610" s="11">
        <v>40760</v>
      </c>
      <c r="N610" s="14">
        <v>43760</v>
      </c>
      <c r="O610" s="14">
        <v>46800</v>
      </c>
      <c r="P610" s="14">
        <v>49800</v>
      </c>
      <c r="R610"/>
    </row>
    <row r="611" spans="1:18" s="9" customFormat="1" ht="15.75" customHeight="1" x14ac:dyDescent="0.45">
      <c r="A611" s="59" t="s">
        <v>159</v>
      </c>
      <c r="B611" s="59" t="str">
        <f t="shared" si="9"/>
        <v>Teller0.3</v>
      </c>
      <c r="C611" s="12">
        <v>0.3</v>
      </c>
      <c r="D611" s="11">
        <v>495</v>
      </c>
      <c r="E611" s="11">
        <v>531</v>
      </c>
      <c r="F611" s="11">
        <v>636</v>
      </c>
      <c r="G611" s="11">
        <v>735</v>
      </c>
      <c r="H611" s="11">
        <v>820</v>
      </c>
      <c r="I611" s="13">
        <v>19830</v>
      </c>
      <c r="J611" s="13">
        <v>22650</v>
      </c>
      <c r="K611" s="13">
        <v>25470</v>
      </c>
      <c r="L611" s="13">
        <v>28290</v>
      </c>
      <c r="M611" s="13">
        <v>30570</v>
      </c>
      <c r="N611" s="13">
        <v>32820</v>
      </c>
      <c r="O611" s="13">
        <v>35100</v>
      </c>
      <c r="P611" s="13">
        <v>37350</v>
      </c>
      <c r="R611"/>
    </row>
    <row r="612" spans="1:18" s="9" customFormat="1" ht="15.75" customHeight="1" x14ac:dyDescent="0.45">
      <c r="A612" s="59" t="s">
        <v>159</v>
      </c>
      <c r="B612" s="59" t="str">
        <f t="shared" si="9"/>
        <v>Teller0.2</v>
      </c>
      <c r="C612" s="12">
        <v>0.2</v>
      </c>
      <c r="D612" s="11">
        <v>330</v>
      </c>
      <c r="E612" s="11">
        <v>354</v>
      </c>
      <c r="F612" s="11">
        <v>424</v>
      </c>
      <c r="G612" s="11">
        <v>490</v>
      </c>
      <c r="H612" s="11">
        <v>547</v>
      </c>
      <c r="I612" s="13">
        <v>13220</v>
      </c>
      <c r="J612" s="13">
        <v>15100</v>
      </c>
      <c r="K612" s="13">
        <v>16980</v>
      </c>
      <c r="L612" s="13">
        <v>18860</v>
      </c>
      <c r="M612" s="13">
        <v>20380</v>
      </c>
      <c r="N612" s="13">
        <v>21880</v>
      </c>
      <c r="O612" s="13">
        <v>23400</v>
      </c>
      <c r="P612" s="13">
        <v>24900</v>
      </c>
      <c r="R612"/>
    </row>
    <row r="613" spans="1:18" s="9" customFormat="1" ht="15.75" customHeight="1" x14ac:dyDescent="0.45">
      <c r="A613" s="59" t="s">
        <v>160</v>
      </c>
      <c r="B613" s="59" t="str">
        <f t="shared" si="9"/>
        <v>Washington1.2</v>
      </c>
      <c r="C613" s="12">
        <v>1.2</v>
      </c>
      <c r="D613" s="11">
        <v>1980</v>
      </c>
      <c r="E613" s="11">
        <v>2121</v>
      </c>
      <c r="F613" s="11">
        <v>2544</v>
      </c>
      <c r="G613" s="11">
        <v>2940</v>
      </c>
      <c r="H613" s="11">
        <v>3279</v>
      </c>
      <c r="I613" s="11">
        <v>79200</v>
      </c>
      <c r="J613" s="11">
        <v>90480</v>
      </c>
      <c r="K613" s="11">
        <v>101760</v>
      </c>
      <c r="L613" s="11">
        <v>113040</v>
      </c>
      <c r="M613" s="11">
        <v>122160</v>
      </c>
      <c r="N613" s="11">
        <v>131160</v>
      </c>
      <c r="O613" s="11">
        <v>140280</v>
      </c>
      <c r="P613" s="11">
        <v>149280</v>
      </c>
      <c r="R613"/>
    </row>
    <row r="614" spans="1:18" s="9" customFormat="1" ht="15.75" customHeight="1" x14ac:dyDescent="0.45">
      <c r="A614" s="59" t="s">
        <v>160</v>
      </c>
      <c r="B614" s="59" t="str">
        <f t="shared" si="9"/>
        <v>Washington1</v>
      </c>
      <c r="C614" s="12">
        <v>1</v>
      </c>
      <c r="D614" s="11">
        <v>1650</v>
      </c>
      <c r="E614" s="11">
        <v>1767</v>
      </c>
      <c r="F614" s="11">
        <v>2120</v>
      </c>
      <c r="G614" s="11">
        <v>2450</v>
      </c>
      <c r="H614" s="11">
        <v>2732</v>
      </c>
      <c r="I614" s="11">
        <v>66000</v>
      </c>
      <c r="J614" s="11">
        <v>75400</v>
      </c>
      <c r="K614" s="11">
        <v>84800</v>
      </c>
      <c r="L614" s="11">
        <v>94200</v>
      </c>
      <c r="M614" s="11">
        <v>101800</v>
      </c>
      <c r="N614" s="11">
        <v>109300</v>
      </c>
      <c r="O614" s="11">
        <v>116900</v>
      </c>
      <c r="P614" s="11">
        <v>124400</v>
      </c>
      <c r="R614"/>
    </row>
    <row r="615" spans="1:18" s="9" customFormat="1" ht="15.75" customHeight="1" x14ac:dyDescent="0.45">
      <c r="A615" s="59" t="s">
        <v>160</v>
      </c>
      <c r="B615" s="59" t="str">
        <f t="shared" si="9"/>
        <v>Washington0.8</v>
      </c>
      <c r="C615" s="12">
        <v>0.8</v>
      </c>
      <c r="D615" s="11">
        <v>1320</v>
      </c>
      <c r="E615" s="11">
        <v>1414</v>
      </c>
      <c r="F615" s="11">
        <v>1696</v>
      </c>
      <c r="G615" s="11">
        <v>1960</v>
      </c>
      <c r="H615" s="11">
        <v>2186</v>
      </c>
      <c r="I615" s="13">
        <v>52800</v>
      </c>
      <c r="J615" s="13">
        <v>60320</v>
      </c>
      <c r="K615" s="13">
        <v>67840</v>
      </c>
      <c r="L615" s="13">
        <v>75360</v>
      </c>
      <c r="M615" s="13">
        <v>81440</v>
      </c>
      <c r="N615" s="13">
        <v>87440</v>
      </c>
      <c r="O615" s="13">
        <v>93520</v>
      </c>
      <c r="P615" s="13">
        <v>99520</v>
      </c>
      <c r="R615"/>
    </row>
    <row r="616" spans="1:18" s="9" customFormat="1" ht="15.75" customHeight="1" x14ac:dyDescent="0.45">
      <c r="A616" s="59" t="s">
        <v>160</v>
      </c>
      <c r="B616" s="59" t="str">
        <f t="shared" si="9"/>
        <v>Washington0.7</v>
      </c>
      <c r="C616" s="12">
        <v>0.7</v>
      </c>
      <c r="D616" s="11">
        <v>1155</v>
      </c>
      <c r="E616" s="11">
        <v>1237</v>
      </c>
      <c r="F616" s="11">
        <v>1484</v>
      </c>
      <c r="G616" s="11">
        <v>1715</v>
      </c>
      <c r="H616" s="11">
        <v>1912</v>
      </c>
      <c r="I616" s="13">
        <v>46200</v>
      </c>
      <c r="J616" s="13">
        <v>52780</v>
      </c>
      <c r="K616" s="13">
        <v>59359.999999999993</v>
      </c>
      <c r="L616" s="13">
        <v>65940</v>
      </c>
      <c r="M616" s="13">
        <v>71260</v>
      </c>
      <c r="N616" s="13">
        <v>76510</v>
      </c>
      <c r="O616" s="13">
        <v>81830</v>
      </c>
      <c r="P616" s="13">
        <v>87080</v>
      </c>
      <c r="R616"/>
    </row>
    <row r="617" spans="1:18" s="9" customFormat="1" ht="15.75" customHeight="1" x14ac:dyDescent="0.45">
      <c r="A617" s="59" t="s">
        <v>160</v>
      </c>
      <c r="B617" s="59" t="str">
        <f t="shared" si="9"/>
        <v>Washington0.6</v>
      </c>
      <c r="C617" s="12">
        <v>0.6</v>
      </c>
      <c r="D617" s="11">
        <v>990</v>
      </c>
      <c r="E617" s="11">
        <v>1060</v>
      </c>
      <c r="F617" s="11">
        <v>1272</v>
      </c>
      <c r="G617" s="11">
        <v>1470</v>
      </c>
      <c r="H617" s="11">
        <v>1639</v>
      </c>
      <c r="I617" s="11">
        <v>39600</v>
      </c>
      <c r="J617" s="11">
        <v>45240</v>
      </c>
      <c r="K617" s="11">
        <v>50880</v>
      </c>
      <c r="L617" s="11">
        <v>56520</v>
      </c>
      <c r="M617" s="11">
        <v>61080</v>
      </c>
      <c r="N617" s="14">
        <v>65580</v>
      </c>
      <c r="O617" s="14">
        <v>70140</v>
      </c>
      <c r="P617" s="14">
        <v>74640</v>
      </c>
      <c r="R617"/>
    </row>
    <row r="618" spans="1:18" s="9" customFormat="1" ht="15.75" customHeight="1" x14ac:dyDescent="0.45">
      <c r="A618" s="59" t="s">
        <v>160</v>
      </c>
      <c r="B618" s="59" t="str">
        <f t="shared" si="9"/>
        <v>Washington0.5</v>
      </c>
      <c r="C618" s="12">
        <v>0.5</v>
      </c>
      <c r="D618" s="11">
        <v>825</v>
      </c>
      <c r="E618" s="11">
        <v>883</v>
      </c>
      <c r="F618" s="11">
        <v>1060</v>
      </c>
      <c r="G618" s="11">
        <v>1225</v>
      </c>
      <c r="H618" s="11">
        <v>1366</v>
      </c>
      <c r="I618" s="13">
        <v>33000</v>
      </c>
      <c r="J618" s="13">
        <v>37700</v>
      </c>
      <c r="K618" s="13">
        <v>42400</v>
      </c>
      <c r="L618" s="13">
        <v>47100</v>
      </c>
      <c r="M618" s="13">
        <v>50900</v>
      </c>
      <c r="N618" s="13">
        <v>54650</v>
      </c>
      <c r="O618" s="13">
        <v>58450</v>
      </c>
      <c r="P618" s="13">
        <v>62200</v>
      </c>
      <c r="R618"/>
    </row>
    <row r="619" spans="1:18" s="9" customFormat="1" ht="15.75" customHeight="1" x14ac:dyDescent="0.45">
      <c r="A619" s="59" t="s">
        <v>160</v>
      </c>
      <c r="B619" s="59" t="str">
        <f t="shared" si="9"/>
        <v>Washington0.45</v>
      </c>
      <c r="C619" s="12">
        <v>0.45</v>
      </c>
      <c r="D619" s="11">
        <v>742</v>
      </c>
      <c r="E619" s="11">
        <v>795</v>
      </c>
      <c r="F619" s="11">
        <v>954</v>
      </c>
      <c r="G619" s="11">
        <v>1102</v>
      </c>
      <c r="H619" s="11">
        <v>1229</v>
      </c>
      <c r="I619" s="11">
        <v>29700</v>
      </c>
      <c r="J619" s="11">
        <v>33930</v>
      </c>
      <c r="K619" s="11">
        <v>38160</v>
      </c>
      <c r="L619" s="11">
        <v>42390</v>
      </c>
      <c r="M619" s="11">
        <v>45810</v>
      </c>
      <c r="N619" s="14">
        <v>49185</v>
      </c>
      <c r="O619" s="14">
        <v>52605</v>
      </c>
      <c r="P619" s="14">
        <v>55980</v>
      </c>
      <c r="R619"/>
    </row>
    <row r="620" spans="1:18" s="9" customFormat="1" ht="15.75" customHeight="1" x14ac:dyDescent="0.45">
      <c r="A620" s="59" t="s">
        <v>160</v>
      </c>
      <c r="B620" s="59" t="str">
        <f t="shared" si="9"/>
        <v>Washington0.4</v>
      </c>
      <c r="C620" s="12">
        <v>0.4</v>
      </c>
      <c r="D620" s="11">
        <v>660</v>
      </c>
      <c r="E620" s="11">
        <v>707</v>
      </c>
      <c r="F620" s="11">
        <v>848</v>
      </c>
      <c r="G620" s="11">
        <v>980</v>
      </c>
      <c r="H620" s="11">
        <v>1093</v>
      </c>
      <c r="I620" s="11">
        <v>26400</v>
      </c>
      <c r="J620" s="11">
        <v>30160</v>
      </c>
      <c r="K620" s="11">
        <v>33920</v>
      </c>
      <c r="L620" s="11">
        <v>37680</v>
      </c>
      <c r="M620" s="11">
        <v>40720</v>
      </c>
      <c r="N620" s="14">
        <v>43720</v>
      </c>
      <c r="O620" s="14">
        <v>46760</v>
      </c>
      <c r="P620" s="14">
        <v>49760</v>
      </c>
      <c r="R620"/>
    </row>
    <row r="621" spans="1:18" s="9" customFormat="1" ht="15.75" customHeight="1" x14ac:dyDescent="0.45">
      <c r="A621" s="59" t="s">
        <v>160</v>
      </c>
      <c r="B621" s="59" t="str">
        <f t="shared" si="9"/>
        <v>Washington0.3</v>
      </c>
      <c r="C621" s="12">
        <v>0.3</v>
      </c>
      <c r="D621" s="11">
        <v>495</v>
      </c>
      <c r="E621" s="11">
        <v>530</v>
      </c>
      <c r="F621" s="11">
        <v>636</v>
      </c>
      <c r="G621" s="11">
        <v>735</v>
      </c>
      <c r="H621" s="11">
        <v>819</v>
      </c>
      <c r="I621" s="11">
        <v>19800</v>
      </c>
      <c r="J621" s="11">
        <v>22620</v>
      </c>
      <c r="K621" s="11">
        <v>25440</v>
      </c>
      <c r="L621" s="11">
        <v>28260</v>
      </c>
      <c r="M621" s="11">
        <v>30540</v>
      </c>
      <c r="N621" s="14">
        <v>32790</v>
      </c>
      <c r="O621" s="14">
        <v>35070</v>
      </c>
      <c r="P621" s="14">
        <v>37320</v>
      </c>
      <c r="R621"/>
    </row>
    <row r="622" spans="1:18" s="9" customFormat="1" ht="15.75" customHeight="1" x14ac:dyDescent="0.45">
      <c r="A622" s="59" t="s">
        <v>160</v>
      </c>
      <c r="B622" s="59" t="str">
        <f t="shared" si="9"/>
        <v>Washington0.2</v>
      </c>
      <c r="C622" s="12">
        <v>0.2</v>
      </c>
      <c r="D622" s="11">
        <v>330</v>
      </c>
      <c r="E622" s="11">
        <v>353</v>
      </c>
      <c r="F622" s="11">
        <v>424</v>
      </c>
      <c r="G622" s="11">
        <v>490</v>
      </c>
      <c r="H622" s="11">
        <v>546</v>
      </c>
      <c r="I622" s="11">
        <v>13200</v>
      </c>
      <c r="J622" s="11">
        <v>15080</v>
      </c>
      <c r="K622" s="11">
        <v>16960</v>
      </c>
      <c r="L622" s="11">
        <v>18840</v>
      </c>
      <c r="M622" s="11">
        <v>20360</v>
      </c>
      <c r="N622" s="11">
        <v>21860</v>
      </c>
      <c r="O622" s="11">
        <v>23380</v>
      </c>
      <c r="P622" s="11">
        <v>24880</v>
      </c>
      <c r="R622"/>
    </row>
    <row r="623" spans="1:18" s="9" customFormat="1" ht="15.75" customHeight="1" x14ac:dyDescent="0.45">
      <c r="A623" s="59" t="s">
        <v>161</v>
      </c>
      <c r="B623" s="59" t="str">
        <f t="shared" si="9"/>
        <v>Weld1.2</v>
      </c>
      <c r="C623" s="12">
        <v>1.2</v>
      </c>
      <c r="D623" s="11">
        <v>2406</v>
      </c>
      <c r="E623" s="11">
        <v>2577</v>
      </c>
      <c r="F623" s="11">
        <v>3093</v>
      </c>
      <c r="G623" s="11">
        <v>3573</v>
      </c>
      <c r="H623" s="11">
        <v>3987</v>
      </c>
      <c r="I623" s="11">
        <v>96240</v>
      </c>
      <c r="J623" s="11">
        <v>109920</v>
      </c>
      <c r="K623" s="11">
        <v>123720</v>
      </c>
      <c r="L623" s="11">
        <v>137400</v>
      </c>
      <c r="M623" s="11">
        <v>148440</v>
      </c>
      <c r="N623" s="11">
        <v>159480</v>
      </c>
      <c r="O623" s="11">
        <v>170400</v>
      </c>
      <c r="P623" s="11">
        <v>181440</v>
      </c>
      <c r="R623"/>
    </row>
    <row r="624" spans="1:18" s="9" customFormat="1" ht="15.75" customHeight="1" x14ac:dyDescent="0.45">
      <c r="A624" s="59" t="s">
        <v>161</v>
      </c>
      <c r="B624" s="59" t="str">
        <f t="shared" si="9"/>
        <v>Weld1</v>
      </c>
      <c r="C624" s="12">
        <v>1</v>
      </c>
      <c r="D624" s="11">
        <v>2005</v>
      </c>
      <c r="E624" s="11">
        <v>2147</v>
      </c>
      <c r="F624" s="11">
        <v>2577</v>
      </c>
      <c r="G624" s="11">
        <v>2977</v>
      </c>
      <c r="H624" s="11">
        <v>3322</v>
      </c>
      <c r="I624" s="11">
        <v>80200</v>
      </c>
      <c r="J624" s="11">
        <v>91600</v>
      </c>
      <c r="K624" s="11">
        <v>103100</v>
      </c>
      <c r="L624" s="11">
        <v>114500</v>
      </c>
      <c r="M624" s="11">
        <v>123700</v>
      </c>
      <c r="N624" s="11">
        <v>132900</v>
      </c>
      <c r="O624" s="11">
        <v>142000</v>
      </c>
      <c r="P624" s="11">
        <v>151200</v>
      </c>
      <c r="R624"/>
    </row>
    <row r="625" spans="1:18" s="9" customFormat="1" ht="15.75" customHeight="1" x14ac:dyDescent="0.45">
      <c r="A625" s="59" t="s">
        <v>161</v>
      </c>
      <c r="B625" s="59" t="str">
        <f t="shared" si="9"/>
        <v>Weld0.8</v>
      </c>
      <c r="C625" s="12">
        <v>0.8</v>
      </c>
      <c r="D625" s="11">
        <v>1604</v>
      </c>
      <c r="E625" s="11">
        <v>1718</v>
      </c>
      <c r="F625" s="11">
        <v>2062</v>
      </c>
      <c r="G625" s="11">
        <v>2382</v>
      </c>
      <c r="H625" s="11">
        <v>2658</v>
      </c>
      <c r="I625" s="13">
        <v>64160</v>
      </c>
      <c r="J625" s="13">
        <v>73280</v>
      </c>
      <c r="K625" s="13">
        <v>82480</v>
      </c>
      <c r="L625" s="13">
        <v>91600</v>
      </c>
      <c r="M625" s="13">
        <v>98960</v>
      </c>
      <c r="N625" s="13">
        <v>106320</v>
      </c>
      <c r="O625" s="13">
        <v>113600</v>
      </c>
      <c r="P625" s="13">
        <v>120960</v>
      </c>
      <c r="R625"/>
    </row>
    <row r="626" spans="1:18" s="9" customFormat="1" ht="15.75" customHeight="1" x14ac:dyDescent="0.45">
      <c r="A626" s="59" t="s">
        <v>161</v>
      </c>
      <c r="B626" s="59" t="str">
        <f t="shared" si="9"/>
        <v>Weld0.7</v>
      </c>
      <c r="C626" s="12">
        <v>0.7</v>
      </c>
      <c r="D626" s="11">
        <v>1403</v>
      </c>
      <c r="E626" s="11">
        <v>1503</v>
      </c>
      <c r="F626" s="11">
        <v>1804</v>
      </c>
      <c r="G626" s="11">
        <v>2084</v>
      </c>
      <c r="H626" s="11">
        <v>2325</v>
      </c>
      <c r="I626" s="13">
        <v>56140</v>
      </c>
      <c r="J626" s="13">
        <v>64119.999999999993</v>
      </c>
      <c r="K626" s="13">
        <v>72170</v>
      </c>
      <c r="L626" s="13">
        <v>80150</v>
      </c>
      <c r="M626" s="13">
        <v>86590</v>
      </c>
      <c r="N626" s="13">
        <v>93030</v>
      </c>
      <c r="O626" s="13">
        <v>99400</v>
      </c>
      <c r="P626" s="13">
        <v>105840</v>
      </c>
      <c r="R626"/>
    </row>
    <row r="627" spans="1:18" s="9" customFormat="1" ht="15.75" customHeight="1" x14ac:dyDescent="0.45">
      <c r="A627" s="59" t="s">
        <v>161</v>
      </c>
      <c r="B627" s="59" t="str">
        <f t="shared" si="9"/>
        <v>Weld0.6</v>
      </c>
      <c r="C627" s="12">
        <v>0.6</v>
      </c>
      <c r="D627" s="11">
        <v>1203</v>
      </c>
      <c r="E627" s="11">
        <v>1288</v>
      </c>
      <c r="F627" s="11">
        <v>1546</v>
      </c>
      <c r="G627" s="11">
        <v>1786</v>
      </c>
      <c r="H627" s="11">
        <v>1993</v>
      </c>
      <c r="I627" s="11">
        <v>48120</v>
      </c>
      <c r="J627" s="11">
        <v>54960</v>
      </c>
      <c r="K627" s="11">
        <v>61860</v>
      </c>
      <c r="L627" s="11">
        <v>68700</v>
      </c>
      <c r="M627" s="11">
        <v>74220</v>
      </c>
      <c r="N627" s="14">
        <v>79740</v>
      </c>
      <c r="O627" s="14">
        <v>85200</v>
      </c>
      <c r="P627" s="14">
        <v>90720</v>
      </c>
      <c r="R627"/>
    </row>
    <row r="628" spans="1:18" s="9" customFormat="1" ht="15.75" customHeight="1" x14ac:dyDescent="0.45">
      <c r="A628" s="59" t="s">
        <v>161</v>
      </c>
      <c r="B628" s="59" t="str">
        <f t="shared" si="9"/>
        <v>Weld0.5</v>
      </c>
      <c r="C628" s="12">
        <v>0.5</v>
      </c>
      <c r="D628" s="11">
        <v>1002</v>
      </c>
      <c r="E628" s="11">
        <v>1073</v>
      </c>
      <c r="F628" s="11">
        <v>1288</v>
      </c>
      <c r="G628" s="11">
        <v>1488</v>
      </c>
      <c r="H628" s="11">
        <v>1661</v>
      </c>
      <c r="I628" s="13">
        <v>40100</v>
      </c>
      <c r="J628" s="13">
        <v>45800</v>
      </c>
      <c r="K628" s="13">
        <v>51550</v>
      </c>
      <c r="L628" s="13">
        <v>57250</v>
      </c>
      <c r="M628" s="13">
        <v>61850</v>
      </c>
      <c r="N628" s="13">
        <v>66450</v>
      </c>
      <c r="O628" s="13">
        <v>71000</v>
      </c>
      <c r="P628" s="13">
        <v>75600</v>
      </c>
      <c r="R628"/>
    </row>
    <row r="629" spans="1:18" s="9" customFormat="1" ht="15.75" customHeight="1" x14ac:dyDescent="0.45">
      <c r="A629" s="59" t="s">
        <v>161</v>
      </c>
      <c r="B629" s="59" t="str">
        <f t="shared" si="9"/>
        <v>Weld0.45</v>
      </c>
      <c r="C629" s="12">
        <v>0.45</v>
      </c>
      <c r="D629" s="11">
        <v>902</v>
      </c>
      <c r="E629" s="11">
        <v>966</v>
      </c>
      <c r="F629" s="11">
        <v>1159</v>
      </c>
      <c r="G629" s="11">
        <v>1339</v>
      </c>
      <c r="H629" s="11">
        <v>1495</v>
      </c>
      <c r="I629" s="11">
        <v>36090</v>
      </c>
      <c r="J629" s="11">
        <v>41220</v>
      </c>
      <c r="K629" s="11">
        <v>46395</v>
      </c>
      <c r="L629" s="11">
        <v>51525</v>
      </c>
      <c r="M629" s="11">
        <v>55665</v>
      </c>
      <c r="N629" s="14">
        <v>59805</v>
      </c>
      <c r="O629" s="14">
        <v>63900</v>
      </c>
      <c r="P629" s="14">
        <v>68040</v>
      </c>
      <c r="R629"/>
    </row>
    <row r="630" spans="1:18" s="9" customFormat="1" ht="15.75" customHeight="1" x14ac:dyDescent="0.45">
      <c r="A630" s="59" t="s">
        <v>161</v>
      </c>
      <c r="B630" s="59" t="str">
        <f t="shared" si="9"/>
        <v>Weld0.4</v>
      </c>
      <c r="C630" s="12">
        <v>0.4</v>
      </c>
      <c r="D630" s="11">
        <v>802</v>
      </c>
      <c r="E630" s="11">
        <v>859</v>
      </c>
      <c r="F630" s="11">
        <v>1031</v>
      </c>
      <c r="G630" s="11">
        <v>1191</v>
      </c>
      <c r="H630" s="11">
        <v>1329</v>
      </c>
      <c r="I630" s="11">
        <v>32080</v>
      </c>
      <c r="J630" s="11">
        <v>36640</v>
      </c>
      <c r="K630" s="11">
        <v>41240</v>
      </c>
      <c r="L630" s="11">
        <v>45800</v>
      </c>
      <c r="M630" s="11">
        <v>49480</v>
      </c>
      <c r="N630" s="14">
        <v>53160</v>
      </c>
      <c r="O630" s="14">
        <v>56800</v>
      </c>
      <c r="P630" s="14">
        <v>60480</v>
      </c>
      <c r="R630"/>
    </row>
    <row r="631" spans="1:18" s="9" customFormat="1" ht="15.75" customHeight="1" x14ac:dyDescent="0.45">
      <c r="A631" s="59" t="s">
        <v>161</v>
      </c>
      <c r="B631" s="59" t="str">
        <f t="shared" si="9"/>
        <v>Weld0.3</v>
      </c>
      <c r="C631" s="12">
        <v>0.3</v>
      </c>
      <c r="D631" s="11">
        <v>601</v>
      </c>
      <c r="E631" s="11">
        <v>644</v>
      </c>
      <c r="F631" s="11">
        <v>773</v>
      </c>
      <c r="G631" s="11">
        <v>893</v>
      </c>
      <c r="H631" s="11">
        <v>996</v>
      </c>
      <c r="I631" s="13">
        <v>24060</v>
      </c>
      <c r="J631" s="13">
        <v>27480</v>
      </c>
      <c r="K631" s="13">
        <v>30930</v>
      </c>
      <c r="L631" s="13">
        <v>34350</v>
      </c>
      <c r="M631" s="13">
        <v>37110</v>
      </c>
      <c r="N631" s="13">
        <v>39870</v>
      </c>
      <c r="O631" s="13">
        <v>42600</v>
      </c>
      <c r="P631" s="13">
        <v>45360</v>
      </c>
      <c r="R631"/>
    </row>
    <row r="632" spans="1:18" s="9" customFormat="1" ht="15.75" customHeight="1" x14ac:dyDescent="0.45">
      <c r="A632" s="59" t="s">
        <v>161</v>
      </c>
      <c r="B632" s="59" t="str">
        <f t="shared" si="9"/>
        <v>Weld0.2</v>
      </c>
      <c r="C632" s="12">
        <v>0.2</v>
      </c>
      <c r="D632" s="11">
        <v>401</v>
      </c>
      <c r="E632" s="11">
        <v>429</v>
      </c>
      <c r="F632" s="11">
        <v>515</v>
      </c>
      <c r="G632" s="11">
        <v>595</v>
      </c>
      <c r="H632" s="11">
        <v>664</v>
      </c>
      <c r="I632" s="13">
        <v>16040</v>
      </c>
      <c r="J632" s="13">
        <v>18320</v>
      </c>
      <c r="K632" s="13">
        <v>20620</v>
      </c>
      <c r="L632" s="13">
        <v>22900</v>
      </c>
      <c r="M632" s="13">
        <v>24740</v>
      </c>
      <c r="N632" s="13">
        <v>26580</v>
      </c>
      <c r="O632" s="13">
        <v>28400</v>
      </c>
      <c r="P632" s="13">
        <v>30240</v>
      </c>
      <c r="R632"/>
    </row>
    <row r="633" spans="1:18" s="9" customFormat="1" ht="15.75" customHeight="1" x14ac:dyDescent="0.45">
      <c r="A633" s="59" t="s">
        <v>162</v>
      </c>
      <c r="B633" s="59" t="str">
        <f t="shared" si="9"/>
        <v>Yuma1.2</v>
      </c>
      <c r="C633" s="12">
        <v>1.2</v>
      </c>
      <c r="D633" s="11">
        <v>1980</v>
      </c>
      <c r="E633" s="11">
        <v>2121</v>
      </c>
      <c r="F633" s="11">
        <v>2544</v>
      </c>
      <c r="G633" s="11">
        <v>2940</v>
      </c>
      <c r="H633" s="11">
        <v>3279</v>
      </c>
      <c r="I633" s="11">
        <v>79200</v>
      </c>
      <c r="J633" s="11">
        <v>90480</v>
      </c>
      <c r="K633" s="11">
        <v>101760</v>
      </c>
      <c r="L633" s="11">
        <v>113040</v>
      </c>
      <c r="M633" s="11">
        <v>122160</v>
      </c>
      <c r="N633" s="11">
        <v>131160</v>
      </c>
      <c r="O633" s="11">
        <v>140280</v>
      </c>
      <c r="P633" s="11">
        <v>149280</v>
      </c>
      <c r="R633"/>
    </row>
    <row r="634" spans="1:18" s="9" customFormat="1" ht="15.75" customHeight="1" x14ac:dyDescent="0.45">
      <c r="A634" s="59" t="s">
        <v>162</v>
      </c>
      <c r="B634" s="59" t="str">
        <f t="shared" si="9"/>
        <v>Yuma1</v>
      </c>
      <c r="C634" s="12">
        <v>1</v>
      </c>
      <c r="D634" s="11">
        <v>1650</v>
      </c>
      <c r="E634" s="11">
        <v>1767</v>
      </c>
      <c r="F634" s="11">
        <v>2120</v>
      </c>
      <c r="G634" s="11">
        <v>2450</v>
      </c>
      <c r="H634" s="11">
        <v>2732</v>
      </c>
      <c r="I634" s="11">
        <v>66000</v>
      </c>
      <c r="J634" s="11">
        <v>75400</v>
      </c>
      <c r="K634" s="11">
        <v>84800</v>
      </c>
      <c r="L634" s="11">
        <v>94200</v>
      </c>
      <c r="M634" s="11">
        <v>101800</v>
      </c>
      <c r="N634" s="11">
        <v>109300</v>
      </c>
      <c r="O634" s="11">
        <v>116900</v>
      </c>
      <c r="P634" s="11">
        <v>124400</v>
      </c>
      <c r="R634"/>
    </row>
    <row r="635" spans="1:18" s="9" customFormat="1" ht="15.75" customHeight="1" x14ac:dyDescent="0.45">
      <c r="A635" s="59" t="s">
        <v>162</v>
      </c>
      <c r="B635" s="59" t="str">
        <f t="shared" si="9"/>
        <v>Yuma0.8</v>
      </c>
      <c r="C635" s="12">
        <v>0.8</v>
      </c>
      <c r="D635" s="11">
        <v>1320</v>
      </c>
      <c r="E635" s="11">
        <v>1414</v>
      </c>
      <c r="F635" s="11">
        <v>1696</v>
      </c>
      <c r="G635" s="11">
        <v>1960</v>
      </c>
      <c r="H635" s="11">
        <v>2186</v>
      </c>
      <c r="I635" s="13">
        <v>52800</v>
      </c>
      <c r="J635" s="13">
        <v>60320</v>
      </c>
      <c r="K635" s="13">
        <v>67840</v>
      </c>
      <c r="L635" s="13">
        <v>75360</v>
      </c>
      <c r="M635" s="13">
        <v>81440</v>
      </c>
      <c r="N635" s="13">
        <v>87440</v>
      </c>
      <c r="O635" s="13">
        <v>93520</v>
      </c>
      <c r="P635" s="13">
        <v>99520</v>
      </c>
      <c r="R635"/>
    </row>
    <row r="636" spans="1:18" s="9" customFormat="1" ht="15.75" customHeight="1" x14ac:dyDescent="0.45">
      <c r="A636" s="59" t="s">
        <v>162</v>
      </c>
      <c r="B636" s="59" t="str">
        <f t="shared" si="9"/>
        <v>Yuma0.7</v>
      </c>
      <c r="C636" s="12">
        <v>0.7</v>
      </c>
      <c r="D636" s="11">
        <v>1155</v>
      </c>
      <c r="E636" s="11">
        <v>1237</v>
      </c>
      <c r="F636" s="11">
        <v>1484</v>
      </c>
      <c r="G636" s="11">
        <v>1715</v>
      </c>
      <c r="H636" s="11">
        <v>1912</v>
      </c>
      <c r="I636" s="13">
        <v>46200</v>
      </c>
      <c r="J636" s="13">
        <v>52780</v>
      </c>
      <c r="K636" s="13">
        <v>59359.999999999993</v>
      </c>
      <c r="L636" s="13">
        <v>65940</v>
      </c>
      <c r="M636" s="13">
        <v>71260</v>
      </c>
      <c r="N636" s="13">
        <v>76510</v>
      </c>
      <c r="O636" s="13">
        <v>81830</v>
      </c>
      <c r="P636" s="13">
        <v>87080</v>
      </c>
      <c r="R636"/>
    </row>
    <row r="637" spans="1:18" s="9" customFormat="1" ht="15.75" customHeight="1" x14ac:dyDescent="0.45">
      <c r="A637" s="59" t="s">
        <v>162</v>
      </c>
      <c r="B637" s="59" t="str">
        <f t="shared" si="9"/>
        <v>Yuma0.6</v>
      </c>
      <c r="C637" s="12">
        <v>0.6</v>
      </c>
      <c r="D637" s="11">
        <v>990</v>
      </c>
      <c r="E637" s="11">
        <v>1060</v>
      </c>
      <c r="F637" s="11">
        <v>1272</v>
      </c>
      <c r="G637" s="11">
        <v>1470</v>
      </c>
      <c r="H637" s="11">
        <v>1639</v>
      </c>
      <c r="I637" s="11">
        <v>39600</v>
      </c>
      <c r="J637" s="11">
        <v>45240</v>
      </c>
      <c r="K637" s="11">
        <v>50880</v>
      </c>
      <c r="L637" s="11">
        <v>56520</v>
      </c>
      <c r="M637" s="11">
        <v>61080</v>
      </c>
      <c r="N637" s="14">
        <v>65580</v>
      </c>
      <c r="O637" s="14">
        <v>70140</v>
      </c>
      <c r="P637" s="14">
        <v>74640</v>
      </c>
      <c r="R637"/>
    </row>
    <row r="638" spans="1:18" s="9" customFormat="1" ht="15.75" customHeight="1" x14ac:dyDescent="0.45">
      <c r="A638" s="59" t="s">
        <v>162</v>
      </c>
      <c r="B638" s="59" t="str">
        <f t="shared" si="9"/>
        <v>Yuma0.5</v>
      </c>
      <c r="C638" s="12">
        <v>0.5</v>
      </c>
      <c r="D638" s="11">
        <v>825</v>
      </c>
      <c r="E638" s="11">
        <v>883</v>
      </c>
      <c r="F638" s="11">
        <v>1060</v>
      </c>
      <c r="G638" s="11">
        <v>1225</v>
      </c>
      <c r="H638" s="11">
        <v>1366</v>
      </c>
      <c r="I638" s="13">
        <v>33000</v>
      </c>
      <c r="J638" s="13">
        <v>37700</v>
      </c>
      <c r="K638" s="13">
        <v>42400</v>
      </c>
      <c r="L638" s="13">
        <v>47100</v>
      </c>
      <c r="M638" s="13">
        <v>50900</v>
      </c>
      <c r="N638" s="13">
        <v>54650</v>
      </c>
      <c r="O638" s="13">
        <v>58450</v>
      </c>
      <c r="P638" s="13">
        <v>62200</v>
      </c>
      <c r="R638"/>
    </row>
    <row r="639" spans="1:18" s="9" customFormat="1" ht="15.75" customHeight="1" x14ac:dyDescent="0.45">
      <c r="A639" s="59" t="s">
        <v>162</v>
      </c>
      <c r="B639" s="59" t="str">
        <f t="shared" si="9"/>
        <v>Yuma0.45</v>
      </c>
      <c r="C639" s="12">
        <v>0.45</v>
      </c>
      <c r="D639" s="11">
        <v>742</v>
      </c>
      <c r="E639" s="11">
        <v>795</v>
      </c>
      <c r="F639" s="11">
        <v>954</v>
      </c>
      <c r="G639" s="11">
        <v>1102</v>
      </c>
      <c r="H639" s="11">
        <v>1229</v>
      </c>
      <c r="I639" s="11">
        <v>29700</v>
      </c>
      <c r="J639" s="11">
        <v>33930</v>
      </c>
      <c r="K639" s="11">
        <v>38160</v>
      </c>
      <c r="L639" s="11">
        <v>42390</v>
      </c>
      <c r="M639" s="11">
        <v>45810</v>
      </c>
      <c r="N639" s="14">
        <v>49185</v>
      </c>
      <c r="O639" s="14">
        <v>52605</v>
      </c>
      <c r="P639" s="14">
        <v>55980</v>
      </c>
      <c r="R639"/>
    </row>
    <row r="640" spans="1:18" s="9" customFormat="1" ht="15.75" customHeight="1" x14ac:dyDescent="0.45">
      <c r="A640" s="59" t="s">
        <v>162</v>
      </c>
      <c r="B640" s="59" t="str">
        <f t="shared" si="9"/>
        <v>Yuma0.4</v>
      </c>
      <c r="C640" s="12">
        <v>0.4</v>
      </c>
      <c r="D640" s="11">
        <v>660</v>
      </c>
      <c r="E640" s="11">
        <v>707</v>
      </c>
      <c r="F640" s="11">
        <v>848</v>
      </c>
      <c r="G640" s="11">
        <v>980</v>
      </c>
      <c r="H640" s="11">
        <v>1093</v>
      </c>
      <c r="I640" s="11">
        <v>26400</v>
      </c>
      <c r="J640" s="11">
        <v>30160</v>
      </c>
      <c r="K640" s="11">
        <v>33920</v>
      </c>
      <c r="L640" s="11">
        <v>37680</v>
      </c>
      <c r="M640" s="11">
        <v>40720</v>
      </c>
      <c r="N640" s="14">
        <v>43720</v>
      </c>
      <c r="O640" s="14">
        <v>46760</v>
      </c>
      <c r="P640" s="14">
        <v>49760</v>
      </c>
      <c r="R640"/>
    </row>
    <row r="641" spans="1:18" s="9" customFormat="1" ht="15.75" customHeight="1" x14ac:dyDescent="0.45">
      <c r="A641" s="59" t="s">
        <v>162</v>
      </c>
      <c r="B641" s="59" t="str">
        <f t="shared" si="9"/>
        <v>Yuma0.3</v>
      </c>
      <c r="C641" s="12">
        <v>0.3</v>
      </c>
      <c r="D641" s="11">
        <v>495</v>
      </c>
      <c r="E641" s="11">
        <v>530</v>
      </c>
      <c r="F641" s="11">
        <v>636</v>
      </c>
      <c r="G641" s="11">
        <v>735</v>
      </c>
      <c r="H641" s="11">
        <v>819</v>
      </c>
      <c r="I641" s="11">
        <v>19800</v>
      </c>
      <c r="J641" s="11">
        <v>22620</v>
      </c>
      <c r="K641" s="11">
        <v>25440</v>
      </c>
      <c r="L641" s="11">
        <v>28260</v>
      </c>
      <c r="M641" s="11">
        <v>30540</v>
      </c>
      <c r="N641" s="14">
        <v>32790</v>
      </c>
      <c r="O641" s="14">
        <v>35070</v>
      </c>
      <c r="P641" s="14">
        <v>37320</v>
      </c>
      <c r="R641"/>
    </row>
    <row r="642" spans="1:18" s="9" customFormat="1" ht="15.75" customHeight="1" x14ac:dyDescent="0.45">
      <c r="A642" s="59" t="s">
        <v>162</v>
      </c>
      <c r="B642" s="59" t="str">
        <f t="shared" si="9"/>
        <v>Yuma0.2</v>
      </c>
      <c r="C642" s="12">
        <v>0.2</v>
      </c>
      <c r="D642" s="11">
        <v>330</v>
      </c>
      <c r="E642" s="11">
        <v>353</v>
      </c>
      <c r="F642" s="11">
        <v>424</v>
      </c>
      <c r="G642" s="11">
        <v>490</v>
      </c>
      <c r="H642" s="11">
        <v>546</v>
      </c>
      <c r="I642" s="11">
        <v>13200</v>
      </c>
      <c r="J642" s="11">
        <v>15080</v>
      </c>
      <c r="K642" s="11">
        <v>16960</v>
      </c>
      <c r="L642" s="11">
        <v>18840</v>
      </c>
      <c r="M642" s="11">
        <v>20360</v>
      </c>
      <c r="N642" s="14">
        <v>21860</v>
      </c>
      <c r="O642" s="14">
        <v>23380</v>
      </c>
      <c r="P642" s="14">
        <v>24880</v>
      </c>
      <c r="R642"/>
    </row>
    <row r="643" spans="1:18" s="9" customFormat="1" ht="15.75" customHeight="1" x14ac:dyDescent="0.45">
      <c r="A643"/>
      <c r="B643"/>
      <c r="C643"/>
      <c r="D643"/>
      <c r="E643"/>
      <c r="F643"/>
      <c r="G643"/>
      <c r="H643"/>
      <c r="I643"/>
      <c r="J643"/>
      <c r="K643"/>
      <c r="L643"/>
      <c r="M643"/>
      <c r="N643"/>
      <c r="O643"/>
      <c r="P643"/>
      <c r="R643"/>
    </row>
    <row r="644" spans="1:18" s="9" customFormat="1" ht="15.75" customHeight="1" x14ac:dyDescent="0.45">
      <c r="A644"/>
      <c r="B644"/>
      <c r="C644"/>
      <c r="D644"/>
      <c r="E644"/>
      <c r="F644"/>
      <c r="G644"/>
      <c r="H644"/>
      <c r="I644"/>
      <c r="J644"/>
      <c r="K644"/>
      <c r="L644"/>
      <c r="M644"/>
      <c r="N644"/>
      <c r="O644"/>
      <c r="P644"/>
      <c r="R644"/>
    </row>
    <row r="645" spans="1:18" s="9" customFormat="1" ht="15.75" customHeight="1" x14ac:dyDescent="0.45">
      <c r="A645"/>
      <c r="B645"/>
      <c r="C645"/>
      <c r="D645"/>
      <c r="E645"/>
      <c r="F645"/>
      <c r="G645"/>
      <c r="H645"/>
      <c r="I645"/>
      <c r="J645"/>
      <c r="K645"/>
      <c r="L645"/>
      <c r="M645"/>
      <c r="N645"/>
      <c r="O645"/>
      <c r="P645"/>
      <c r="R645"/>
    </row>
    <row r="646" spans="1:18" s="9" customFormat="1" ht="15.75" customHeight="1" x14ac:dyDescent="0.45">
      <c r="A646"/>
      <c r="B646"/>
      <c r="C646"/>
      <c r="D646"/>
      <c r="E646"/>
      <c r="F646"/>
      <c r="G646"/>
      <c r="H646"/>
      <c r="I646"/>
      <c r="J646"/>
      <c r="K646"/>
      <c r="L646"/>
      <c r="M646"/>
      <c r="N646"/>
      <c r="O646"/>
      <c r="P646"/>
      <c r="R646"/>
    </row>
    <row r="647" spans="1:18" s="9" customFormat="1" ht="15.75" customHeight="1" x14ac:dyDescent="0.45">
      <c r="A647"/>
      <c r="B647"/>
      <c r="C647"/>
      <c r="D647"/>
      <c r="E647"/>
      <c r="F647"/>
      <c r="G647"/>
      <c r="H647"/>
      <c r="I647"/>
      <c r="J647"/>
      <c r="K647"/>
      <c r="L647"/>
      <c r="M647"/>
      <c r="N647"/>
      <c r="O647"/>
      <c r="P647"/>
      <c r="R647"/>
    </row>
    <row r="648" spans="1:18" s="9" customFormat="1" ht="15.75" customHeight="1" x14ac:dyDescent="0.45">
      <c r="A648"/>
      <c r="B648"/>
      <c r="C648"/>
      <c r="D648"/>
      <c r="E648"/>
      <c r="F648"/>
      <c r="G648"/>
      <c r="H648"/>
      <c r="I648"/>
      <c r="J648"/>
      <c r="K648"/>
      <c r="L648"/>
      <c r="M648"/>
      <c r="N648"/>
      <c r="O648"/>
      <c r="P648"/>
      <c r="R648"/>
    </row>
    <row r="649" spans="1:18" s="9" customFormat="1" ht="15.75" customHeight="1" x14ac:dyDescent="0.45">
      <c r="A649"/>
      <c r="B649"/>
      <c r="C649"/>
      <c r="D649"/>
      <c r="E649"/>
      <c r="F649"/>
      <c r="G649"/>
      <c r="H649"/>
      <c r="I649"/>
      <c r="J649"/>
      <c r="K649"/>
      <c r="L649"/>
      <c r="M649"/>
      <c r="N649"/>
      <c r="O649"/>
      <c r="P649"/>
      <c r="R649"/>
    </row>
    <row r="650" spans="1:18" s="9" customFormat="1" ht="15.75" customHeight="1" x14ac:dyDescent="0.45">
      <c r="A650"/>
      <c r="B650"/>
      <c r="C650"/>
      <c r="D650"/>
      <c r="E650"/>
      <c r="F650"/>
      <c r="G650"/>
      <c r="H650"/>
      <c r="I650"/>
      <c r="J650"/>
      <c r="K650"/>
      <c r="L650"/>
      <c r="M650"/>
      <c r="N650"/>
      <c r="O650"/>
      <c r="P650"/>
      <c r="R650"/>
    </row>
    <row r="651" spans="1:18" s="9" customFormat="1" ht="15.75" customHeight="1" x14ac:dyDescent="0.45">
      <c r="A651"/>
      <c r="B651"/>
      <c r="C651"/>
      <c r="D651"/>
      <c r="E651"/>
      <c r="F651"/>
      <c r="G651"/>
      <c r="H651"/>
      <c r="I651"/>
      <c r="J651"/>
      <c r="K651"/>
      <c r="L651"/>
      <c r="M651"/>
      <c r="N651"/>
      <c r="O651"/>
      <c r="P651"/>
      <c r="R651"/>
    </row>
    <row r="652" spans="1:18" s="9" customFormat="1" ht="15.75" customHeight="1" x14ac:dyDescent="0.45">
      <c r="A652"/>
      <c r="B652"/>
      <c r="C652"/>
      <c r="D652"/>
      <c r="E652"/>
      <c r="F652"/>
      <c r="G652"/>
      <c r="H652"/>
      <c r="I652"/>
      <c r="J652"/>
      <c r="K652"/>
      <c r="L652"/>
      <c r="M652"/>
      <c r="N652"/>
      <c r="O652"/>
      <c r="P652"/>
      <c r="R652"/>
    </row>
    <row r="653" spans="1:18" s="9" customFormat="1" ht="15.75" customHeight="1" x14ac:dyDescent="0.45">
      <c r="A653"/>
      <c r="B653"/>
      <c r="C653"/>
      <c r="D653"/>
      <c r="E653"/>
      <c r="F653"/>
      <c r="G653"/>
      <c r="H653"/>
      <c r="I653"/>
      <c r="J653"/>
      <c r="K653"/>
      <c r="L653"/>
      <c r="M653"/>
      <c r="N653"/>
      <c r="O653"/>
      <c r="P653"/>
      <c r="R653"/>
    </row>
    <row r="654" spans="1:18" s="9" customFormat="1" ht="15.75" customHeight="1" x14ac:dyDescent="0.45">
      <c r="A654"/>
      <c r="B654"/>
      <c r="C654"/>
      <c r="D654"/>
      <c r="E654"/>
      <c r="F654"/>
      <c r="G654"/>
      <c r="H654"/>
      <c r="I654"/>
      <c r="J654"/>
      <c r="K654"/>
      <c r="L654"/>
      <c r="M654"/>
      <c r="N654"/>
      <c r="O654"/>
      <c r="P654"/>
      <c r="R654"/>
    </row>
    <row r="655" spans="1:18" s="9" customFormat="1" ht="15.75" customHeight="1" x14ac:dyDescent="0.45">
      <c r="A655"/>
      <c r="B655"/>
      <c r="C655"/>
      <c r="D655"/>
      <c r="E655"/>
      <c r="F655"/>
      <c r="G655"/>
      <c r="H655"/>
      <c r="I655"/>
      <c r="J655"/>
      <c r="K655"/>
      <c r="L655"/>
      <c r="M655"/>
      <c r="N655"/>
      <c r="O655"/>
      <c r="P655"/>
      <c r="R655"/>
    </row>
    <row r="656" spans="1:18" s="9" customFormat="1" ht="15.75" customHeight="1" x14ac:dyDescent="0.45">
      <c r="A656"/>
      <c r="B656"/>
      <c r="C656"/>
      <c r="D656"/>
      <c r="E656"/>
      <c r="F656"/>
      <c r="G656"/>
      <c r="H656"/>
      <c r="I656"/>
      <c r="J656"/>
      <c r="K656"/>
      <c r="L656"/>
      <c r="M656"/>
      <c r="N656"/>
      <c r="O656"/>
      <c r="P656"/>
      <c r="R656"/>
    </row>
    <row r="657" spans="1:18" s="9" customFormat="1" ht="15.75" customHeight="1" x14ac:dyDescent="0.45">
      <c r="A657"/>
      <c r="B657"/>
      <c r="C657"/>
      <c r="D657"/>
      <c r="E657"/>
      <c r="F657"/>
      <c r="G657"/>
      <c r="H657"/>
      <c r="I657"/>
      <c r="J657"/>
      <c r="K657"/>
      <c r="L657"/>
      <c r="M657"/>
      <c r="N657"/>
      <c r="O657"/>
      <c r="P657"/>
      <c r="R657"/>
    </row>
    <row r="658" spans="1:18" s="9" customFormat="1" ht="15.75" customHeight="1" x14ac:dyDescent="0.45">
      <c r="A658"/>
      <c r="B658"/>
      <c r="C658"/>
      <c r="D658"/>
      <c r="E658"/>
      <c r="F658"/>
      <c r="G658"/>
      <c r="H658"/>
      <c r="I658"/>
      <c r="J658"/>
      <c r="K658"/>
      <c r="L658"/>
      <c r="M658"/>
      <c r="N658"/>
      <c r="O658"/>
      <c r="P658"/>
      <c r="R658"/>
    </row>
    <row r="659" spans="1:18" s="9" customFormat="1" ht="15.75" customHeight="1" x14ac:dyDescent="0.45">
      <c r="A659"/>
      <c r="B659"/>
      <c r="C659"/>
      <c r="D659"/>
      <c r="E659"/>
      <c r="F659"/>
      <c r="G659"/>
      <c r="H659"/>
      <c r="I659"/>
      <c r="J659"/>
      <c r="K659"/>
      <c r="L659"/>
      <c r="M659"/>
      <c r="N659"/>
      <c r="O659"/>
      <c r="P659"/>
      <c r="R659"/>
    </row>
    <row r="660" spans="1:18" s="9" customFormat="1" ht="15.75" customHeight="1" x14ac:dyDescent="0.45">
      <c r="A660"/>
      <c r="B660"/>
      <c r="C660"/>
      <c r="D660"/>
      <c r="E660"/>
      <c r="F660"/>
      <c r="G660"/>
      <c r="H660"/>
      <c r="I660"/>
      <c r="J660"/>
      <c r="K660"/>
      <c r="L660"/>
      <c r="M660"/>
      <c r="N660"/>
      <c r="O660"/>
      <c r="P660"/>
      <c r="R660"/>
    </row>
    <row r="661" spans="1:18" s="9" customFormat="1" ht="15.75" customHeight="1" x14ac:dyDescent="0.45">
      <c r="A661"/>
      <c r="B661"/>
      <c r="C661"/>
      <c r="D661"/>
      <c r="E661"/>
      <c r="F661"/>
      <c r="G661"/>
      <c r="H661"/>
      <c r="I661"/>
      <c r="J661"/>
      <c r="K661"/>
      <c r="L661"/>
      <c r="M661"/>
      <c r="N661"/>
      <c r="O661"/>
      <c r="P661"/>
      <c r="R661"/>
    </row>
    <row r="662" spans="1:18" s="9" customFormat="1" ht="15.75" customHeight="1" x14ac:dyDescent="0.45">
      <c r="A662"/>
      <c r="B662"/>
      <c r="C662"/>
      <c r="D662"/>
      <c r="E662"/>
      <c r="F662"/>
      <c r="G662"/>
      <c r="H662"/>
      <c r="I662"/>
      <c r="J662"/>
      <c r="K662"/>
      <c r="L662"/>
      <c r="M662"/>
      <c r="N662"/>
      <c r="O662"/>
      <c r="P662"/>
      <c r="R662"/>
    </row>
    <row r="663" spans="1:18" s="9" customFormat="1" ht="15.75" customHeight="1" x14ac:dyDescent="0.45">
      <c r="A663"/>
      <c r="B663"/>
      <c r="C663"/>
      <c r="D663"/>
      <c r="E663"/>
      <c r="F663"/>
      <c r="G663"/>
      <c r="H663"/>
      <c r="I663"/>
      <c r="J663"/>
      <c r="K663"/>
      <c r="L663"/>
      <c r="M663"/>
      <c r="N663"/>
      <c r="O663"/>
      <c r="P663"/>
      <c r="R663"/>
    </row>
    <row r="664" spans="1:18" s="9" customFormat="1" ht="15.75" customHeight="1" x14ac:dyDescent="0.45">
      <c r="A664"/>
      <c r="B664"/>
      <c r="C664"/>
      <c r="D664"/>
      <c r="E664"/>
      <c r="F664"/>
      <c r="G664"/>
      <c r="H664"/>
      <c r="I664"/>
      <c r="J664"/>
      <c r="K664"/>
      <c r="L664"/>
      <c r="M664"/>
      <c r="N664"/>
      <c r="O664"/>
      <c r="P664"/>
      <c r="R664"/>
    </row>
    <row r="665" spans="1:18" s="9" customFormat="1" ht="15.75" customHeight="1" x14ac:dyDescent="0.45">
      <c r="A665"/>
      <c r="B665"/>
      <c r="C665"/>
      <c r="D665"/>
      <c r="E665"/>
      <c r="F665"/>
      <c r="G665"/>
      <c r="H665"/>
      <c r="I665"/>
      <c r="J665"/>
      <c r="K665"/>
      <c r="L665"/>
      <c r="M665"/>
      <c r="N665"/>
      <c r="O665"/>
      <c r="P665"/>
      <c r="R665"/>
    </row>
    <row r="666" spans="1:18" s="9" customFormat="1" ht="15.75" customHeight="1" x14ac:dyDescent="0.45">
      <c r="A666"/>
      <c r="B666"/>
      <c r="C666"/>
      <c r="D666"/>
      <c r="E666"/>
      <c r="F666"/>
      <c r="G666"/>
      <c r="H666"/>
      <c r="I666"/>
      <c r="J666"/>
      <c r="K666"/>
      <c r="L666"/>
      <c r="M666"/>
      <c r="N666"/>
      <c r="O666"/>
      <c r="P666"/>
      <c r="R666"/>
    </row>
    <row r="667" spans="1:18" s="9" customFormat="1" ht="15.75" customHeight="1" x14ac:dyDescent="0.45">
      <c r="A667"/>
      <c r="B667"/>
      <c r="C667"/>
      <c r="D667"/>
      <c r="E667"/>
      <c r="F667"/>
      <c r="G667"/>
      <c r="H667"/>
      <c r="I667"/>
      <c r="J667"/>
      <c r="K667"/>
      <c r="L667"/>
      <c r="M667"/>
      <c r="N667"/>
      <c r="O667"/>
      <c r="P667"/>
      <c r="R667"/>
    </row>
    <row r="668" spans="1:18" s="9" customFormat="1" ht="15.75" customHeight="1" x14ac:dyDescent="0.45">
      <c r="A668"/>
      <c r="B668"/>
      <c r="C668"/>
      <c r="D668"/>
      <c r="E668"/>
      <c r="F668"/>
      <c r="G668"/>
      <c r="H668"/>
      <c r="I668"/>
      <c r="J668"/>
      <c r="K668"/>
      <c r="L668"/>
      <c r="M668"/>
      <c r="N668"/>
      <c r="O668"/>
      <c r="P668"/>
      <c r="R668"/>
    </row>
    <row r="669" spans="1:18" s="9" customFormat="1" ht="15.75" customHeight="1" x14ac:dyDescent="0.45">
      <c r="A669"/>
      <c r="B669"/>
      <c r="C669"/>
      <c r="D669"/>
      <c r="E669"/>
      <c r="F669"/>
      <c r="G669"/>
      <c r="H669"/>
      <c r="I669"/>
      <c r="J669"/>
      <c r="K669"/>
      <c r="L669"/>
      <c r="M669"/>
      <c r="N669"/>
      <c r="O669"/>
      <c r="P669"/>
      <c r="R669"/>
    </row>
    <row r="670" spans="1:18" s="9" customFormat="1" ht="15.75" customHeight="1" x14ac:dyDescent="0.45">
      <c r="A670"/>
      <c r="B670"/>
      <c r="C670"/>
      <c r="D670"/>
      <c r="E670"/>
      <c r="F670"/>
      <c r="G670"/>
      <c r="H670"/>
      <c r="I670"/>
      <c r="J670"/>
      <c r="K670"/>
      <c r="L670"/>
      <c r="M670"/>
      <c r="N670"/>
      <c r="O670"/>
      <c r="P670"/>
      <c r="R670"/>
    </row>
    <row r="671" spans="1:18" s="9" customFormat="1" ht="15.75" customHeight="1" x14ac:dyDescent="0.45">
      <c r="A671"/>
      <c r="B671"/>
      <c r="C671"/>
      <c r="D671"/>
      <c r="E671"/>
      <c r="F671"/>
      <c r="G671"/>
      <c r="H671"/>
      <c r="I671"/>
      <c r="J671"/>
      <c r="K671"/>
      <c r="L671"/>
      <c r="M671"/>
      <c r="N671"/>
      <c r="O671"/>
      <c r="P671"/>
      <c r="R671"/>
    </row>
    <row r="672" spans="1:18" s="9" customFormat="1" ht="15.75" customHeight="1" x14ac:dyDescent="0.45">
      <c r="A672"/>
      <c r="B672"/>
      <c r="C672"/>
      <c r="D672"/>
      <c r="E672"/>
      <c r="F672"/>
      <c r="G672"/>
      <c r="H672"/>
      <c r="I672"/>
      <c r="J672"/>
      <c r="K672"/>
      <c r="L672"/>
      <c r="M672"/>
      <c r="N672"/>
      <c r="O672"/>
      <c r="P672"/>
      <c r="R672"/>
    </row>
    <row r="673" spans="1:18" s="9" customFormat="1" ht="15.75" customHeight="1" x14ac:dyDescent="0.45">
      <c r="A673"/>
      <c r="B673"/>
      <c r="C673"/>
      <c r="D673"/>
      <c r="E673"/>
      <c r="F673"/>
      <c r="G673"/>
      <c r="H673"/>
      <c r="I673"/>
      <c r="J673"/>
      <c r="K673"/>
      <c r="L673"/>
      <c r="M673"/>
      <c r="N673"/>
      <c r="O673"/>
      <c r="P673"/>
      <c r="R673"/>
    </row>
    <row r="674" spans="1:18" s="9" customFormat="1" ht="15.75" customHeight="1" x14ac:dyDescent="0.45">
      <c r="A674"/>
      <c r="B674"/>
      <c r="C674"/>
      <c r="D674"/>
      <c r="E674"/>
      <c r="F674"/>
      <c r="G674"/>
      <c r="H674"/>
      <c r="I674"/>
      <c r="J674"/>
      <c r="K674"/>
      <c r="L674"/>
      <c r="M674"/>
      <c r="N674"/>
      <c r="O674"/>
      <c r="P674"/>
      <c r="R674"/>
    </row>
    <row r="675" spans="1:18" s="9" customFormat="1" ht="15.75" customHeight="1" x14ac:dyDescent="0.45">
      <c r="A675"/>
      <c r="B675"/>
      <c r="C675"/>
      <c r="D675"/>
      <c r="E675"/>
      <c r="F675"/>
      <c r="G675"/>
      <c r="H675"/>
      <c r="I675"/>
      <c r="J675"/>
      <c r="K675"/>
      <c r="L675"/>
      <c r="M675"/>
      <c r="N675"/>
      <c r="O675"/>
      <c r="P675"/>
      <c r="R675"/>
    </row>
    <row r="676" spans="1:18" s="9" customFormat="1" ht="15.75" customHeight="1" x14ac:dyDescent="0.45">
      <c r="A676"/>
      <c r="B676"/>
      <c r="C676"/>
      <c r="D676"/>
      <c r="E676"/>
      <c r="F676"/>
      <c r="G676"/>
      <c r="H676"/>
      <c r="I676"/>
      <c r="J676"/>
      <c r="K676"/>
      <c r="L676"/>
      <c r="M676"/>
      <c r="N676"/>
      <c r="O676"/>
      <c r="P676"/>
      <c r="R676"/>
    </row>
    <row r="677" spans="1:18" s="9" customFormat="1" ht="15.75" customHeight="1" x14ac:dyDescent="0.45">
      <c r="A677"/>
      <c r="B677"/>
      <c r="C677"/>
      <c r="D677"/>
      <c r="E677"/>
      <c r="F677"/>
      <c r="G677"/>
      <c r="H677"/>
      <c r="I677"/>
      <c r="J677"/>
      <c r="K677"/>
      <c r="L677"/>
      <c r="M677"/>
      <c r="N677"/>
      <c r="O677"/>
      <c r="P677"/>
      <c r="R677"/>
    </row>
    <row r="678" spans="1:18" s="9" customFormat="1" ht="15.75" customHeight="1" x14ac:dyDescent="0.45">
      <c r="A678"/>
      <c r="B678"/>
      <c r="C678"/>
      <c r="D678"/>
      <c r="E678"/>
      <c r="F678"/>
      <c r="G678"/>
      <c r="H678"/>
      <c r="I678"/>
      <c r="J678"/>
      <c r="K678"/>
      <c r="L678"/>
      <c r="M678"/>
      <c r="N678"/>
      <c r="O678"/>
      <c r="P678"/>
      <c r="R678"/>
    </row>
    <row r="679" spans="1:18" s="9" customFormat="1" ht="15.75" customHeight="1" x14ac:dyDescent="0.45">
      <c r="A679"/>
      <c r="B679"/>
      <c r="C679"/>
      <c r="D679"/>
      <c r="E679"/>
      <c r="F679"/>
      <c r="G679"/>
      <c r="H679"/>
      <c r="I679"/>
      <c r="J679"/>
      <c r="K679"/>
      <c r="L679"/>
      <c r="M679"/>
      <c r="N679"/>
      <c r="O679"/>
      <c r="P679"/>
      <c r="R679"/>
    </row>
    <row r="680" spans="1:18" s="9" customFormat="1" ht="15.75" customHeight="1" x14ac:dyDescent="0.45">
      <c r="A680"/>
      <c r="B680"/>
      <c r="C680"/>
      <c r="D680"/>
      <c r="E680"/>
      <c r="F680"/>
      <c r="G680"/>
      <c r="H680"/>
      <c r="I680"/>
      <c r="J680"/>
      <c r="K680"/>
      <c r="L680"/>
      <c r="M680"/>
      <c r="N680"/>
      <c r="O680"/>
      <c r="P680"/>
      <c r="R680"/>
    </row>
    <row r="681" spans="1:18" s="9" customFormat="1" ht="15.75" customHeight="1" x14ac:dyDescent="0.45">
      <c r="A681"/>
      <c r="B681"/>
      <c r="C681"/>
      <c r="D681"/>
      <c r="E681"/>
      <c r="F681"/>
      <c r="G681"/>
      <c r="H681"/>
      <c r="I681"/>
      <c r="J681"/>
      <c r="K681"/>
      <c r="L681"/>
      <c r="M681"/>
      <c r="N681"/>
      <c r="O681"/>
      <c r="P681"/>
      <c r="R681"/>
    </row>
    <row r="682" spans="1:18" s="9" customFormat="1" ht="15.75" customHeight="1" x14ac:dyDescent="0.45">
      <c r="A682"/>
      <c r="B682"/>
      <c r="C682"/>
      <c r="D682"/>
      <c r="E682"/>
      <c r="F682"/>
      <c r="G682"/>
      <c r="H682"/>
      <c r="I682"/>
      <c r="J682"/>
      <c r="K682"/>
      <c r="L682"/>
      <c r="M682"/>
      <c r="N682"/>
      <c r="O682"/>
      <c r="P682"/>
      <c r="R682"/>
    </row>
    <row r="683" spans="1:18" s="9" customFormat="1" ht="15.75" customHeight="1" x14ac:dyDescent="0.45">
      <c r="A683"/>
      <c r="B683"/>
      <c r="C683"/>
      <c r="D683"/>
      <c r="E683"/>
      <c r="F683"/>
      <c r="G683"/>
      <c r="H683"/>
      <c r="I683"/>
      <c r="J683"/>
      <c r="K683"/>
      <c r="L683"/>
      <c r="M683"/>
      <c r="N683"/>
      <c r="O683"/>
      <c r="P683"/>
      <c r="R683"/>
    </row>
    <row r="684" spans="1:18" s="9" customFormat="1" ht="15.75" customHeight="1" x14ac:dyDescent="0.45">
      <c r="A684"/>
      <c r="B684"/>
      <c r="C684"/>
      <c r="D684"/>
      <c r="E684"/>
      <c r="F684"/>
      <c r="G684"/>
      <c r="H684"/>
      <c r="I684"/>
      <c r="J684"/>
      <c r="K684"/>
      <c r="L684"/>
      <c r="M684"/>
      <c r="N684"/>
      <c r="O684"/>
      <c r="P684"/>
      <c r="R684"/>
    </row>
    <row r="685" spans="1:18" s="9" customFormat="1" ht="15.75" customHeight="1" x14ac:dyDescent="0.45">
      <c r="A685"/>
      <c r="B685"/>
      <c r="C685"/>
      <c r="D685"/>
      <c r="E685"/>
      <c r="F685"/>
      <c r="G685"/>
      <c r="H685"/>
      <c r="I685"/>
      <c r="J685"/>
      <c r="K685"/>
      <c r="L685"/>
      <c r="M685"/>
      <c r="N685"/>
      <c r="O685"/>
      <c r="P685"/>
      <c r="R685"/>
    </row>
    <row r="686" spans="1:18" s="9" customFormat="1" ht="15.75" customHeight="1" x14ac:dyDescent="0.45">
      <c r="A686"/>
      <c r="B686"/>
      <c r="C686"/>
      <c r="D686"/>
      <c r="E686"/>
      <c r="F686"/>
      <c r="G686"/>
      <c r="H686"/>
      <c r="I686"/>
      <c r="J686"/>
      <c r="K686"/>
      <c r="L686"/>
      <c r="M686"/>
      <c r="N686"/>
      <c r="O686"/>
      <c r="P686"/>
      <c r="R686"/>
    </row>
    <row r="687" spans="1:18" s="9" customFormat="1" ht="15.75" customHeight="1" x14ac:dyDescent="0.45">
      <c r="A687"/>
      <c r="B687"/>
      <c r="C687"/>
      <c r="D687"/>
      <c r="E687"/>
      <c r="F687"/>
      <c r="G687"/>
      <c r="H687"/>
      <c r="I687"/>
      <c r="J687"/>
      <c r="K687"/>
      <c r="L687"/>
      <c r="M687"/>
      <c r="N687"/>
      <c r="O687"/>
      <c r="P687"/>
      <c r="R687"/>
    </row>
    <row r="688" spans="1:18" s="9" customFormat="1" ht="15.75" customHeight="1" x14ac:dyDescent="0.45">
      <c r="A688"/>
      <c r="B688"/>
      <c r="C688"/>
      <c r="D688"/>
      <c r="E688"/>
      <c r="F688"/>
      <c r="G688"/>
      <c r="H688"/>
      <c r="I688"/>
      <c r="J688"/>
      <c r="K688"/>
      <c r="L688"/>
      <c r="M688"/>
      <c r="N688"/>
      <c r="O688"/>
      <c r="P688"/>
      <c r="R688"/>
    </row>
    <row r="689" spans="1:18" s="9" customFormat="1" ht="15.75" customHeight="1" x14ac:dyDescent="0.45">
      <c r="A689"/>
      <c r="B689"/>
      <c r="C689"/>
      <c r="D689"/>
      <c r="E689"/>
      <c r="F689"/>
      <c r="G689"/>
      <c r="H689"/>
      <c r="I689"/>
      <c r="J689"/>
      <c r="K689"/>
      <c r="L689"/>
      <c r="M689"/>
      <c r="N689"/>
      <c r="O689"/>
      <c r="P689"/>
      <c r="R689"/>
    </row>
    <row r="690" spans="1:18" s="9" customFormat="1" ht="15.75" customHeight="1" x14ac:dyDescent="0.45">
      <c r="A690"/>
      <c r="B690"/>
      <c r="C690"/>
      <c r="D690"/>
      <c r="E690"/>
      <c r="F690"/>
      <c r="G690"/>
      <c r="H690"/>
      <c r="I690"/>
      <c r="J690"/>
      <c r="K690"/>
      <c r="L690"/>
      <c r="M690"/>
      <c r="N690"/>
      <c r="O690"/>
      <c r="P690"/>
      <c r="R690"/>
    </row>
    <row r="691" spans="1:18" s="9" customFormat="1" ht="15.75" customHeight="1" x14ac:dyDescent="0.45">
      <c r="A691"/>
      <c r="B691"/>
      <c r="C691"/>
      <c r="D691"/>
      <c r="E691"/>
      <c r="F691"/>
      <c r="G691"/>
      <c r="H691"/>
      <c r="I691"/>
      <c r="J691"/>
      <c r="K691"/>
      <c r="L691"/>
      <c r="M691"/>
      <c r="N691"/>
      <c r="O691"/>
      <c r="P691"/>
      <c r="R691"/>
    </row>
    <row r="692" spans="1:18" s="9" customFormat="1" ht="15.75" customHeight="1" x14ac:dyDescent="0.45">
      <c r="A692"/>
      <c r="B692"/>
      <c r="C692"/>
      <c r="D692"/>
      <c r="E692"/>
      <c r="F692"/>
      <c r="G692"/>
      <c r="H692"/>
      <c r="I692"/>
      <c r="J692"/>
      <c r="K692"/>
      <c r="L692"/>
      <c r="M692"/>
      <c r="N692"/>
      <c r="O692"/>
      <c r="P692"/>
      <c r="R692"/>
    </row>
    <row r="693" spans="1:18" s="9" customFormat="1" ht="15.75" customHeight="1" x14ac:dyDescent="0.45">
      <c r="A693"/>
      <c r="B693"/>
      <c r="C693"/>
      <c r="D693"/>
      <c r="E693"/>
      <c r="F693"/>
      <c r="G693"/>
      <c r="H693"/>
      <c r="I693"/>
      <c r="J693"/>
      <c r="K693"/>
      <c r="L693"/>
      <c r="M693"/>
      <c r="N693"/>
      <c r="O693"/>
      <c r="P693"/>
      <c r="R693"/>
    </row>
    <row r="694" spans="1:18" s="9" customFormat="1" ht="15.75" customHeight="1" x14ac:dyDescent="0.45">
      <c r="A694"/>
      <c r="B694"/>
      <c r="C694"/>
      <c r="D694"/>
      <c r="E694"/>
      <c r="F694"/>
      <c r="G694"/>
      <c r="H694"/>
      <c r="I694"/>
      <c r="J694"/>
      <c r="K694"/>
      <c r="L694"/>
      <c r="M694"/>
      <c r="N694"/>
      <c r="O694"/>
      <c r="P694"/>
      <c r="R694"/>
    </row>
    <row r="695" spans="1:18" s="9" customFormat="1" ht="15.75" customHeight="1" x14ac:dyDescent="0.45">
      <c r="A695"/>
      <c r="B695"/>
      <c r="C695"/>
      <c r="D695"/>
      <c r="E695"/>
      <c r="F695"/>
      <c r="G695"/>
      <c r="H695"/>
      <c r="I695"/>
      <c r="J695"/>
      <c r="K695"/>
      <c r="L695"/>
      <c r="M695"/>
      <c r="N695"/>
      <c r="O695"/>
      <c r="P695"/>
      <c r="R695"/>
    </row>
    <row r="696" spans="1:18" s="9" customFormat="1" ht="15.75" customHeight="1" x14ac:dyDescent="0.45">
      <c r="A696"/>
      <c r="B696"/>
      <c r="C696"/>
      <c r="D696"/>
      <c r="E696"/>
      <c r="F696"/>
      <c r="G696"/>
      <c r="H696"/>
      <c r="I696"/>
      <c r="J696"/>
      <c r="K696"/>
      <c r="L696"/>
      <c r="M696"/>
      <c r="N696"/>
      <c r="O696"/>
      <c r="P696"/>
      <c r="R696"/>
    </row>
    <row r="697" spans="1:18" s="9" customFormat="1" ht="15.75" customHeight="1" x14ac:dyDescent="0.45">
      <c r="A697"/>
      <c r="B697"/>
      <c r="C697"/>
      <c r="D697"/>
      <c r="E697"/>
      <c r="F697"/>
      <c r="G697"/>
      <c r="H697"/>
      <c r="I697"/>
      <c r="J697"/>
      <c r="K697"/>
      <c r="L697"/>
      <c r="M697"/>
      <c r="N697"/>
      <c r="O697"/>
      <c r="P697"/>
      <c r="R697"/>
    </row>
    <row r="698" spans="1:18" s="9" customFormat="1" ht="15.75" customHeight="1" x14ac:dyDescent="0.45">
      <c r="A698"/>
      <c r="B698"/>
      <c r="C698"/>
      <c r="D698"/>
      <c r="E698"/>
      <c r="F698"/>
      <c r="G698"/>
      <c r="H698"/>
      <c r="I698"/>
      <c r="J698"/>
      <c r="K698"/>
      <c r="L698"/>
      <c r="M698"/>
      <c r="N698"/>
      <c r="O698"/>
      <c r="P698"/>
      <c r="R698"/>
    </row>
    <row r="699" spans="1:18" s="9" customFormat="1" ht="15.75" customHeight="1" x14ac:dyDescent="0.45">
      <c r="A699"/>
      <c r="B699"/>
      <c r="C699"/>
      <c r="D699"/>
      <c r="E699"/>
      <c r="F699"/>
      <c r="G699"/>
      <c r="H699"/>
      <c r="I699"/>
      <c r="J699"/>
      <c r="K699"/>
      <c r="L699"/>
      <c r="M699"/>
      <c r="N699"/>
      <c r="O699"/>
      <c r="P699"/>
      <c r="R699"/>
    </row>
    <row r="700" spans="1:18" s="9" customFormat="1" ht="15.75" customHeight="1" x14ac:dyDescent="0.45">
      <c r="A700"/>
      <c r="B700"/>
      <c r="C700"/>
      <c r="D700"/>
      <c r="E700"/>
      <c r="F700"/>
      <c r="G700"/>
      <c r="H700"/>
      <c r="I700"/>
      <c r="J700"/>
      <c r="K700"/>
      <c r="L700"/>
      <c r="M700"/>
      <c r="N700"/>
      <c r="O700"/>
      <c r="P700"/>
      <c r="R700"/>
    </row>
    <row r="701" spans="1:18" s="9" customFormat="1" ht="15.75" customHeight="1" x14ac:dyDescent="0.45">
      <c r="A701"/>
      <c r="B701"/>
      <c r="C701"/>
      <c r="D701"/>
      <c r="E701"/>
      <c r="F701"/>
      <c r="G701"/>
      <c r="H701"/>
      <c r="I701"/>
      <c r="J701"/>
      <c r="K701"/>
      <c r="L701"/>
      <c r="M701"/>
      <c r="N701"/>
      <c r="O701"/>
      <c r="P701"/>
      <c r="R701"/>
    </row>
    <row r="702" spans="1:18" s="9" customFormat="1" ht="15.75" customHeight="1" x14ac:dyDescent="0.45">
      <c r="A702"/>
      <c r="B702"/>
      <c r="C702"/>
      <c r="D702"/>
      <c r="E702"/>
      <c r="F702"/>
      <c r="G702"/>
      <c r="H702"/>
      <c r="I702"/>
      <c r="J702"/>
      <c r="K702"/>
      <c r="L702"/>
      <c r="M702"/>
      <c r="N702"/>
      <c r="O702"/>
      <c r="P702"/>
      <c r="R702"/>
    </row>
    <row r="703" spans="1:18" s="9" customFormat="1" ht="15.75" customHeight="1" x14ac:dyDescent="0.45">
      <c r="A703"/>
      <c r="B703"/>
      <c r="C703"/>
      <c r="D703"/>
      <c r="E703"/>
      <c r="F703"/>
      <c r="G703"/>
      <c r="H703"/>
      <c r="I703"/>
      <c r="J703"/>
      <c r="K703"/>
      <c r="L703"/>
      <c r="M703"/>
      <c r="N703"/>
      <c r="O703"/>
      <c r="P703"/>
      <c r="R703"/>
    </row>
    <row r="704" spans="1:18" s="9" customFormat="1" ht="15.75" customHeight="1" x14ac:dyDescent="0.45">
      <c r="A704"/>
      <c r="B704"/>
      <c r="C704"/>
      <c r="D704"/>
      <c r="E704"/>
      <c r="F704"/>
      <c r="G704"/>
      <c r="H704"/>
      <c r="I704"/>
      <c r="J704"/>
      <c r="K704"/>
      <c r="L704"/>
      <c r="M704"/>
      <c r="N704"/>
      <c r="O704"/>
      <c r="P704"/>
      <c r="R704"/>
    </row>
    <row r="705" spans="1:18" s="9" customFormat="1" ht="15.75" customHeight="1" x14ac:dyDescent="0.45">
      <c r="A705"/>
      <c r="B705"/>
      <c r="C705"/>
      <c r="D705"/>
      <c r="E705"/>
      <c r="F705"/>
      <c r="G705"/>
      <c r="H705"/>
      <c r="I705"/>
      <c r="J705"/>
      <c r="K705"/>
      <c r="L705"/>
      <c r="M705"/>
      <c r="N705"/>
      <c r="O705"/>
      <c r="P705"/>
      <c r="R705"/>
    </row>
    <row r="706" spans="1:18" s="9" customFormat="1" ht="15.75" customHeight="1" x14ac:dyDescent="0.45">
      <c r="A706"/>
      <c r="B706"/>
      <c r="C706"/>
      <c r="D706"/>
      <c r="E706"/>
      <c r="F706"/>
      <c r="G706"/>
      <c r="H706"/>
      <c r="I706"/>
      <c r="J706"/>
      <c r="K706"/>
      <c r="L706"/>
      <c r="M706"/>
      <c r="N706"/>
      <c r="O706"/>
      <c r="P706"/>
      <c r="R706"/>
    </row>
    <row r="707" spans="1:18" s="9" customFormat="1" ht="15.75" customHeight="1" x14ac:dyDescent="0.45">
      <c r="A707"/>
      <c r="B707"/>
      <c r="C707"/>
      <c r="D707"/>
      <c r="E707"/>
      <c r="F707"/>
      <c r="G707"/>
      <c r="H707"/>
      <c r="I707"/>
      <c r="J707"/>
      <c r="K707"/>
      <c r="L707"/>
      <c r="M707"/>
      <c r="N707"/>
      <c r="O707"/>
      <c r="P707"/>
      <c r="R707"/>
    </row>
    <row r="708" spans="1:18" s="9" customFormat="1" ht="15.75" customHeight="1" x14ac:dyDescent="0.45">
      <c r="A708"/>
      <c r="B708"/>
      <c r="C708"/>
      <c r="D708"/>
      <c r="E708"/>
      <c r="F708"/>
      <c r="G708"/>
      <c r="H708"/>
      <c r="I708"/>
      <c r="J708"/>
      <c r="K708"/>
      <c r="L708"/>
      <c r="M708"/>
      <c r="N708"/>
      <c r="O708"/>
      <c r="P708"/>
      <c r="R708"/>
    </row>
    <row r="709" spans="1:18" s="9" customFormat="1" ht="15.75" customHeight="1" x14ac:dyDescent="0.45">
      <c r="A709"/>
      <c r="B709"/>
      <c r="C709"/>
      <c r="D709"/>
      <c r="E709"/>
      <c r="F709"/>
      <c r="G709"/>
      <c r="H709"/>
      <c r="I709"/>
      <c r="J709"/>
      <c r="K709"/>
      <c r="L709"/>
      <c r="M709"/>
      <c r="N709"/>
      <c r="O709"/>
      <c r="P709"/>
      <c r="R709"/>
    </row>
    <row r="710" spans="1:18" s="9" customFormat="1" ht="15.75" customHeight="1" x14ac:dyDescent="0.45">
      <c r="A710"/>
      <c r="B710"/>
      <c r="C710"/>
      <c r="D710"/>
      <c r="E710"/>
      <c r="F710"/>
      <c r="G710"/>
      <c r="H710"/>
      <c r="I710"/>
      <c r="J710"/>
      <c r="K710"/>
      <c r="L710"/>
      <c r="M710"/>
      <c r="N710"/>
      <c r="O710"/>
      <c r="P710"/>
      <c r="R710"/>
    </row>
    <row r="711" spans="1:18" s="9" customFormat="1" ht="15.75" customHeight="1" x14ac:dyDescent="0.45">
      <c r="A711"/>
      <c r="B711"/>
      <c r="C711"/>
      <c r="D711"/>
      <c r="E711"/>
      <c r="F711"/>
      <c r="G711"/>
      <c r="H711"/>
      <c r="I711"/>
      <c r="J711"/>
      <c r="K711"/>
      <c r="L711"/>
      <c r="M711"/>
      <c r="N711"/>
      <c r="O711"/>
      <c r="P711"/>
      <c r="R711"/>
    </row>
    <row r="712" spans="1:18" s="9" customFormat="1" ht="15.75" customHeight="1" x14ac:dyDescent="0.45">
      <c r="A712"/>
      <c r="B712"/>
      <c r="C712"/>
      <c r="D712"/>
      <c r="E712"/>
      <c r="F712"/>
      <c r="G712"/>
      <c r="H712"/>
      <c r="I712"/>
      <c r="J712"/>
      <c r="K712"/>
      <c r="L712"/>
      <c r="M712"/>
      <c r="N712"/>
      <c r="O712"/>
      <c r="P712"/>
      <c r="R712"/>
    </row>
    <row r="713" spans="1:18" s="9" customFormat="1" ht="15.75" customHeight="1" x14ac:dyDescent="0.45">
      <c r="A713"/>
      <c r="B713"/>
      <c r="C713"/>
      <c r="D713"/>
      <c r="E713"/>
      <c r="F713"/>
      <c r="G713"/>
      <c r="H713"/>
      <c r="I713"/>
      <c r="J713"/>
      <c r="K713"/>
      <c r="L713"/>
      <c r="M713"/>
      <c r="N713"/>
      <c r="O713"/>
      <c r="P713"/>
      <c r="R713"/>
    </row>
    <row r="714" spans="1:18" s="9" customFormat="1" ht="15.75" customHeight="1" x14ac:dyDescent="0.45">
      <c r="A714"/>
      <c r="B714"/>
      <c r="C714"/>
      <c r="D714"/>
      <c r="E714"/>
      <c r="F714"/>
      <c r="G714"/>
      <c r="H714"/>
      <c r="I714"/>
      <c r="J714"/>
      <c r="K714"/>
      <c r="L714"/>
      <c r="M714"/>
      <c r="N714"/>
      <c r="O714"/>
      <c r="P714"/>
      <c r="R714"/>
    </row>
    <row r="715" spans="1:18" s="9" customFormat="1" ht="15.75" customHeight="1" x14ac:dyDescent="0.45">
      <c r="A715"/>
      <c r="B715"/>
      <c r="C715"/>
      <c r="D715"/>
      <c r="E715"/>
      <c r="F715"/>
      <c r="G715"/>
      <c r="H715"/>
      <c r="I715"/>
      <c r="J715"/>
      <c r="K715"/>
      <c r="L715"/>
      <c r="M715"/>
      <c r="N715"/>
      <c r="O715"/>
      <c r="P715"/>
      <c r="R715"/>
    </row>
    <row r="716" spans="1:18" s="9" customFormat="1" ht="15.75" customHeight="1" x14ac:dyDescent="0.45">
      <c r="A716"/>
      <c r="B716"/>
      <c r="C716"/>
      <c r="D716"/>
      <c r="E716"/>
      <c r="F716"/>
      <c r="G716"/>
      <c r="H716"/>
      <c r="I716"/>
      <c r="J716"/>
      <c r="K716"/>
      <c r="L716"/>
      <c r="M716"/>
      <c r="N716"/>
      <c r="O716"/>
      <c r="P716"/>
      <c r="R716"/>
    </row>
    <row r="717" spans="1:18" s="9" customFormat="1" ht="15.75" customHeight="1" x14ac:dyDescent="0.45">
      <c r="A717"/>
      <c r="B717"/>
      <c r="C717"/>
      <c r="D717"/>
      <c r="E717"/>
      <c r="F717"/>
      <c r="G717"/>
      <c r="H717"/>
      <c r="I717"/>
      <c r="J717"/>
      <c r="K717"/>
      <c r="L717"/>
      <c r="M717"/>
      <c r="N717"/>
      <c r="O717"/>
      <c r="P717"/>
      <c r="R717"/>
    </row>
    <row r="718" spans="1:18" s="9" customFormat="1" ht="15.75" customHeight="1" x14ac:dyDescent="0.45">
      <c r="A718"/>
      <c r="B718"/>
      <c r="C718"/>
      <c r="D718"/>
      <c r="E718"/>
      <c r="F718"/>
      <c r="G718"/>
      <c r="H718"/>
      <c r="I718"/>
      <c r="J718"/>
      <c r="K718"/>
      <c r="L718"/>
      <c r="M718"/>
      <c r="N718"/>
      <c r="O718"/>
      <c r="P718"/>
      <c r="R718"/>
    </row>
    <row r="719" spans="1:18" s="9" customFormat="1" ht="15.75" customHeight="1" x14ac:dyDescent="0.45">
      <c r="A719"/>
      <c r="B719"/>
      <c r="C719"/>
      <c r="D719"/>
      <c r="E719"/>
      <c r="F719"/>
      <c r="G719"/>
      <c r="H719"/>
      <c r="I719"/>
      <c r="J719"/>
      <c r="K719"/>
      <c r="L719"/>
      <c r="M719"/>
      <c r="N719"/>
      <c r="O719"/>
      <c r="P719"/>
      <c r="R719"/>
    </row>
    <row r="720" spans="1:18" s="9" customFormat="1" ht="15.75" customHeight="1" x14ac:dyDescent="0.45">
      <c r="A720"/>
      <c r="B720"/>
      <c r="C720"/>
      <c r="D720"/>
      <c r="E720"/>
      <c r="F720"/>
      <c r="G720"/>
      <c r="H720"/>
      <c r="I720"/>
      <c r="J720"/>
      <c r="K720"/>
      <c r="L720"/>
      <c r="M720"/>
      <c r="N720"/>
      <c r="O720"/>
      <c r="P720"/>
      <c r="R720"/>
    </row>
    <row r="721" spans="1:18" s="9" customFormat="1" ht="15.75" customHeight="1" x14ac:dyDescent="0.45">
      <c r="A721"/>
      <c r="B721"/>
      <c r="C721"/>
      <c r="D721"/>
      <c r="E721"/>
      <c r="F721"/>
      <c r="G721"/>
      <c r="H721"/>
      <c r="I721"/>
      <c r="J721"/>
      <c r="K721"/>
      <c r="L721"/>
      <c r="M721"/>
      <c r="N721"/>
      <c r="O721"/>
      <c r="P721"/>
      <c r="R721"/>
    </row>
    <row r="722" spans="1:18" s="9" customFormat="1" ht="15.75" customHeight="1" x14ac:dyDescent="0.45">
      <c r="A722"/>
      <c r="B722"/>
      <c r="C722"/>
      <c r="D722"/>
      <c r="E722"/>
      <c r="F722"/>
      <c r="G722"/>
      <c r="H722"/>
      <c r="I722"/>
      <c r="J722"/>
      <c r="K722"/>
      <c r="L722"/>
      <c r="M722"/>
      <c r="N722"/>
      <c r="O722"/>
      <c r="P722"/>
      <c r="R722"/>
    </row>
    <row r="723" spans="1:18" s="9" customFormat="1" ht="15.75" customHeight="1" x14ac:dyDescent="0.45">
      <c r="A723"/>
      <c r="B723"/>
      <c r="C723"/>
      <c r="D723"/>
      <c r="E723"/>
      <c r="F723"/>
      <c r="G723"/>
      <c r="H723"/>
      <c r="I723"/>
      <c r="J723"/>
      <c r="K723"/>
      <c r="L723"/>
      <c r="M723"/>
      <c r="N723"/>
      <c r="O723"/>
      <c r="P723"/>
      <c r="R723"/>
    </row>
    <row r="724" spans="1:18" s="9" customFormat="1" ht="15.75" customHeight="1" x14ac:dyDescent="0.45">
      <c r="A724"/>
      <c r="B724"/>
      <c r="C724"/>
      <c r="D724"/>
      <c r="E724"/>
      <c r="F724"/>
      <c r="G724"/>
      <c r="H724"/>
      <c r="I724"/>
      <c r="J724"/>
      <c r="K724"/>
      <c r="L724"/>
      <c r="M724"/>
      <c r="N724"/>
      <c r="O724"/>
      <c r="P724"/>
      <c r="R724"/>
    </row>
    <row r="725" spans="1:18" s="9" customFormat="1" ht="15.75" customHeight="1" x14ac:dyDescent="0.45">
      <c r="A725"/>
      <c r="B725"/>
      <c r="C725"/>
      <c r="D725"/>
      <c r="E725"/>
      <c r="F725"/>
      <c r="G725"/>
      <c r="H725"/>
      <c r="I725"/>
      <c r="J725"/>
      <c r="K725"/>
      <c r="L725"/>
      <c r="M725"/>
      <c r="N725"/>
      <c r="O725"/>
      <c r="P725"/>
      <c r="R725"/>
    </row>
    <row r="726" spans="1:18" s="9" customFormat="1" ht="15.75" customHeight="1" x14ac:dyDescent="0.45">
      <c r="A726"/>
      <c r="B726"/>
      <c r="C726"/>
      <c r="D726"/>
      <c r="E726"/>
      <c r="F726"/>
      <c r="G726"/>
      <c r="H726"/>
      <c r="I726"/>
      <c r="J726"/>
      <c r="K726"/>
      <c r="L726"/>
      <c r="M726"/>
      <c r="N726"/>
      <c r="O726"/>
      <c r="P726"/>
      <c r="R726"/>
    </row>
    <row r="727" spans="1:18" s="9" customFormat="1" ht="15.75" customHeight="1" x14ac:dyDescent="0.45">
      <c r="A727"/>
      <c r="B727"/>
      <c r="C727"/>
      <c r="D727"/>
      <c r="E727"/>
      <c r="F727"/>
      <c r="G727"/>
      <c r="H727"/>
      <c r="I727"/>
      <c r="J727"/>
      <c r="K727"/>
      <c r="L727"/>
      <c r="M727"/>
      <c r="N727"/>
      <c r="O727"/>
      <c r="P727"/>
      <c r="R727"/>
    </row>
    <row r="728" spans="1:18" s="9" customFormat="1" ht="15.75" customHeight="1" x14ac:dyDescent="0.45">
      <c r="A728"/>
      <c r="B728"/>
      <c r="C728"/>
      <c r="D728"/>
      <c r="E728"/>
      <c r="F728"/>
      <c r="G728"/>
      <c r="H728"/>
      <c r="I728"/>
      <c r="J728"/>
      <c r="K728"/>
      <c r="L728"/>
      <c r="M728"/>
      <c r="N728"/>
      <c r="O728"/>
      <c r="P728"/>
      <c r="R728"/>
    </row>
    <row r="729" spans="1:18" s="9" customFormat="1" ht="15.75" customHeight="1" x14ac:dyDescent="0.45">
      <c r="A729"/>
      <c r="B729"/>
      <c r="C729"/>
      <c r="D729"/>
      <c r="E729"/>
      <c r="F729"/>
      <c r="G729"/>
      <c r="H729"/>
      <c r="I729"/>
      <c r="J729"/>
      <c r="K729"/>
      <c r="L729"/>
      <c r="M729"/>
      <c r="N729"/>
      <c r="O729"/>
      <c r="P729"/>
      <c r="R729"/>
    </row>
    <row r="730" spans="1:18" s="9" customFormat="1" ht="15.75" customHeight="1" x14ac:dyDescent="0.45">
      <c r="A730"/>
      <c r="B730"/>
      <c r="C730"/>
      <c r="D730"/>
      <c r="E730"/>
      <c r="F730"/>
      <c r="G730"/>
      <c r="H730"/>
      <c r="I730"/>
      <c r="J730"/>
      <c r="K730"/>
      <c r="L730"/>
      <c r="M730"/>
      <c r="N730"/>
      <c r="O730"/>
      <c r="P730"/>
      <c r="R730"/>
    </row>
    <row r="731" spans="1:18" s="9" customFormat="1" ht="15.75" customHeight="1" x14ac:dyDescent="0.45">
      <c r="A731"/>
      <c r="B731"/>
      <c r="C731"/>
      <c r="D731"/>
      <c r="E731"/>
      <c r="F731"/>
      <c r="G731"/>
      <c r="H731"/>
      <c r="I731"/>
      <c r="J731"/>
      <c r="K731"/>
      <c r="L731"/>
      <c r="M731"/>
      <c r="N731"/>
      <c r="O731"/>
      <c r="P731"/>
      <c r="R731"/>
    </row>
    <row r="732" spans="1:18" s="9" customFormat="1" ht="15.75" customHeight="1" x14ac:dyDescent="0.45">
      <c r="A732"/>
      <c r="B732"/>
      <c r="C732"/>
      <c r="D732"/>
      <c r="E732"/>
      <c r="F732"/>
      <c r="G732"/>
      <c r="H732"/>
      <c r="I732"/>
      <c r="J732"/>
      <c r="K732"/>
      <c r="L732"/>
      <c r="M732"/>
      <c r="N732"/>
      <c r="O732"/>
      <c r="P732"/>
      <c r="R732"/>
    </row>
    <row r="733" spans="1:18" s="9" customFormat="1" ht="15.75" customHeight="1" x14ac:dyDescent="0.45">
      <c r="A733"/>
      <c r="B733"/>
      <c r="C733"/>
      <c r="D733"/>
      <c r="E733"/>
      <c r="F733"/>
      <c r="G733"/>
      <c r="H733"/>
      <c r="I733"/>
      <c r="J733"/>
      <c r="K733"/>
      <c r="L733"/>
      <c r="M733"/>
      <c r="N733"/>
      <c r="O733"/>
      <c r="P733"/>
      <c r="R733"/>
    </row>
    <row r="734" spans="1:18" s="9" customFormat="1" ht="15.75" customHeight="1" x14ac:dyDescent="0.45">
      <c r="A734"/>
      <c r="B734"/>
      <c r="C734"/>
      <c r="D734"/>
      <c r="E734"/>
      <c r="F734"/>
      <c r="G734"/>
      <c r="H734"/>
      <c r="I734"/>
      <c r="J734"/>
      <c r="K734"/>
      <c r="L734"/>
      <c r="M734"/>
      <c r="N734"/>
      <c r="O734"/>
      <c r="P734"/>
      <c r="R734"/>
    </row>
    <row r="735" spans="1:18" s="9" customFormat="1" ht="15.75" customHeight="1" x14ac:dyDescent="0.45">
      <c r="A735"/>
      <c r="B735"/>
      <c r="C735"/>
      <c r="D735"/>
      <c r="E735"/>
      <c r="F735"/>
      <c r="G735"/>
      <c r="H735"/>
      <c r="I735"/>
      <c r="J735"/>
      <c r="K735"/>
      <c r="L735"/>
      <c r="M735"/>
      <c r="N735"/>
      <c r="O735"/>
      <c r="P735"/>
      <c r="R735"/>
    </row>
    <row r="736" spans="1:18" s="9" customFormat="1" ht="15.75" customHeight="1" x14ac:dyDescent="0.45">
      <c r="A736"/>
      <c r="B736"/>
      <c r="C736"/>
      <c r="D736"/>
      <c r="E736"/>
      <c r="F736"/>
      <c r="G736"/>
      <c r="H736"/>
      <c r="I736"/>
      <c r="J736"/>
      <c r="K736"/>
      <c r="L736"/>
      <c r="M736"/>
      <c r="N736"/>
      <c r="O736"/>
      <c r="P736"/>
      <c r="R736"/>
    </row>
    <row r="737" spans="1:18" s="9" customFormat="1" ht="15.75" customHeight="1" x14ac:dyDescent="0.45">
      <c r="A737"/>
      <c r="B737"/>
      <c r="C737"/>
      <c r="D737"/>
      <c r="E737"/>
      <c r="F737"/>
      <c r="G737"/>
      <c r="H737"/>
      <c r="I737"/>
      <c r="J737"/>
      <c r="K737"/>
      <c r="L737"/>
      <c r="M737"/>
      <c r="N737"/>
      <c r="O737"/>
      <c r="P737"/>
      <c r="R737"/>
    </row>
    <row r="738" spans="1:18" s="9" customFormat="1" ht="15.75" customHeight="1" x14ac:dyDescent="0.45">
      <c r="A738"/>
      <c r="B738"/>
      <c r="C738"/>
      <c r="D738"/>
      <c r="E738"/>
      <c r="F738"/>
      <c r="G738"/>
      <c r="H738"/>
      <c r="I738"/>
      <c r="J738"/>
      <c r="K738"/>
      <c r="L738"/>
      <c r="M738"/>
      <c r="N738"/>
      <c r="O738"/>
      <c r="P738"/>
      <c r="R738"/>
    </row>
    <row r="739" spans="1:18" s="9" customFormat="1" ht="15.75" customHeight="1" x14ac:dyDescent="0.45">
      <c r="A739"/>
      <c r="B739"/>
      <c r="C739"/>
      <c r="D739"/>
      <c r="E739"/>
      <c r="F739"/>
      <c r="G739"/>
      <c r="H739"/>
      <c r="I739"/>
      <c r="J739"/>
      <c r="K739"/>
      <c r="L739"/>
      <c r="M739"/>
      <c r="N739"/>
      <c r="O739"/>
      <c r="P739"/>
      <c r="R739"/>
    </row>
    <row r="740" spans="1:18" s="9" customFormat="1" ht="15.75" customHeight="1" x14ac:dyDescent="0.45">
      <c r="A740"/>
      <c r="B740"/>
      <c r="C740"/>
      <c r="D740"/>
      <c r="E740"/>
      <c r="F740"/>
      <c r="G740"/>
      <c r="H740"/>
      <c r="I740"/>
      <c r="J740"/>
      <c r="K740"/>
      <c r="L740"/>
      <c r="M740"/>
      <c r="N740"/>
      <c r="O740"/>
      <c r="P740"/>
      <c r="R740"/>
    </row>
    <row r="741" spans="1:18" s="9" customFormat="1" ht="15.75" customHeight="1" x14ac:dyDescent="0.45">
      <c r="A741"/>
      <c r="B741"/>
      <c r="C741"/>
      <c r="D741"/>
      <c r="E741"/>
      <c r="F741"/>
      <c r="G741"/>
      <c r="H741"/>
      <c r="I741"/>
      <c r="J741"/>
      <c r="K741"/>
      <c r="L741"/>
      <c r="M741"/>
      <c r="N741"/>
      <c r="O741"/>
      <c r="P741"/>
      <c r="R741"/>
    </row>
    <row r="742" spans="1:18" s="9" customFormat="1" ht="15.75" customHeight="1" x14ac:dyDescent="0.45">
      <c r="A742"/>
      <c r="B742"/>
      <c r="C742"/>
      <c r="D742"/>
      <c r="E742"/>
      <c r="F742"/>
      <c r="G742"/>
      <c r="H742"/>
      <c r="I742"/>
      <c r="J742"/>
      <c r="K742"/>
      <c r="L742"/>
      <c r="M742"/>
      <c r="N742"/>
      <c r="O742"/>
      <c r="P742"/>
      <c r="R742"/>
    </row>
    <row r="743" spans="1:18" s="9" customFormat="1" ht="15.75" customHeight="1" x14ac:dyDescent="0.45">
      <c r="A743"/>
      <c r="B743"/>
      <c r="C743"/>
      <c r="D743"/>
      <c r="E743"/>
      <c r="F743"/>
      <c r="G743"/>
      <c r="H743"/>
      <c r="I743"/>
      <c r="J743"/>
      <c r="K743"/>
      <c r="L743"/>
      <c r="M743"/>
      <c r="N743"/>
      <c r="O743"/>
      <c r="P743"/>
      <c r="R743"/>
    </row>
    <row r="744" spans="1:18" s="9" customFormat="1" ht="15.75" customHeight="1" x14ac:dyDescent="0.45">
      <c r="A744"/>
      <c r="B744"/>
      <c r="C744"/>
      <c r="D744"/>
      <c r="E744"/>
      <c r="F744"/>
      <c r="G744"/>
      <c r="H744"/>
      <c r="I744"/>
      <c r="J744"/>
      <c r="K744"/>
      <c r="L744"/>
      <c r="M744"/>
      <c r="N744"/>
      <c r="O744"/>
      <c r="P744"/>
      <c r="R744"/>
    </row>
    <row r="745" spans="1:18" s="9" customFormat="1" ht="15.75" customHeight="1" x14ac:dyDescent="0.45">
      <c r="A745"/>
      <c r="B745"/>
      <c r="C745"/>
      <c r="D745"/>
      <c r="E745"/>
      <c r="F745"/>
      <c r="G745"/>
      <c r="H745"/>
      <c r="I745"/>
      <c r="J745"/>
      <c r="K745"/>
      <c r="L745"/>
      <c r="M745"/>
      <c r="N745"/>
      <c r="O745"/>
      <c r="P745"/>
      <c r="R745"/>
    </row>
    <row r="746" spans="1:18" s="9" customFormat="1" ht="15.75" customHeight="1" x14ac:dyDescent="0.45">
      <c r="A746"/>
      <c r="B746"/>
      <c r="C746"/>
      <c r="D746"/>
      <c r="E746"/>
      <c r="F746"/>
      <c r="G746"/>
      <c r="H746"/>
      <c r="I746"/>
      <c r="J746"/>
      <c r="K746"/>
      <c r="L746"/>
      <c r="M746"/>
      <c r="N746"/>
      <c r="O746"/>
      <c r="P746"/>
      <c r="R746"/>
    </row>
    <row r="747" spans="1:18" s="9" customFormat="1" ht="15.75" customHeight="1" x14ac:dyDescent="0.45">
      <c r="A747"/>
      <c r="B747"/>
      <c r="C747"/>
      <c r="D747"/>
      <c r="E747"/>
      <c r="F747"/>
      <c r="G747"/>
      <c r="H747"/>
      <c r="I747"/>
      <c r="J747"/>
      <c r="K747"/>
      <c r="L747"/>
      <c r="M747"/>
      <c r="N747"/>
      <c r="O747"/>
      <c r="P747"/>
      <c r="R747"/>
    </row>
    <row r="748" spans="1:18" s="9" customFormat="1" ht="15.75" customHeight="1" x14ac:dyDescent="0.45">
      <c r="A748"/>
      <c r="B748"/>
      <c r="C748"/>
      <c r="D748"/>
      <c r="E748"/>
      <c r="F748"/>
      <c r="G748"/>
      <c r="H748"/>
      <c r="I748"/>
      <c r="J748"/>
      <c r="K748"/>
      <c r="L748"/>
      <c r="M748"/>
      <c r="N748"/>
      <c r="O748"/>
      <c r="P748"/>
      <c r="R748"/>
    </row>
    <row r="749" spans="1:18" s="9" customFormat="1" ht="15.75" customHeight="1" x14ac:dyDescent="0.45">
      <c r="A749"/>
      <c r="B749"/>
      <c r="C749"/>
      <c r="D749"/>
      <c r="E749"/>
      <c r="F749"/>
      <c r="G749"/>
      <c r="H749"/>
      <c r="I749"/>
      <c r="J749"/>
      <c r="K749"/>
      <c r="L749"/>
      <c r="M749"/>
      <c r="N749"/>
      <c r="O749"/>
      <c r="P749"/>
      <c r="R749"/>
    </row>
    <row r="750" spans="1:18" s="9" customFormat="1" ht="15.75" customHeight="1" x14ac:dyDescent="0.45">
      <c r="A750"/>
      <c r="B750"/>
      <c r="C750"/>
      <c r="D750"/>
      <c r="E750"/>
      <c r="F750"/>
      <c r="G750"/>
      <c r="H750"/>
      <c r="I750"/>
      <c r="J750"/>
      <c r="K750"/>
      <c r="L750"/>
      <c r="M750"/>
      <c r="N750"/>
      <c r="O750"/>
      <c r="P750"/>
      <c r="R750"/>
    </row>
    <row r="751" spans="1:18" s="9" customFormat="1" ht="15.75" customHeight="1" x14ac:dyDescent="0.45">
      <c r="A751"/>
      <c r="B751"/>
      <c r="C751"/>
      <c r="D751"/>
      <c r="E751"/>
      <c r="F751"/>
      <c r="G751"/>
      <c r="H751"/>
      <c r="I751"/>
      <c r="J751"/>
      <c r="K751"/>
      <c r="L751"/>
      <c r="M751"/>
      <c r="N751"/>
      <c r="O751"/>
      <c r="P751"/>
      <c r="R751"/>
    </row>
    <row r="752" spans="1:18" s="9" customFormat="1" ht="15.75" customHeight="1" x14ac:dyDescent="0.45">
      <c r="A752"/>
      <c r="B752"/>
      <c r="C752"/>
      <c r="D752"/>
      <c r="E752"/>
      <c r="F752"/>
      <c r="G752"/>
      <c r="H752"/>
      <c r="I752"/>
      <c r="J752"/>
      <c r="K752"/>
      <c r="L752"/>
      <c r="M752"/>
      <c r="N752"/>
      <c r="O752"/>
      <c r="P752"/>
      <c r="R752"/>
    </row>
    <row r="753" spans="1:18" s="9" customFormat="1" ht="15" customHeight="1" x14ac:dyDescent="0.45">
      <c r="A753"/>
      <c r="B753"/>
      <c r="C753"/>
      <c r="D753"/>
      <c r="E753"/>
      <c r="F753"/>
      <c r="G753"/>
      <c r="H753"/>
      <c r="I753"/>
      <c r="J753"/>
      <c r="K753"/>
      <c r="L753"/>
      <c r="M753"/>
      <c r="N753"/>
      <c r="O753"/>
      <c r="P753"/>
      <c r="Q753" s="10"/>
      <c r="R753"/>
    </row>
  </sheetData>
  <mergeCells count="2">
    <mergeCell ref="A1:H1"/>
    <mergeCell ref="I1:P1"/>
  </mergeCells>
  <conditionalFormatting sqref="A3:C642">
    <cfRule type="expression" dxfId="1" priority="1">
      <formula>MOD(ROW(),2)=1</formula>
    </cfRule>
  </conditionalFormatting>
  <conditionalFormatting sqref="D3:P642">
    <cfRule type="expression" dxfId="0" priority="2">
      <formula>MOD(ROW(),2)=1</formula>
    </cfRule>
  </conditionalFormatting>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013553-4C94-4144-B78E-8C25661B5CCF}">
  <sheetPr>
    <tabColor theme="9" tint="0.39997558519241921"/>
  </sheetPr>
  <dimension ref="A1:C36"/>
  <sheetViews>
    <sheetView zoomScaleNormal="100" workbookViewId="0">
      <selection activeCell="B4" sqref="B4"/>
    </sheetView>
  </sheetViews>
  <sheetFormatPr defaultColWidth="8.86328125" defaultRowHeight="14.25" x14ac:dyDescent="0.45"/>
  <cols>
    <col min="1" max="1" width="64.3984375" style="17" customWidth="1"/>
    <col min="2" max="2" width="22.265625" style="17" customWidth="1"/>
    <col min="3" max="3" width="41.59765625" style="17" customWidth="1"/>
    <col min="4" max="16384" width="8.86328125" style="17"/>
  </cols>
  <sheetData>
    <row r="1" spans="1:3" s="23" customFormat="1" ht="30.95" customHeight="1" x14ac:dyDescent="0.45">
      <c r="A1" s="145" t="s">
        <v>190</v>
      </c>
      <c r="B1" s="145"/>
      <c r="C1" s="145"/>
    </row>
    <row r="2" spans="1:3" ht="15" customHeight="1" x14ac:dyDescent="0.45">
      <c r="A2" s="25" t="s">
        <v>164</v>
      </c>
      <c r="B2" s="25"/>
    </row>
    <row r="3" spans="1:3" ht="15" customHeight="1" x14ac:dyDescent="0.45">
      <c r="A3" s="32" t="s">
        <v>166</v>
      </c>
      <c r="B3" s="32" t="s">
        <v>163</v>
      </c>
      <c r="C3" s="32" t="s">
        <v>165</v>
      </c>
    </row>
    <row r="4" spans="1:3" ht="15" customHeight="1" x14ac:dyDescent="0.45">
      <c r="A4" s="34" t="s">
        <v>211</v>
      </c>
      <c r="B4" s="52">
        <v>0</v>
      </c>
      <c r="C4" s="35" t="e">
        <f>B4/Application!$B$47</f>
        <v>#DIV/0!</v>
      </c>
    </row>
    <row r="5" spans="1:3" ht="15" customHeight="1" x14ac:dyDescent="0.45">
      <c r="A5" s="36" t="s">
        <v>167</v>
      </c>
      <c r="B5" s="37">
        <f>SUM(B4:B4)</f>
        <v>0</v>
      </c>
      <c r="C5" s="35" t="e">
        <f>B5/Application!$B$47</f>
        <v>#DIV/0!</v>
      </c>
    </row>
    <row r="6" spans="1:3" ht="15" customHeight="1" x14ac:dyDescent="0.45">
      <c r="A6" s="32" t="s">
        <v>194</v>
      </c>
      <c r="B6" s="32"/>
      <c r="C6" s="32"/>
    </row>
    <row r="7" spans="1:3" ht="15" customHeight="1" x14ac:dyDescent="0.45">
      <c r="A7" s="34" t="s">
        <v>212</v>
      </c>
      <c r="B7" s="52">
        <v>0</v>
      </c>
      <c r="C7" s="35" t="e">
        <f>B7/Application!$B$47</f>
        <v>#DIV/0!</v>
      </c>
    </row>
    <row r="8" spans="1:3" ht="15" customHeight="1" x14ac:dyDescent="0.45">
      <c r="A8" s="101" t="str">
        <f>"Other (Specify)"</f>
        <v>Other (Specify)</v>
      </c>
      <c r="B8" s="102">
        <v>0</v>
      </c>
      <c r="C8" s="35" t="e">
        <f>B8/Application!$B$47</f>
        <v>#DIV/0!</v>
      </c>
    </row>
    <row r="9" spans="1:3" ht="15" customHeight="1" x14ac:dyDescent="0.45">
      <c r="A9" s="101" t="str">
        <f t="shared" ref="A9:A10" si="0">"Other (Specify)"</f>
        <v>Other (Specify)</v>
      </c>
      <c r="B9" s="102">
        <v>0</v>
      </c>
      <c r="C9" s="35" t="e">
        <f>B9/Application!$B$47</f>
        <v>#DIV/0!</v>
      </c>
    </row>
    <row r="10" spans="1:3" ht="15" customHeight="1" x14ac:dyDescent="0.45">
      <c r="A10" s="101" t="str">
        <f t="shared" si="0"/>
        <v>Other (Specify)</v>
      </c>
      <c r="B10" s="102">
        <v>0</v>
      </c>
      <c r="C10" s="35" t="e">
        <f>B10/Application!$B$47</f>
        <v>#DIV/0!</v>
      </c>
    </row>
    <row r="11" spans="1:3" ht="15" customHeight="1" x14ac:dyDescent="0.45">
      <c r="A11" s="36" t="s">
        <v>213</v>
      </c>
      <c r="B11" s="37">
        <f>SUM(B7:B10)</f>
        <v>0</v>
      </c>
      <c r="C11" s="35" t="e">
        <f>B11/Application!$B$47</f>
        <v>#DIV/0!</v>
      </c>
    </row>
    <row r="12" spans="1:3" ht="15" customHeight="1" x14ac:dyDescent="0.45">
      <c r="A12" s="32" t="s">
        <v>168</v>
      </c>
      <c r="B12" s="32"/>
      <c r="C12" s="32"/>
    </row>
    <row r="13" spans="1:3" ht="15" customHeight="1" x14ac:dyDescent="0.45">
      <c r="A13" s="34" t="s">
        <v>169</v>
      </c>
      <c r="B13" s="52">
        <v>0</v>
      </c>
      <c r="C13" s="35" t="e">
        <f>B13/Application!$B$47</f>
        <v>#DIV/0!</v>
      </c>
    </row>
    <row r="14" spans="1:3" ht="15" customHeight="1" x14ac:dyDescent="0.45">
      <c r="A14" s="34" t="s">
        <v>170</v>
      </c>
      <c r="B14" s="52">
        <v>0</v>
      </c>
      <c r="C14" s="35" t="e">
        <f>B14/Application!$B$47</f>
        <v>#DIV/0!</v>
      </c>
    </row>
    <row r="15" spans="1:3" ht="15" customHeight="1" x14ac:dyDescent="0.45">
      <c r="A15" s="34" t="s">
        <v>171</v>
      </c>
      <c r="B15" s="52">
        <v>0</v>
      </c>
      <c r="C15" s="35" t="e">
        <f>B15/Application!$B$47</f>
        <v>#DIV/0!</v>
      </c>
    </row>
    <row r="16" spans="1:3" ht="15" customHeight="1" x14ac:dyDescent="0.45">
      <c r="A16" s="34" t="s">
        <v>172</v>
      </c>
      <c r="B16" s="52">
        <v>0</v>
      </c>
      <c r="C16" s="35" t="e">
        <f>B16/Application!$B$47</f>
        <v>#DIV/0!</v>
      </c>
    </row>
    <row r="17" spans="1:3" ht="15" customHeight="1" x14ac:dyDescent="0.45">
      <c r="A17" s="34" t="s">
        <v>173</v>
      </c>
      <c r="B17" s="52">
        <v>0</v>
      </c>
      <c r="C17" s="35" t="e">
        <f>B17/Application!$B$47</f>
        <v>#DIV/0!</v>
      </c>
    </row>
    <row r="18" spans="1:3" ht="15" customHeight="1" x14ac:dyDescent="0.45">
      <c r="A18" s="34" t="s">
        <v>174</v>
      </c>
      <c r="B18" s="52">
        <v>0</v>
      </c>
      <c r="C18" s="35" t="e">
        <f>B18/Application!$B$47</f>
        <v>#DIV/0!</v>
      </c>
    </row>
    <row r="19" spans="1:3" ht="15" customHeight="1" x14ac:dyDescent="0.45">
      <c r="A19" s="34" t="s">
        <v>175</v>
      </c>
      <c r="B19" s="52">
        <v>0</v>
      </c>
      <c r="C19" s="35" t="e">
        <f>B19/Application!$B$47</f>
        <v>#DIV/0!</v>
      </c>
    </row>
    <row r="20" spans="1:3" ht="15" customHeight="1" x14ac:dyDescent="0.45">
      <c r="A20" s="34" t="s">
        <v>176</v>
      </c>
      <c r="B20" s="52">
        <v>0</v>
      </c>
      <c r="C20" s="35" t="e">
        <f>B20/Application!$B$47</f>
        <v>#DIV/0!</v>
      </c>
    </row>
    <row r="21" spans="1:3" ht="15" customHeight="1" x14ac:dyDescent="0.45">
      <c r="A21" s="34" t="s">
        <v>177</v>
      </c>
      <c r="B21" s="52">
        <v>0</v>
      </c>
      <c r="C21" s="35" t="e">
        <f>B21/Application!$B$47</f>
        <v>#DIV/0!</v>
      </c>
    </row>
    <row r="22" spans="1:3" ht="15" customHeight="1" x14ac:dyDescent="0.45">
      <c r="A22" s="34" t="s">
        <v>178</v>
      </c>
      <c r="B22" s="52">
        <v>0</v>
      </c>
      <c r="C22" s="35" t="e">
        <f>B22/Application!$B$47</f>
        <v>#DIV/0!</v>
      </c>
    </row>
    <row r="23" spans="1:3" ht="15" customHeight="1" x14ac:dyDescent="0.45">
      <c r="A23" s="101" t="str">
        <f t="shared" ref="A23:A25" si="1">"Other (Specify)"</f>
        <v>Other (Specify)</v>
      </c>
      <c r="B23" s="102">
        <v>0</v>
      </c>
      <c r="C23" s="35" t="e">
        <f>B23/Application!$B$47</f>
        <v>#DIV/0!</v>
      </c>
    </row>
    <row r="24" spans="1:3" ht="15" customHeight="1" x14ac:dyDescent="0.45">
      <c r="A24" s="101" t="str">
        <f t="shared" si="1"/>
        <v>Other (Specify)</v>
      </c>
      <c r="B24" s="102">
        <v>0</v>
      </c>
      <c r="C24" s="35" t="e">
        <f>B24/Application!$B$47</f>
        <v>#DIV/0!</v>
      </c>
    </row>
    <row r="25" spans="1:3" ht="15" customHeight="1" x14ac:dyDescent="0.45">
      <c r="A25" s="101" t="str">
        <f t="shared" si="1"/>
        <v>Other (Specify)</v>
      </c>
      <c r="B25" s="102">
        <v>0</v>
      </c>
      <c r="C25" s="35" t="e">
        <f>B25/Application!$B$47</f>
        <v>#DIV/0!</v>
      </c>
    </row>
    <row r="26" spans="1:3" ht="15" customHeight="1" x14ac:dyDescent="0.45">
      <c r="A26" s="36" t="s">
        <v>179</v>
      </c>
      <c r="B26" s="37">
        <f>SUM(B13:B25)</f>
        <v>0</v>
      </c>
      <c r="C26" s="35" t="e">
        <f>B26/Application!$B$47</f>
        <v>#DIV/0!</v>
      </c>
    </row>
    <row r="27" spans="1:3" ht="15" customHeight="1" x14ac:dyDescent="0.45">
      <c r="A27" s="32" t="s">
        <v>180</v>
      </c>
      <c r="B27" s="32"/>
      <c r="C27" s="32"/>
    </row>
    <row r="28" spans="1:3" ht="15" customHeight="1" x14ac:dyDescent="0.45">
      <c r="A28" s="34" t="s">
        <v>181</v>
      </c>
      <c r="B28" s="52">
        <v>0</v>
      </c>
      <c r="C28" s="35" t="e">
        <f>B28/Application!$B$47</f>
        <v>#DIV/0!</v>
      </c>
    </row>
    <row r="29" spans="1:3" ht="15" customHeight="1" x14ac:dyDescent="0.45">
      <c r="A29" s="34" t="s">
        <v>182</v>
      </c>
      <c r="B29" s="52">
        <v>0</v>
      </c>
      <c r="C29" s="35" t="e">
        <f>B29/Application!$B$47</f>
        <v>#DIV/0!</v>
      </c>
    </row>
    <row r="30" spans="1:3" ht="15" customHeight="1" x14ac:dyDescent="0.45">
      <c r="A30" s="34" t="s">
        <v>183</v>
      </c>
      <c r="B30" s="52">
        <v>0</v>
      </c>
      <c r="C30" s="35" t="e">
        <f>B30/Application!$B$47</f>
        <v>#DIV/0!</v>
      </c>
    </row>
    <row r="31" spans="1:3" ht="15" customHeight="1" x14ac:dyDescent="0.45">
      <c r="A31" s="34" t="s">
        <v>184</v>
      </c>
      <c r="B31" s="52">
        <v>0</v>
      </c>
      <c r="C31" s="35" t="e">
        <f>B31/Application!$B$47</f>
        <v>#DIV/0!</v>
      </c>
    </row>
    <row r="32" spans="1:3" ht="15" customHeight="1" x14ac:dyDescent="0.45">
      <c r="A32" s="34" t="s">
        <v>185</v>
      </c>
      <c r="B32" s="52">
        <v>0</v>
      </c>
      <c r="C32" s="35" t="e">
        <f>B32/Application!$B$47</f>
        <v>#DIV/0!</v>
      </c>
    </row>
    <row r="33" spans="1:3" ht="15" customHeight="1" x14ac:dyDescent="0.45">
      <c r="A33" s="34" t="s">
        <v>186</v>
      </c>
      <c r="B33" s="52">
        <v>0</v>
      </c>
      <c r="C33" s="35" t="e">
        <f>B33/Application!$B$47</f>
        <v>#DIV/0!</v>
      </c>
    </row>
    <row r="34" spans="1:3" ht="15" customHeight="1" x14ac:dyDescent="0.45">
      <c r="A34" s="36" t="s">
        <v>187</v>
      </c>
      <c r="B34" s="37">
        <f>SUM(B28:B33)</f>
        <v>0</v>
      </c>
      <c r="C34" s="35" t="e">
        <f>B34/Application!$B$47</f>
        <v>#DIV/0!</v>
      </c>
    </row>
    <row r="35" spans="1:3" ht="15" customHeight="1" x14ac:dyDescent="0.45">
      <c r="A35" s="146"/>
      <c r="B35" s="146"/>
      <c r="C35" s="146"/>
    </row>
    <row r="36" spans="1:3" ht="15" customHeight="1" x14ac:dyDescent="0.45">
      <c r="A36" s="38" t="s">
        <v>214</v>
      </c>
      <c r="B36" s="37">
        <f>SUM(B4:B4,B7:B10,B13:B25,B28:B33)</f>
        <v>0</v>
      </c>
      <c r="C36" s="35" t="e">
        <f>B36/Application!$B$47</f>
        <v>#DIV/0!</v>
      </c>
    </row>
  </sheetData>
  <sheetProtection algorithmName="SHA-512" hashValue="pqmYtYWd0KOxZpcSRhmXjaZtigAoV4MIqrl0e5jtLgsILJuF0Gx20dC7r0xp414FGlKAVqZXTd+dVjwkMZ9y/g==" saltValue="1sRA5knuMypke7GN252uxA==" spinCount="100000" sheet="1" objects="1" scenarios="1"/>
  <mergeCells count="2">
    <mergeCell ref="A1:C1"/>
    <mergeCell ref="A35:C35"/>
  </mergeCells>
  <dataValidations count="1">
    <dataValidation type="whole" allowBlank="1" showInputMessage="1" showErrorMessage="1" errorTitle="Whole Numbers Only" error="All numbers on development budget must be entered as a whole number." sqref="B4 B7:B10 B13:B25 B28:B33" xr:uid="{2015F9E9-DF4D-42D7-99E2-77C10A31CCC7}">
      <formula1>0</formula1>
      <formula2>100000000</formula2>
    </dataValidation>
  </dataValidations>
  <pageMargins left="0.7" right="0.7" top="0.75" bottom="0.75" header="0.3" footer="0.3"/>
  <pageSetup paperSize="5" orientation="landscape" horizontalDpi="300" verticalDpi="0" r:id="rId1"/>
  <headerFooter>
    <oddHeader>&amp;L&amp;"Trebuchet MS,Bold"&amp;18Proposition 123: Concessionary Debt Program - LIHTC Predevelopment Finance Application</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139876001EEEB544BE5AA821C718D255" ma:contentTypeVersion="13" ma:contentTypeDescription="Create a new document." ma:contentTypeScope="" ma:versionID="6af11ca04f739c8117e69523a34041d6">
  <xsd:schema xmlns:xsd="http://www.w3.org/2001/XMLSchema" xmlns:xs="http://www.w3.org/2001/XMLSchema" xmlns:p="http://schemas.microsoft.com/office/2006/metadata/properties" xmlns:ns2="699be0cc-5184-4674-b324-603e6c7e3a6a" xmlns:ns3="5e54bed4-c3da-44ba-b7b7-d3e3b5c23783" xmlns:ns4="19db5bd9-8bfc-4cf2-b850-f270012ad59d" targetNamespace="http://schemas.microsoft.com/office/2006/metadata/properties" ma:root="true" ma:fieldsID="b4a23655dbeed30695aa0bf0be15cbb7" ns2:_="" ns3:_="" ns4:_="">
    <xsd:import namespace="699be0cc-5184-4674-b324-603e6c7e3a6a"/>
    <xsd:import namespace="5e54bed4-c3da-44ba-b7b7-d3e3b5c23783"/>
    <xsd:import namespace="19db5bd9-8bfc-4cf2-b850-f270012ad59d"/>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MediaServiceObjectDetectorVersions" minOccurs="0"/>
                <xsd:element ref="ns3:SharedWithUsers" minOccurs="0"/>
                <xsd:element ref="ns3:SharedWithDetails" minOccurs="0"/>
                <xsd:element ref="ns2:lcf76f155ced4ddcb4097134ff3c332f" minOccurs="0"/>
                <xsd:element ref="ns4: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99be0cc-5184-4674-b324-603e6c7e3a6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7e412483-3045-4a04-864d-869ab36f6277"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5e54bed4-c3da-44ba-b7b7-d3e3b5c23783"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9db5bd9-8bfc-4cf2-b850-f270012ad59d" elementFormDefault="qualified">
    <xsd:import namespace="http://schemas.microsoft.com/office/2006/documentManagement/types"/>
    <xsd:import namespace="http://schemas.microsoft.com/office/infopath/2007/PartnerControls"/>
    <xsd:element name="TaxCatchAll" ma:index="20" nillable="true" ma:displayName="Taxonomy Catch All Column" ma:hidden="true" ma:list="{67dba9ee-32f4-4d18-a92f-32b0881ee86d}" ma:internalName="TaxCatchAll" ma:showField="CatchAllData" ma:web="5e54bed4-c3da-44ba-b7b7-d3e3b5c2378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19db5bd9-8bfc-4cf2-b850-f270012ad59d" xsi:nil="true"/>
    <lcf76f155ced4ddcb4097134ff3c332f xmlns="699be0cc-5184-4674-b324-603e6c7e3a6a">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F822FBF-AE06-46E6-9AE2-60555399E120}">
  <ds:schemaRefs>
    <ds:schemaRef ds:uri="http://schemas.microsoft.com/sharepoint/v3/contenttype/forms"/>
  </ds:schemaRefs>
</ds:datastoreItem>
</file>

<file path=customXml/itemProps2.xml><?xml version="1.0" encoding="utf-8"?>
<ds:datastoreItem xmlns:ds="http://schemas.openxmlformats.org/officeDocument/2006/customXml" ds:itemID="{E2FB36B7-B456-4789-BFD9-1D44CEBEFE8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99be0cc-5184-4674-b324-603e6c7e3a6a"/>
    <ds:schemaRef ds:uri="5e54bed4-c3da-44ba-b7b7-d3e3b5c23783"/>
    <ds:schemaRef ds:uri="19db5bd9-8bfc-4cf2-b850-f270012ad59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713719D-26FB-401C-A0B0-ED266BEA595D}">
  <ds:schemaRefs>
    <ds:schemaRef ds:uri="http://purl.org/dc/dcmitype/"/>
    <ds:schemaRef ds:uri="5e54bed4-c3da-44ba-b7b7-d3e3b5c23783"/>
    <ds:schemaRef ds:uri="http://purl.org/dc/terms/"/>
    <ds:schemaRef ds:uri="http://schemas.microsoft.com/office/2006/metadata/properties"/>
    <ds:schemaRef ds:uri="http://schemas.microsoft.com/office/infopath/2007/PartnerControls"/>
    <ds:schemaRef ds:uri="699be0cc-5184-4674-b324-603e6c7e3a6a"/>
    <ds:schemaRef ds:uri="http://purl.org/dc/elements/1.1/"/>
    <ds:schemaRef ds:uri="http://www.w3.org/XML/1998/namespace"/>
    <ds:schemaRef ds:uri="http://schemas.microsoft.com/office/2006/documentManagement/types"/>
    <ds:schemaRef ds:uri="http://schemas.openxmlformats.org/package/2006/metadata/core-properties"/>
    <ds:schemaRef ds:uri="19db5bd9-8bfc-4cf2-b850-f270012ad59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Data Extract</vt:lpstr>
      <vt:lpstr>Instructions</vt:lpstr>
      <vt:lpstr>Contact Information</vt:lpstr>
      <vt:lpstr>Application</vt:lpstr>
      <vt:lpstr>Rents Table </vt:lpstr>
      <vt:lpstr>Predevelopment Budget</vt:lpstr>
      <vt:lpstr>'Contact Information'!Print_Area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Terry Barnard</dc:creator>
  <cp:keywords/>
  <dc:description/>
  <cp:lastModifiedBy>David Foust</cp:lastModifiedBy>
  <cp:revision/>
  <dcterms:created xsi:type="dcterms:W3CDTF">2023-08-18T21:33:06Z</dcterms:created>
  <dcterms:modified xsi:type="dcterms:W3CDTF">2026-05-26T19:35:16Z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0x010100139876001EEEB544BE5AA821C718D255</vt:lpwstr>
  </property>
  <property fmtid="{D5CDD505-2E9C-101B-9397-08002B2CF9AE}" pid="3" name="SchemaType">
    <vt:lpwstr>Development</vt:lpwstr>
  </property>
  <property fmtid="{D5CDD505-2E9C-101B-9397-08002B2CF9AE}" pid="4" name="SmartDox GUID">
    <vt:lpwstr>addaa309-ce7a-40f0-9a4b-e50758511f4f</vt:lpwstr>
  </property>
</Properties>
</file>