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updateLinks="never" defaultThemeVersion="166925"/>
  <mc:AlternateContent xmlns:mc="http://schemas.openxmlformats.org/markup-compatibility/2006">
    <mc:Choice Requires="x15">
      <x15ac:absPath xmlns:x15ac="http://schemas.microsoft.com/office/spreadsheetml/2010/11/ac" url="C:\Users\dfoust\Desktop\"/>
    </mc:Choice>
  </mc:AlternateContent>
  <xr:revisionPtr revIDLastSave="0" documentId="8_{7F8E8FCA-906D-4A4D-821F-4C1900A5574E}" xr6:coauthVersionLast="47" xr6:coauthVersionMax="47" xr10:uidLastSave="{00000000-0000-0000-0000-000000000000}"/>
  <workbookProtection workbookAlgorithmName="SHA-512" workbookHashValue="J5EcOvk9MyO2RxEgqzj1vQhloSR6vSxnI98nKNfjonn3JPmu5u3JtbGEs8fJi+i6/7rTW2GFEVy6hvAylhxFRQ==" workbookSaltValue="mnMAC8F4wwT0LpuX1bi9tA==" workbookSpinCount="100000" lockStructure="1"/>
  <bookViews>
    <workbookView xWindow="-4185" yWindow="-21600" windowWidth="26010" windowHeight="20985" firstSheet="3" activeTab="3" xr2:uid="{78DD499D-8E90-4131-8B3E-39BD044791FE}"/>
  </bookViews>
  <sheets>
    <sheet name="Data Extract" sheetId="12" state="hidden" r:id="rId1"/>
    <sheet name="SD_Dropdowns" sheetId="14" state="veryHidden" r:id="rId2"/>
    <sheet name="Quick Analysis" sheetId="11" state="hidden" r:id="rId3"/>
    <sheet name="Instructions" sheetId="1" r:id="rId4"/>
    <sheet name="Contact Information" sheetId="2" r:id="rId5"/>
    <sheet name="Application" sheetId="3" r:id="rId6"/>
    <sheet name="Unit Mix and Rents" sheetId="4" r:id="rId7"/>
    <sheet name="Rents Table" sheetId="10" state="hidden" r:id="rId8"/>
    <sheet name="Income and Operating Expenses" sheetId="5" r:id="rId9"/>
    <sheet name="Development Budget" sheetId="6" r:id="rId10"/>
    <sheet name="Financing Sources" sheetId="7" r:id="rId11"/>
    <sheet name="Sources and Uses" sheetId="8" r:id="rId12"/>
    <sheet name="30-Year Cash Flow" sheetId="9" r:id="rId13"/>
    <sheet name="Amortization Tables" sheetId="13" r:id="rId14"/>
  </sheets>
  <externalReferences>
    <externalReference r:id="rId15"/>
    <externalReference r:id="rId16"/>
    <externalReference r:id="rId17"/>
  </externalReferences>
  <definedNames>
    <definedName name="_xlnm._FilterDatabase" localSheetId="12" hidden="1">'30-Year Cash Flow'!$C$3:$C$37</definedName>
    <definedName name="_Order1" hidden="1">255</definedName>
    <definedName name="_Order2" hidden="1">255</definedName>
    <definedName name="SD_161x1_17_B_0" localSheetId="0" hidden="1">'Data Extract'!$B$2</definedName>
    <definedName name="SD_161x1_19_B_0" localSheetId="0" hidden="1">'Data Extract'!$B$3</definedName>
    <definedName name="SD_161x1_21_B_0" localSheetId="0" hidden="1">'Data Extract'!$B$4</definedName>
    <definedName name="SD_161x1_26_B_0" localSheetId="0" hidden="1">'Data Extract'!$B$8</definedName>
    <definedName name="SD_161x1_2935x1_2951x1_101_S_1" localSheetId="0" hidden="1">'Data Extract'!$F$127</definedName>
    <definedName name="SD_161x1_2935x1_2951x1_109_S_1" localSheetId="0" hidden="1">'Data Extract'!$A$127</definedName>
    <definedName name="SD_161x1_2935x1_2951x1_52_S_0" localSheetId="0" hidden="1">'Data Extract'!$C$127</definedName>
    <definedName name="SD_161x1_2935x1_2951x1_91_S_1" localSheetId="0" hidden="1">'Data Extract'!$B$127</definedName>
    <definedName name="SD_161x1_2935x1_2951x10_101_S_1" localSheetId="0" hidden="1">'Data Extract'!$F$136</definedName>
    <definedName name="SD_161x1_2935x1_2951x10_109_S_1" localSheetId="0" hidden="1">'Data Extract'!$A$136</definedName>
    <definedName name="SD_161x1_2935x1_2951x10_52_S_0" localSheetId="0" hidden="1">'Data Extract'!$C$136</definedName>
    <definedName name="SD_161x1_2935x1_2951x10_91_S_1" localSheetId="0" hidden="1">'Data Extract'!$B$136</definedName>
    <definedName name="SD_161x1_2935x1_2951x11_101_S_1" localSheetId="0" hidden="1">'Data Extract'!$F$137</definedName>
    <definedName name="SD_161x1_2935x1_2951x11_109_S_1" localSheetId="0" hidden="1">'Data Extract'!$A$137</definedName>
    <definedName name="SD_161x1_2935x1_2951x11_52_S_0" localSheetId="0" hidden="1">'Data Extract'!$C$137</definedName>
    <definedName name="SD_161x1_2935x1_2951x11_91_S_1" localSheetId="0" hidden="1">'Data Extract'!$B$137</definedName>
    <definedName name="SD_161x1_2935x1_2951x12_101_S_1" localSheetId="0" hidden="1">'Data Extract'!$F$138</definedName>
    <definedName name="SD_161x1_2935x1_2951x12_109_S_1" localSheetId="0" hidden="1">'Data Extract'!$A$138</definedName>
    <definedName name="SD_161x1_2935x1_2951x12_52_S_0" localSheetId="0" hidden="1">'Data Extract'!$C$138</definedName>
    <definedName name="SD_161x1_2935x1_2951x12_91_S_1" localSheetId="0" hidden="1">'Data Extract'!$B$138</definedName>
    <definedName name="SD_161x1_2935x1_2951x13_101_S_1" localSheetId="0" hidden="1">'Data Extract'!$F$139</definedName>
    <definedName name="SD_161x1_2935x1_2951x13_109_S_1" localSheetId="0" hidden="1">'Data Extract'!$A$139</definedName>
    <definedName name="SD_161x1_2935x1_2951x13_52_S_0" localSheetId="0" hidden="1">'Data Extract'!$C$139</definedName>
    <definedName name="SD_161x1_2935x1_2951x13_91_S_1" localSheetId="0" hidden="1">'Data Extract'!$B$139</definedName>
    <definedName name="SD_161x1_2935x1_2951x14_101_S_1" localSheetId="0" hidden="1">'Data Extract'!$F$140</definedName>
    <definedName name="SD_161x1_2935x1_2951x14_109_S_1" localSheetId="0" hidden="1">'Data Extract'!$A$140</definedName>
    <definedName name="SD_161x1_2935x1_2951x14_52_S_0" localSheetId="0" hidden="1">'Data Extract'!$C$140</definedName>
    <definedName name="SD_161x1_2935x1_2951x14_91_S_1" localSheetId="0" hidden="1">'Data Extract'!$B$140</definedName>
    <definedName name="SD_161x1_2935x1_2951x15_101_S_1" localSheetId="0" hidden="1">'Data Extract'!$F$141</definedName>
    <definedName name="SD_161x1_2935x1_2951x15_109_S_1" localSheetId="0" hidden="1">'Data Extract'!$A$141</definedName>
    <definedName name="SD_161x1_2935x1_2951x15_52_S_0" localSheetId="0" hidden="1">'Data Extract'!$C$141</definedName>
    <definedName name="SD_161x1_2935x1_2951x15_91_S_1" localSheetId="0" hidden="1">'Data Extract'!$B$141</definedName>
    <definedName name="SD_161x1_2935x1_2951x16_101_S_1" localSheetId="0" hidden="1">'Data Extract'!$F$142</definedName>
    <definedName name="SD_161x1_2935x1_2951x16_109_S_1" localSheetId="0" hidden="1">'Data Extract'!$A$142</definedName>
    <definedName name="SD_161x1_2935x1_2951x16_52_S_0" localSheetId="0" hidden="1">'Data Extract'!$C$142</definedName>
    <definedName name="SD_161x1_2935x1_2951x16_91_S_1" localSheetId="0" hidden="1">'Data Extract'!$B$142</definedName>
    <definedName name="SD_161x1_2935x1_2951x2_101_S_1" localSheetId="0" hidden="1">'Data Extract'!$F$128</definedName>
    <definedName name="SD_161x1_2935x1_2951x2_109_S_1" localSheetId="0" hidden="1">'Data Extract'!$A$128</definedName>
    <definedName name="SD_161x1_2935x1_2951x2_52_S_0" localSheetId="0" hidden="1">'Data Extract'!$C$128</definedName>
    <definedName name="SD_161x1_2935x1_2951x2_91_S_1" localSheetId="0" hidden="1">'Data Extract'!$B$128</definedName>
    <definedName name="SD_161x1_2935x1_2951x3_101_S_1" localSheetId="0" hidden="1">'Data Extract'!$F$129</definedName>
    <definedName name="SD_161x1_2935x1_2951x3_109_S_1" localSheetId="0" hidden="1">'Data Extract'!$A$129</definedName>
    <definedName name="SD_161x1_2935x1_2951x3_52_S_0" localSheetId="0" hidden="1">'Data Extract'!$C$129</definedName>
    <definedName name="SD_161x1_2935x1_2951x3_91_S_1" localSheetId="0" hidden="1">'Data Extract'!$B$129</definedName>
    <definedName name="SD_161x1_2935x1_2951x4_101_S_1" localSheetId="0" hidden="1">'Data Extract'!$F$130</definedName>
    <definedName name="SD_161x1_2935x1_2951x4_109_S_1" localSheetId="0" hidden="1">'Data Extract'!$A$130</definedName>
    <definedName name="SD_161x1_2935x1_2951x4_52_S_0" localSheetId="0" hidden="1">'Data Extract'!$C$130</definedName>
    <definedName name="SD_161x1_2935x1_2951x4_91_S_1" localSheetId="0" hidden="1">'Data Extract'!$B$130</definedName>
    <definedName name="SD_161x1_2935x1_2951x5_101_S_1" localSheetId="0" hidden="1">'Data Extract'!$F$131</definedName>
    <definedName name="SD_161x1_2935x1_2951x5_109_S_1" localSheetId="0" hidden="1">'Data Extract'!$A$131</definedName>
    <definedName name="SD_161x1_2935x1_2951x5_52_S_0" localSheetId="0" hidden="1">'Data Extract'!$C$131</definedName>
    <definedName name="SD_161x1_2935x1_2951x5_91_S_1" localSheetId="0" hidden="1">'Data Extract'!$B$131</definedName>
    <definedName name="SD_161x1_2935x1_2951x6_101_S_1" localSheetId="0" hidden="1">'Data Extract'!$F$132</definedName>
    <definedName name="SD_161x1_2935x1_2951x6_109_S_1" localSheetId="0" hidden="1">'Data Extract'!$A$132</definedName>
    <definedName name="SD_161x1_2935x1_2951x6_52_S_0" localSheetId="0" hidden="1">'Data Extract'!$C$132</definedName>
    <definedName name="SD_161x1_2935x1_2951x6_91_S_1" localSheetId="0" hidden="1">'Data Extract'!$B$132</definedName>
    <definedName name="SD_161x1_2935x1_2951x7_101_S_1" localSheetId="0" hidden="1">'Data Extract'!$F$133</definedName>
    <definedName name="SD_161x1_2935x1_2951x7_109_S_1" localSheetId="0" hidden="1">'Data Extract'!$A$133</definedName>
    <definedName name="SD_161x1_2935x1_2951x7_52_S_0" localSheetId="0" hidden="1">'Data Extract'!$C$133</definedName>
    <definedName name="SD_161x1_2935x1_2951x7_91_S_1" localSheetId="0" hidden="1">'Data Extract'!$B$133</definedName>
    <definedName name="SD_161x1_2935x1_2951x8_101_S_1" localSheetId="0" hidden="1">'Data Extract'!$F$134</definedName>
    <definedName name="SD_161x1_2935x1_2951x8_109_S_1" localSheetId="0" hidden="1">'Data Extract'!$A$134</definedName>
    <definedName name="SD_161x1_2935x1_2951x8_52_S_0" localSheetId="0" hidden="1">'Data Extract'!$C$134</definedName>
    <definedName name="SD_161x1_2935x1_2951x8_91_S_1" localSheetId="0" hidden="1">'Data Extract'!$B$134</definedName>
    <definedName name="SD_161x1_2935x1_2951x9_101_S_1" localSheetId="0" hidden="1">'Data Extract'!$F$135</definedName>
    <definedName name="SD_161x1_2935x1_2951x9_109_S_1" localSheetId="0" hidden="1">'Data Extract'!$A$135</definedName>
    <definedName name="SD_161x1_2935x1_2951x9_52_S_0" localSheetId="0" hidden="1">'Data Extract'!$C$135</definedName>
    <definedName name="SD_161x1_2935x1_2951x9_91_S_1" localSheetId="0" hidden="1">'Data Extract'!$B$135</definedName>
    <definedName name="SD_161x1_69_G_0" localSheetId="0" hidden="1">'Data Extract'!$B$1</definedName>
    <definedName name="SD_161x1_81_B_1" localSheetId="0" hidden="1">'Data Extract'!$B$5</definedName>
    <definedName name="SD_2357x1_6_S_0" localSheetId="0" hidden="1">'Data Extract'!$B$40</definedName>
    <definedName name="SD_3946x1_1011_S_1" localSheetId="0" hidden="1">'Data Extract'!$B$17</definedName>
    <definedName name="SD_3946x1_1062_B_0" localSheetId="0" hidden="1">'Data Extract'!$B$39</definedName>
    <definedName name="SD_3946x1_1184_S_1" localSheetId="0" hidden="1">'Data Extract'!$B$12</definedName>
    <definedName name="SD_3946x1_1198_S_0" localSheetId="0" hidden="1">'Data Extract'!$B$19</definedName>
    <definedName name="SD_3946x1_1201_S_0" localSheetId="0" hidden="1">'Data Extract'!$B$41</definedName>
    <definedName name="SD_3946x1_1222_S_1" localSheetId="0" hidden="1">'Data Extract'!$B$11</definedName>
    <definedName name="SD_3946x1_1227_S_1" localSheetId="0" hidden="1">'Data Extract'!$B$13</definedName>
    <definedName name="SD_3946x1_1228_S_1" localSheetId="0" hidden="1">'Data Extract'!$B$10</definedName>
    <definedName name="SD_3946x1_1229_S_1" localSheetId="0" hidden="1">'Data Extract'!$B$20</definedName>
    <definedName name="SD_3946x1_1231_S_1" localSheetId="0" hidden="1">'Data Extract'!$B$15</definedName>
    <definedName name="SD_3946x1_1247_S_1" localSheetId="0" hidden="1">'Data Extract'!$B$16</definedName>
    <definedName name="SD_3946x1_1248_S_1" localSheetId="0" hidden="1">'Data Extract'!$B$18</definedName>
    <definedName name="SD_3946x1_1250_S_0" localSheetId="0" hidden="1">'Data Extract'!$B$74</definedName>
    <definedName name="SD_3946x1_1251_S_1" localSheetId="0" hidden="1">'Data Extract'!$B$78</definedName>
    <definedName name="SD_3946x1_1254_S_1" localSheetId="0" hidden="1">'Data Extract'!$B$105</definedName>
    <definedName name="SD_3946x1_1255_S_1" localSheetId="0" hidden="1">'Data Extract'!$B$104</definedName>
    <definedName name="SD_3946x1_480_S_1" localSheetId="0" hidden="1">'Data Extract'!$B$7</definedName>
    <definedName name="SD_8055x1_10_S_0" localSheetId="0" hidden="1">'Data Extract'!$B$110</definedName>
    <definedName name="SD_8055x1_12_S_1" localSheetId="0" hidden="1">'Data Extract'!$B$109</definedName>
    <definedName name="SD_8055x1_14_S_0" localSheetId="0" hidden="1">'Data Extract'!$B$113</definedName>
    <definedName name="SD_8055x1_15_S_0" localSheetId="0" hidden="1">'Data Extract'!$B$106</definedName>
    <definedName name="SD_8055x1_19_S_0" localSheetId="0" hidden="1">'Data Extract'!$B$114</definedName>
    <definedName name="SD_8055x1_21_S_0" localSheetId="0" hidden="1">'Data Extract'!$B$108</definedName>
    <definedName name="SD_8055x1_23_S_0" localSheetId="0" hidden="1">'Data Extract'!$B$107</definedName>
    <definedName name="SD_8055x2_14_S_0" localSheetId="0" hidden="1">'Data Extract'!$B$118</definedName>
    <definedName name="SD_8055x2_15_S_0" localSheetId="0" hidden="1">'Data Extract'!$B$115</definedName>
    <definedName name="SD_8055x2_19_S_0" localSheetId="0" hidden="1">'Data Extract'!$B$119</definedName>
    <definedName name="SD_D_AllDEVFundingSourcesForSmartDox_Name" hidden="1">[1]SD_Dropdowns!$O$2:$O$36</definedName>
    <definedName name="SD_D_PL_BldgAllocType_Name" hidden="1">[2]SD_Dropdowns!$GG$2:$GG$12</definedName>
    <definedName name="SD_D_PL_ConstructionType_Name" hidden="1">[3]SD_Dropdowns!$M$2:$M$10</definedName>
    <definedName name="SD_D_PL_DEVDealType_Name" hidden="1">[1]SD_Dropdowns!$C$2:$C$17</definedName>
    <definedName name="SD_D_PL_IncomeTarget_Name" hidden="1">[2]SD_Dropdowns!$GK$2:$GK$11</definedName>
    <definedName name="SD_D_PL_Jurisdiction" hidden="1">SD_Dropdowns!$C$2:$D$66</definedName>
    <definedName name="SD_D_PL_Jurisdiction_Name" hidden="1">SD_Dropdowns!$C$2:$C$66</definedName>
    <definedName name="SD_D_PL_Jurisdiction_Value" hidden="1">SD_Dropdowns!$D$2:$D$66</definedName>
    <definedName name="SD_D_PL_LoanProductType_Name" hidden="1">[1]SD_Dropdowns!$M$2:$M$22</definedName>
    <definedName name="SD_D_PL_PropertyType_Name" hidden="1">[2]SD_Dropdowns!$FY$2:$FY$11</definedName>
    <definedName name="SD_D_PL_ResidentialApartmentType" hidden="1">SD_Dropdowns!$AK$2:$AL$4</definedName>
    <definedName name="SD_D_PL_ResidentialApartmentType_Name" hidden="1">SD_Dropdowns!$AK$2:$AK$4</definedName>
    <definedName name="SD_D_PL_ResidentialApartmentType_Value" hidden="1">SD_Dropdowns!$AL$2:$AL$4</definedName>
    <definedName name="SD_D_PL_State" hidden="1">SD_Dropdowns!$AE$2:$AF$53</definedName>
    <definedName name="SD_D_PL_State_Name" hidden="1">SD_Dropdowns!$AE$2:$AE$53</definedName>
    <definedName name="SD_D_PL_State_Value" hidden="1">SD_Dropdowns!$AF$2:$AF$53</definedName>
    <definedName name="SD_D_PL_TargetType_Name" hidden="1">[2]SD_Dropdowns!$GE$2:$GE$14</definedName>
    <definedName name="SD_D_PL_TCUnitMixType_Name" hidden="1">[2]SD_Dropdowns!$GI$2:$GI$26</definedName>
    <definedName name="SD_D_PL_UDF_1011" hidden="1">SD_Dropdowns!$S$2:$T$8</definedName>
    <definedName name="SD_D_PL_UDF_1011_Name" hidden="1">SD_Dropdowns!$S$2:$S$8</definedName>
    <definedName name="SD_D_PL_UDF_1011_Value" hidden="1">SD_Dropdowns!$T$2:$T$8</definedName>
    <definedName name="SD_D_PL_UDF_1182_Name" hidden="1">[1]SD_Dropdowns!$S$2:$S$4</definedName>
    <definedName name="SD_D_PL_UDF_1184" hidden="1">SD_Dropdowns!$K$2:$L$9</definedName>
    <definedName name="SD_D_PL_UDF_1184_Name" hidden="1">SD_Dropdowns!$K$2:$K$9</definedName>
    <definedName name="SD_D_PL_UDF_1184_Value" hidden="1">SD_Dropdowns!$L$2:$L$9</definedName>
    <definedName name="SD_D_PL_UDF_1185_Name" hidden="1">[1]SD_Dropdowns!$W$2:$W$5</definedName>
    <definedName name="SD_D_PL_UDF_1206_Name" hidden="1">[1]SD_Dropdowns!$Y$2:$Y$5</definedName>
    <definedName name="SD_D_PL_UDF_1207_Name" hidden="1">[1]SD_Dropdowns!$AA$2:$AA$5</definedName>
    <definedName name="SD_D_PL_UDF_1208_Name" hidden="1">[1]SD_Dropdowns!$AC$2:$AC$4</definedName>
    <definedName name="SD_D_PL_UDF_1209_Name" hidden="1">[1]SD_Dropdowns!$AE$2:$AE$4</definedName>
    <definedName name="SD_D_PL_UDF_1210_Name" hidden="1">[1]SD_Dropdowns!$AG$2:$AG$4</definedName>
    <definedName name="SD_D_PL_UDF_1211_Name" hidden="1">[1]SD_Dropdowns!$AI$2:$AI$4</definedName>
    <definedName name="SD_D_PL_UDF_1222" hidden="1">SD_Dropdowns!$I$2:$J$5</definedName>
    <definedName name="SD_D_PL_UDF_1222_Name" hidden="1">SD_Dropdowns!$I$2:$I$5</definedName>
    <definedName name="SD_D_PL_UDF_1222_Value" hidden="1">SD_Dropdowns!$J$2:$J$5</definedName>
    <definedName name="SD_D_PL_UDF_1227" hidden="1">SD_Dropdowns!$M$2:$N$5</definedName>
    <definedName name="SD_D_PL_UDF_1227_Name" hidden="1">SD_Dropdowns!$M$2:$M$5</definedName>
    <definedName name="SD_D_PL_UDF_1227_Value" hidden="1">SD_Dropdowns!$N$2:$N$5</definedName>
    <definedName name="SD_D_PL_UDF_1228" hidden="1">SD_Dropdowns!$G$2:$H$4</definedName>
    <definedName name="SD_D_PL_UDF_1228_Name" hidden="1">SD_Dropdowns!$G$2:$G$4</definedName>
    <definedName name="SD_D_PL_UDF_1228_Value" hidden="1">SD_Dropdowns!$H$2:$H$4</definedName>
    <definedName name="SD_D_PL_UDF_1229" hidden="1">SD_Dropdowns!$W$2:$X$4</definedName>
    <definedName name="SD_D_PL_UDF_1229_Name" hidden="1">SD_Dropdowns!$W$2:$W$4</definedName>
    <definedName name="SD_D_PL_UDF_1229_Value" hidden="1">SD_Dropdowns!$X$2:$X$4</definedName>
    <definedName name="SD_D_PL_UDF_1230_Name" hidden="1">[3]SD_Dropdowns!$AI$2:$AI$4</definedName>
    <definedName name="SD_D_PL_UDF_1231" hidden="1">SD_Dropdowns!$O$2:$P$4</definedName>
    <definedName name="SD_D_PL_UDF_1231_Name" hidden="1">SD_Dropdowns!$O$2:$O$4</definedName>
    <definedName name="SD_D_PL_UDF_1231_Value" hidden="1">SD_Dropdowns!$P$2:$P$4</definedName>
    <definedName name="SD_D_PL_UDF_1246_Name" hidden="1">[3]SD_Dropdowns!$AM$2:$AM$4</definedName>
    <definedName name="SD_D_PL_UDF_1247" hidden="1">SD_Dropdowns!$Q$2:$R$5</definedName>
    <definedName name="SD_D_PL_UDF_1247_Name" hidden="1">SD_Dropdowns!$Q$2:$Q$5</definedName>
    <definedName name="SD_D_PL_UDF_1247_Value" hidden="1">SD_Dropdowns!$R$2:$R$5</definedName>
    <definedName name="SD_D_PL_UDF_1248" hidden="1">SD_Dropdowns!$U$2:$V$4</definedName>
    <definedName name="SD_D_PL_UDF_1248_Name" hidden="1">SD_Dropdowns!$U$2:$U$4</definedName>
    <definedName name="SD_D_PL_UDF_1248_Value" hidden="1">SD_Dropdowns!$V$2:$V$4</definedName>
    <definedName name="SD_D_PL_UDF_1251" hidden="1">SD_Dropdowns!$Y$2:$Z$4</definedName>
    <definedName name="SD_D_PL_UDF_1251_Name" hidden="1">SD_Dropdowns!$Y$2:$Y$4</definedName>
    <definedName name="SD_D_PL_UDF_1251_Value" hidden="1">SD_Dropdowns!$Z$2:$Z$4</definedName>
    <definedName name="SD_D_PL_UDF_1254" hidden="1">SD_Dropdowns!$AC$2:$AD$4</definedName>
    <definedName name="SD_D_PL_UDF_1254_Name" hidden="1">SD_Dropdowns!$AC$2:$AC$4</definedName>
    <definedName name="SD_D_PL_UDF_1254_Value" hidden="1">SD_Dropdowns!$AD$2:$AD$4</definedName>
    <definedName name="SD_D_PL_UDF_1255" hidden="1">SD_Dropdowns!$AA$2:$AB$4</definedName>
    <definedName name="SD_D_PL_UDF_1255_Name" hidden="1">SD_Dropdowns!$AA$2:$AA$4</definedName>
    <definedName name="SD_D_PL_UDF_1255_Value" hidden="1">SD_Dropdowns!$AB$2:$AB$4</definedName>
    <definedName name="SD_D_PL_UDF_480" hidden="1">SD_Dropdowns!$E$2:$F$5</definedName>
    <definedName name="SD_D_PL_UDF_480_Name" hidden="1">SD_Dropdowns!$E$2:$E$5</definedName>
    <definedName name="SD_D_PL_UDF_480_Value" hidden="1">SD_Dropdowns!$F$2:$F$5</definedName>
    <definedName name="SD_D_PL_UnitMixAmiPercent" hidden="1">SD_Dropdowns!$AG$2:$AH$17</definedName>
    <definedName name="SD_D_PL_UnitMixAmiPercent_Name" hidden="1">SD_Dropdowns!$AG$2:$AG$17</definedName>
    <definedName name="SD_D_PL_UnitMixAmiPercent_Value" hidden="1">SD_Dropdowns!$AH$2:$AH$17</definedName>
    <definedName name="SD_D_PL_UnitType" hidden="1">SD_Dropdowns!$AI$2:$AJ$32</definedName>
    <definedName name="SD_D_PL_UnitType_Name" hidden="1">SD_Dropdowns!$AI$2:$AI$32</definedName>
    <definedName name="SD_D_PL_UnitType_Value" hidden="1">SD_Dropdowns!$AJ$2:$AJ$32</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6" i="12" l="1" a="1"/>
  <c r="B116" i="12" s="1"/>
  <c r="B115" i="12"/>
  <c r="B106" i="12" a="1"/>
  <c r="B106" i="12" s="1"/>
  <c r="B104" i="12" a="1"/>
  <c r="B104" i="12" s="1"/>
  <c r="B18" i="12"/>
  <c r="B17" i="12"/>
  <c r="B16" i="12"/>
  <c r="B11" i="12" a="1"/>
  <c r="B11" i="12" s="1"/>
  <c r="B7" i="12"/>
  <c r="F63" i="5" l="1"/>
  <c r="G6" i="6"/>
  <c r="G7" i="6"/>
  <c r="G10" i="6"/>
  <c r="G11" i="6"/>
  <c r="G12" i="6"/>
  <c r="G14" i="6"/>
  <c r="G15" i="6"/>
  <c r="G16" i="6"/>
  <c r="G17" i="6"/>
  <c r="G18" i="6"/>
  <c r="G19" i="6"/>
  <c r="G20" i="6"/>
  <c r="G21" i="6"/>
  <c r="G22" i="6"/>
  <c r="G23" i="6"/>
  <c r="G24" i="6"/>
  <c r="G25" i="6"/>
  <c r="G26" i="6"/>
  <c r="G27" i="6"/>
  <c r="G28" i="6"/>
  <c r="G30" i="6"/>
  <c r="G31" i="6"/>
  <c r="G32" i="6"/>
  <c r="G33" i="6"/>
  <c r="G34" i="6"/>
  <c r="G35" i="6"/>
  <c r="G36" i="6"/>
  <c r="G37" i="6"/>
  <c r="G38" i="6"/>
  <c r="G39" i="6"/>
  <c r="G40" i="6"/>
  <c r="G41" i="6"/>
  <c r="G42" i="6"/>
  <c r="G43" i="6"/>
  <c r="G44" i="6"/>
  <c r="G46" i="6"/>
  <c r="G47" i="6"/>
  <c r="G48" i="6"/>
  <c r="G49" i="6"/>
  <c r="G50" i="6"/>
  <c r="G51" i="6"/>
  <c r="G52" i="6"/>
  <c r="G53" i="6"/>
  <c r="G54" i="6"/>
  <c r="G55" i="6"/>
  <c r="G56" i="6"/>
  <c r="G57" i="6"/>
  <c r="G58" i="6"/>
  <c r="G59" i="6"/>
  <c r="G60" i="6"/>
  <c r="G61" i="6"/>
  <c r="G62" i="6"/>
  <c r="G63" i="6"/>
  <c r="G65" i="6"/>
  <c r="G66" i="6"/>
  <c r="G67" i="6"/>
  <c r="G68" i="6"/>
  <c r="G69" i="6"/>
  <c r="G70" i="6"/>
  <c r="G71" i="6"/>
  <c r="G72" i="6"/>
  <c r="G73" i="6"/>
  <c r="G74" i="6"/>
  <c r="G75" i="6"/>
  <c r="G76" i="6"/>
  <c r="G77" i="6"/>
  <c r="G78" i="6"/>
  <c r="G79" i="6"/>
  <c r="G81" i="6"/>
  <c r="G82" i="6"/>
  <c r="G83" i="6"/>
  <c r="G84" i="6"/>
  <c r="G85" i="6"/>
  <c r="G86" i="6"/>
  <c r="G87" i="6"/>
  <c r="G88" i="6"/>
  <c r="G89" i="6"/>
  <c r="G90" i="6"/>
  <c r="G91" i="6"/>
  <c r="G92" i="6"/>
  <c r="G93" i="6"/>
  <c r="G94" i="6"/>
  <c r="G95" i="6"/>
  <c r="G96" i="6"/>
  <c r="G97" i="6"/>
  <c r="G100" i="6"/>
  <c r="G101" i="6"/>
  <c r="G102" i="6"/>
  <c r="G103" i="6"/>
  <c r="G104" i="6"/>
  <c r="G105" i="6"/>
  <c r="G106" i="6"/>
  <c r="G108" i="6"/>
  <c r="G109" i="6"/>
  <c r="G110" i="6"/>
  <c r="G111" i="6"/>
  <c r="G112" i="6"/>
  <c r="G113" i="6"/>
  <c r="G114" i="6"/>
  <c r="G116" i="6"/>
  <c r="G117" i="6"/>
  <c r="G118" i="6"/>
  <c r="G119" i="6"/>
  <c r="G120" i="6"/>
  <c r="G121" i="6"/>
  <c r="G5" i="6"/>
  <c r="F9" i="5"/>
  <c r="F10" i="5"/>
  <c r="F11" i="5"/>
  <c r="F8" i="5"/>
  <c r="F76" i="5"/>
  <c r="F79" i="5"/>
  <c r="F74" i="5"/>
  <c r="F23" i="5"/>
  <c r="F24" i="5"/>
  <c r="F25" i="5"/>
  <c r="F26" i="5"/>
  <c r="F27" i="5"/>
  <c r="F28" i="5"/>
  <c r="F29" i="5"/>
  <c r="F30" i="5"/>
  <c r="F31" i="5"/>
  <c r="F32" i="5"/>
  <c r="F33" i="5"/>
  <c r="F34" i="5"/>
  <c r="F37" i="5"/>
  <c r="F38" i="5"/>
  <c r="F39" i="5"/>
  <c r="F40" i="5"/>
  <c r="F41" i="5"/>
  <c r="F42" i="5"/>
  <c r="F43" i="5"/>
  <c r="F44" i="5"/>
  <c r="F45" i="5"/>
  <c r="F46" i="5"/>
  <c r="F47" i="5"/>
  <c r="F48" i="5"/>
  <c r="F51" i="5"/>
  <c r="F52" i="5"/>
  <c r="F53" i="5"/>
  <c r="F54" i="5"/>
  <c r="F55" i="5"/>
  <c r="F56" i="5"/>
  <c r="F57" i="5"/>
  <c r="F58" i="5"/>
  <c r="F59" i="5"/>
  <c r="F60" i="5"/>
  <c r="F61" i="5"/>
  <c r="F62" i="5"/>
  <c r="F65" i="5"/>
  <c r="F66" i="5"/>
  <c r="F67" i="5"/>
  <c r="F68" i="5"/>
  <c r="F69" i="5"/>
  <c r="F70" i="5"/>
  <c r="F71" i="5"/>
  <c r="F72" i="5"/>
  <c r="F22" i="5"/>
  <c r="C18" i="5" l="1"/>
  <c r="C16" i="5"/>
  <c r="C13" i="5"/>
  <c r="C35" i="5"/>
  <c r="C49" i="5"/>
  <c r="C63" i="5"/>
  <c r="C72" i="5"/>
  <c r="C73" i="5"/>
  <c r="C124" i="6"/>
  <c r="C8" i="6"/>
  <c r="C12" i="6"/>
  <c r="C28" i="6"/>
  <c r="C44" i="6"/>
  <c r="C63" i="6"/>
  <c r="C79" i="6"/>
  <c r="C98" i="6"/>
  <c r="C106" i="6"/>
  <c r="C114" i="6"/>
  <c r="C122" i="6"/>
  <c r="B55" i="12"/>
  <c r="B54" i="12"/>
  <c r="B52" i="12"/>
  <c r="B50" i="12"/>
  <c r="B1" i="12" a="1"/>
  <c r="B1" i="12" s="1"/>
  <c r="A24" i="11"/>
  <c r="I23" i="11"/>
  <c r="N25" i="11"/>
  <c r="R107" i="11"/>
  <c r="R106" i="11"/>
  <c r="Y106" i="11"/>
  <c r="Q105" i="11"/>
  <c r="X105" i="11"/>
  <c r="X104" i="11"/>
  <c r="Q104" i="11"/>
  <c r="Q111" i="11" s="1"/>
  <c r="A98" i="11"/>
  <c r="C42" i="11"/>
  <c r="K42" i="11" s="1"/>
  <c r="C43" i="11"/>
  <c r="K43" i="11" s="1"/>
  <c r="C44" i="11"/>
  <c r="K44" i="11" s="1"/>
  <c r="C45" i="11"/>
  <c r="K45" i="11" s="1"/>
  <c r="C46" i="11"/>
  <c r="K46" i="11" s="1"/>
  <c r="A47" i="11"/>
  <c r="I47" i="11" s="1"/>
  <c r="B47" i="11"/>
  <c r="J47" i="11" s="1"/>
  <c r="A46" i="11"/>
  <c r="I46" i="11" s="1"/>
  <c r="B46" i="11"/>
  <c r="J46" i="11" s="1"/>
  <c r="B42" i="11"/>
  <c r="J42" i="11" s="1"/>
  <c r="B43" i="11"/>
  <c r="J43" i="11" s="1"/>
  <c r="B33" i="11"/>
  <c r="B34" i="11"/>
  <c r="J34" i="11" s="1"/>
  <c r="B35" i="11"/>
  <c r="J35" i="11" s="1"/>
  <c r="B36" i="11"/>
  <c r="J36" i="11" s="1"/>
  <c r="B37" i="11"/>
  <c r="J37" i="11" s="1"/>
  <c r="A33" i="11"/>
  <c r="A34" i="11"/>
  <c r="I34" i="11" s="1"/>
  <c r="A35" i="11"/>
  <c r="I35" i="11" s="1"/>
  <c r="A36" i="11"/>
  <c r="I36" i="11" s="1"/>
  <c r="A37" i="11"/>
  <c r="I37" i="11" s="1"/>
  <c r="B22" i="11"/>
  <c r="J22" i="11" s="1"/>
  <c r="C22" i="11"/>
  <c r="K22" i="11" s="1"/>
  <c r="D22" i="11"/>
  <c r="L22" i="11" s="1"/>
  <c r="E22" i="11"/>
  <c r="M22" i="11" s="1"/>
  <c r="F22" i="11"/>
  <c r="N22" i="11" s="1"/>
  <c r="B23" i="11"/>
  <c r="J23" i="11" s="1"/>
  <c r="C23" i="11"/>
  <c r="K23" i="11" s="1"/>
  <c r="D23" i="11"/>
  <c r="L23" i="11" s="1"/>
  <c r="E23" i="11"/>
  <c r="M23" i="11" s="1"/>
  <c r="F23" i="11"/>
  <c r="N23" i="11" s="1"/>
  <c r="B24" i="11"/>
  <c r="J24" i="11" s="1"/>
  <c r="B97" i="11" s="1"/>
  <c r="C24" i="11"/>
  <c r="K24" i="11" s="1"/>
  <c r="D24" i="11"/>
  <c r="L24" i="11" s="1"/>
  <c r="E24" i="11"/>
  <c r="M24" i="11" s="1"/>
  <c r="F24" i="11"/>
  <c r="N24" i="11" s="1"/>
  <c r="B25" i="11"/>
  <c r="J25" i="11" s="1"/>
  <c r="B98" i="11" s="1"/>
  <c r="C25" i="11"/>
  <c r="K25" i="11" s="1"/>
  <c r="D25" i="11"/>
  <c r="L25" i="11" s="1"/>
  <c r="E25" i="11"/>
  <c r="M25" i="11" s="1"/>
  <c r="F25" i="11"/>
  <c r="B26" i="11"/>
  <c r="J26" i="11" s="1"/>
  <c r="C26" i="11"/>
  <c r="K26" i="11" s="1"/>
  <c r="D26" i="11"/>
  <c r="L26" i="11" s="1"/>
  <c r="E26" i="11"/>
  <c r="M26" i="11" s="1"/>
  <c r="F26" i="11"/>
  <c r="N26" i="11" s="1"/>
  <c r="B27" i="11"/>
  <c r="J27" i="11" s="1"/>
  <c r="C27" i="11"/>
  <c r="K27" i="11" s="1"/>
  <c r="D27" i="11"/>
  <c r="L27" i="11" s="1"/>
  <c r="E27" i="11"/>
  <c r="M27" i="11" s="1"/>
  <c r="F27" i="11"/>
  <c r="N27" i="11" s="1"/>
  <c r="A23" i="11"/>
  <c r="I24" i="11"/>
  <c r="A97" i="11" s="1"/>
  <c r="A25" i="11"/>
  <c r="I25" i="11" s="1"/>
  <c r="A26" i="11"/>
  <c r="I26" i="11" s="1"/>
  <c r="A27" i="11"/>
  <c r="I27" i="11" s="1"/>
  <c r="D12" i="11"/>
  <c r="L12" i="11" s="1"/>
  <c r="E12" i="11"/>
  <c r="M12" i="11" s="1"/>
  <c r="F12" i="11"/>
  <c r="N12" i="11" s="1"/>
  <c r="D13" i="11"/>
  <c r="L13" i="11" s="1"/>
  <c r="E13" i="11"/>
  <c r="M13" i="11" s="1"/>
  <c r="F13" i="11"/>
  <c r="N13" i="11" s="1"/>
  <c r="D14" i="11"/>
  <c r="L14" i="11" s="1"/>
  <c r="E14" i="11"/>
  <c r="M14" i="11" s="1"/>
  <c r="F14" i="11"/>
  <c r="N14" i="11" s="1"/>
  <c r="R108" i="11" s="1"/>
  <c r="D15" i="11"/>
  <c r="L15" i="11" s="1"/>
  <c r="E15" i="11"/>
  <c r="M15" i="11" s="1"/>
  <c r="Y107" i="11" s="1"/>
  <c r="F15" i="11"/>
  <c r="N15" i="11" s="1"/>
  <c r="Y108" i="11" s="1"/>
  <c r="D16" i="11"/>
  <c r="L16" i="11" s="1"/>
  <c r="AD72" i="11" s="1"/>
  <c r="E16" i="11"/>
  <c r="M16" i="11" s="1"/>
  <c r="F16" i="11"/>
  <c r="N16" i="11" s="1"/>
  <c r="AC72" i="11" s="1"/>
  <c r="D17" i="11"/>
  <c r="L17" i="11" s="1"/>
  <c r="E17" i="11"/>
  <c r="M17" i="11" s="1"/>
  <c r="F17" i="11"/>
  <c r="N17" i="11" s="1"/>
  <c r="AE73" i="11" s="1"/>
  <c r="C13" i="11"/>
  <c r="K13" i="11" s="1"/>
  <c r="C14" i="11"/>
  <c r="K14" i="11" s="1"/>
  <c r="C15" i="11"/>
  <c r="K15" i="11" s="1"/>
  <c r="C16" i="11"/>
  <c r="K16" i="11" s="1"/>
  <c r="C17" i="11"/>
  <c r="K17" i="11" s="1"/>
  <c r="B13" i="11"/>
  <c r="J13" i="11" s="1"/>
  <c r="B14" i="11"/>
  <c r="J14" i="11" s="1"/>
  <c r="B15" i="11"/>
  <c r="J15" i="11" s="1"/>
  <c r="B16" i="11"/>
  <c r="J16" i="11" s="1"/>
  <c r="B17" i="11"/>
  <c r="J17" i="11" s="1"/>
  <c r="A13" i="11"/>
  <c r="I13" i="11" s="1"/>
  <c r="A14" i="11"/>
  <c r="I14" i="11" s="1"/>
  <c r="A15" i="11"/>
  <c r="I15" i="11" s="1"/>
  <c r="A16" i="11"/>
  <c r="I16" i="11" s="1"/>
  <c r="A17" i="11"/>
  <c r="I17" i="11" s="1"/>
  <c r="A9" i="8"/>
  <c r="B53" i="7"/>
  <c r="B47" i="7"/>
  <c r="B47" i="12" l="1"/>
  <c r="B46" i="12"/>
  <c r="B53" i="12"/>
  <c r="B48" i="12"/>
  <c r="Y143" i="11"/>
  <c r="Y138" i="11"/>
  <c r="Y502" i="11"/>
  <c r="Y374" i="11"/>
  <c r="Y346" i="11"/>
  <c r="R321" i="11"/>
  <c r="R140" i="11"/>
  <c r="Q106" i="11" a="1"/>
  <c r="Q106" i="11" s="1"/>
  <c r="R208" i="11"/>
  <c r="R517" i="11"/>
  <c r="X106" i="11" a="1"/>
  <c r="X106" i="11" s="1"/>
  <c r="AF73" i="11"/>
  <c r="R391" i="11"/>
  <c r="AF69" i="11"/>
  <c r="C77" i="5"/>
  <c r="Y567" i="11"/>
  <c r="Y157" i="11"/>
  <c r="Y162" i="11"/>
  <c r="Y177" i="11"/>
  <c r="Y201" i="11"/>
  <c r="Y238" i="11"/>
  <c r="Y456" i="11"/>
  <c r="Y114" i="11"/>
  <c r="Y250" i="11"/>
  <c r="Y479" i="11"/>
  <c r="Y412" i="11"/>
  <c r="Y158" i="11"/>
  <c r="Y418" i="11"/>
  <c r="Y424" i="11"/>
  <c r="Y163" i="11"/>
  <c r="Y440" i="11"/>
  <c r="Y447" i="11"/>
  <c r="Y449" i="11"/>
  <c r="X111" i="11"/>
  <c r="Y279" i="11"/>
  <c r="Y518" i="11"/>
  <c r="Y119" i="11"/>
  <c r="Y307" i="11"/>
  <c r="Y526" i="11"/>
  <c r="Y313" i="11"/>
  <c r="Y565" i="11"/>
  <c r="Y134" i="11"/>
  <c r="Y319" i="11"/>
  <c r="Y463" i="11"/>
  <c r="Y215" i="11"/>
  <c r="Y267" i="11"/>
  <c r="Y425" i="11"/>
  <c r="Y583" i="11"/>
  <c r="Y569" i="11"/>
  <c r="Y555" i="11"/>
  <c r="Y541" i="11"/>
  <c r="Y527" i="11"/>
  <c r="Y513" i="11"/>
  <c r="Y499" i="11"/>
  <c r="Y485" i="11"/>
  <c r="Y471" i="11"/>
  <c r="Y457" i="11"/>
  <c r="Y443" i="11"/>
  <c r="Y429" i="11"/>
  <c r="Y415" i="11"/>
  <c r="Y401" i="11"/>
  <c r="Y387" i="11"/>
  <c r="Y373" i="11"/>
  <c r="Y359" i="11"/>
  <c r="Y552" i="11"/>
  <c r="Y549" i="11"/>
  <c r="Y546" i="11"/>
  <c r="Y543" i="11"/>
  <c r="Y540" i="11"/>
  <c r="Y537" i="11"/>
  <c r="Y534" i="11"/>
  <c r="Y531" i="11"/>
  <c r="Y528" i="11"/>
  <c r="Y525" i="11"/>
  <c r="Y522" i="11"/>
  <c r="Y519" i="11"/>
  <c r="Y516" i="11"/>
  <c r="Y356" i="11"/>
  <c r="Y342" i="11"/>
  <c r="Y328" i="11"/>
  <c r="Y314" i="11"/>
  <c r="Y300" i="11"/>
  <c r="Y286" i="11"/>
  <c r="Y272" i="11"/>
  <c r="Y258" i="11"/>
  <c r="Y244" i="11"/>
  <c r="Y230" i="11"/>
  <c r="Y216" i="11"/>
  <c r="Y202" i="11"/>
  <c r="Y188" i="11"/>
  <c r="Y174" i="11"/>
  <c r="Y160" i="11"/>
  <c r="Y146" i="11"/>
  <c r="Y132" i="11"/>
  <c r="Y118" i="11"/>
  <c r="Y591" i="11"/>
  <c r="Y588" i="11"/>
  <c r="Y585" i="11"/>
  <c r="Y584" i="11"/>
  <c r="Y571" i="11"/>
  <c r="Y558" i="11"/>
  <c r="Y545" i="11"/>
  <c r="Y532" i="11"/>
  <c r="Y506" i="11"/>
  <c r="Y493" i="11"/>
  <c r="Y477" i="11"/>
  <c r="Y467" i="11"/>
  <c r="Y454" i="11"/>
  <c r="Y438" i="11"/>
  <c r="Y428" i="11"/>
  <c r="Y399" i="11"/>
  <c r="Y389" i="11"/>
  <c r="Y360" i="11"/>
  <c r="Y269" i="11"/>
  <c r="Y266" i="11"/>
  <c r="Y263" i="11"/>
  <c r="Y260" i="11"/>
  <c r="Y257" i="11"/>
  <c r="Y254" i="11"/>
  <c r="Y251" i="11"/>
  <c r="Y248" i="11"/>
  <c r="Y245" i="11"/>
  <c r="Y242" i="11"/>
  <c r="Y239" i="11"/>
  <c r="Y236" i="11"/>
  <c r="Y233" i="11"/>
  <c r="Y104" i="11"/>
  <c r="AA175" i="11" s="1"/>
  <c r="Y574" i="11"/>
  <c r="Y561" i="11"/>
  <c r="Y548" i="11"/>
  <c r="Y535" i="11"/>
  <c r="Y509" i="11"/>
  <c r="Y496" i="11"/>
  <c r="Y480" i="11"/>
  <c r="Y470" i="11"/>
  <c r="Y441" i="11"/>
  <c r="Y431" i="11"/>
  <c r="Y402" i="11"/>
  <c r="Y392" i="11"/>
  <c r="Y376" i="11"/>
  <c r="Y363" i="11"/>
  <c r="Y311" i="11"/>
  <c r="Y308" i="11"/>
  <c r="Y305" i="11"/>
  <c r="Y302" i="11"/>
  <c r="Y299" i="11"/>
  <c r="Y296" i="11"/>
  <c r="Y293" i="11"/>
  <c r="Y290" i="11"/>
  <c r="Y287" i="11"/>
  <c r="Y284" i="11"/>
  <c r="Y281" i="11"/>
  <c r="Y278" i="11"/>
  <c r="Y275" i="11"/>
  <c r="Y115" i="11"/>
  <c r="Y112" i="11"/>
  <c r="Y577" i="11"/>
  <c r="Y564" i="11"/>
  <c r="Y551" i="11"/>
  <c r="Y538" i="11"/>
  <c r="Y483" i="11"/>
  <c r="Y473" i="11"/>
  <c r="Y444" i="11"/>
  <c r="Y434" i="11"/>
  <c r="Y587" i="11"/>
  <c r="Y512" i="11"/>
  <c r="Y578" i="11"/>
  <c r="Y553" i="11"/>
  <c r="Y520" i="11"/>
  <c r="Y495" i="11"/>
  <c r="Y491" i="11"/>
  <c r="Y487" i="11"/>
  <c r="Y466" i="11"/>
  <c r="Y462" i="11"/>
  <c r="Y458" i="11"/>
  <c r="Y433" i="11"/>
  <c r="Y414" i="11"/>
  <c r="Y380" i="11"/>
  <c r="Y361" i="11"/>
  <c r="Y343" i="11"/>
  <c r="Y336" i="11"/>
  <c r="Y315" i="11"/>
  <c r="Y283" i="11"/>
  <c r="Y262" i="11"/>
  <c r="Y255" i="11"/>
  <c r="Y234" i="11"/>
  <c r="Y227" i="11"/>
  <c r="Y206" i="11"/>
  <c r="Y181" i="11"/>
  <c r="Y153" i="11"/>
  <c r="Y125" i="11"/>
  <c r="Y590" i="11"/>
  <c r="Y586" i="11"/>
  <c r="Y573" i="11"/>
  <c r="Y515" i="11"/>
  <c r="Y482" i="11"/>
  <c r="Y410" i="11"/>
  <c r="Y391" i="11"/>
  <c r="Y372" i="11"/>
  <c r="Y353" i="11"/>
  <c r="Y332" i="11"/>
  <c r="Y325" i="11"/>
  <c r="Y304" i="11"/>
  <c r="Y297" i="11"/>
  <c r="Y276" i="11"/>
  <c r="Y556" i="11"/>
  <c r="Y542" i="11"/>
  <c r="Y508" i="11"/>
  <c r="Y503" i="11"/>
  <c r="Y498" i="11"/>
  <c r="Y484" i="11"/>
  <c r="Y469" i="11"/>
  <c r="Y455" i="11"/>
  <c r="Y450" i="11"/>
  <c r="Y445" i="11"/>
  <c r="Y413" i="11"/>
  <c r="Y400" i="11"/>
  <c r="Y396" i="11"/>
  <c r="Y382" i="11"/>
  <c r="Y369" i="11"/>
  <c r="Y339" i="11"/>
  <c r="Y331" i="11"/>
  <c r="Y327" i="11"/>
  <c r="Y559" i="11"/>
  <c r="Y544" i="11"/>
  <c r="Y530" i="11"/>
  <c r="Y501" i="11"/>
  <c r="Y486" i="11"/>
  <c r="Y472" i="11"/>
  <c r="Y448" i="11"/>
  <c r="Y420" i="11"/>
  <c r="Y407" i="11"/>
  <c r="Y367" i="11"/>
  <c r="Y321" i="11"/>
  <c r="Y309" i="11"/>
  <c r="Y280" i="11"/>
  <c r="Y264" i="11"/>
  <c r="Y256" i="11"/>
  <c r="Y237" i="11"/>
  <c r="Y222" i="11"/>
  <c r="Y562" i="11"/>
  <c r="Y539" i="11"/>
  <c r="Y505" i="11"/>
  <c r="Y500" i="11"/>
  <c r="Y494" i="11"/>
  <c r="Y460" i="11"/>
  <c r="Y427" i="11"/>
  <c r="Y422" i="11"/>
  <c r="Y406" i="11"/>
  <c r="Y375" i="11"/>
  <c r="Y350" i="11"/>
  <c r="Y326" i="11"/>
  <c r="Y312" i="11"/>
  <c r="Y265" i="11"/>
  <c r="Y261" i="11"/>
  <c r="Y232" i="11"/>
  <c r="Y220" i="11"/>
  <c r="Y193" i="11"/>
  <c r="Y182" i="11"/>
  <c r="Y178" i="11"/>
  <c r="Y159" i="11"/>
  <c r="Y144" i="11"/>
  <c r="Y121" i="11"/>
  <c r="Y365" i="11"/>
  <c r="Y335" i="11"/>
  <c r="Y292" i="11"/>
  <c r="Y240" i="11"/>
  <c r="Y224" i="11"/>
  <c r="Y208" i="11"/>
  <c r="Y197" i="11"/>
  <c r="Y140" i="11"/>
  <c r="Y572" i="11"/>
  <c r="Y560" i="11"/>
  <c r="Y521" i="11"/>
  <c r="Y416" i="11"/>
  <c r="Y395" i="11"/>
  <c r="Y385" i="11"/>
  <c r="Y364" i="11"/>
  <c r="Y349" i="11"/>
  <c r="Y340" i="11"/>
  <c r="Y204" i="11"/>
  <c r="Y170" i="11"/>
  <c r="Y166" i="11"/>
  <c r="Y155" i="11"/>
  <c r="Y550" i="11"/>
  <c r="Y488" i="11"/>
  <c r="Y476" i="11"/>
  <c r="Y437" i="11"/>
  <c r="Y432" i="11"/>
  <c r="Y421" i="11"/>
  <c r="Y411" i="11"/>
  <c r="Y370" i="11"/>
  <c r="Y345" i="11"/>
  <c r="Y316" i="11"/>
  <c r="Y228" i="11"/>
  <c r="Y212" i="11"/>
  <c r="Y151" i="11"/>
  <c r="Y136" i="11"/>
  <c r="Y117" i="11"/>
  <c r="Y533" i="11"/>
  <c r="Y510" i="11"/>
  <c r="Y465" i="11"/>
  <c r="Y252" i="11"/>
  <c r="Y189" i="11"/>
  <c r="Y589" i="11"/>
  <c r="Y566" i="11"/>
  <c r="Y459" i="11"/>
  <c r="Y453" i="11"/>
  <c r="Y426" i="11"/>
  <c r="Y405" i="11"/>
  <c r="Y390" i="11"/>
  <c r="Y379" i="11"/>
  <c r="Y354" i="11"/>
  <c r="Y344" i="11"/>
  <c r="Y330" i="11"/>
  <c r="Y320" i="11"/>
  <c r="Y306" i="11"/>
  <c r="Y282" i="11"/>
  <c r="Y223" i="11"/>
  <c r="Y581" i="11"/>
  <c r="Y417" i="11"/>
  <c r="Y403" i="11"/>
  <c r="Y388" i="11"/>
  <c r="Y352" i="11"/>
  <c r="Y338" i="11"/>
  <c r="Y285" i="11"/>
  <c r="Y243" i="11"/>
  <c r="Y226" i="11"/>
  <c r="Y221" i="11"/>
  <c r="Y210" i="11"/>
  <c r="Y191" i="11"/>
  <c r="Y167" i="11"/>
  <c r="Y147" i="11"/>
  <c r="Y142" i="11"/>
  <c r="Y133" i="11"/>
  <c r="Y123" i="11"/>
  <c r="Y409" i="11"/>
  <c r="Y366" i="11"/>
  <c r="Y318" i="11"/>
  <c r="Y249" i="11"/>
  <c r="Y205" i="11"/>
  <c r="Y200" i="11"/>
  <c r="Y195" i="11"/>
  <c r="Y186" i="11"/>
  <c r="Y176" i="11"/>
  <c r="Y113" i="11"/>
  <c r="Y446" i="11"/>
  <c r="Y430" i="11"/>
  <c r="Y324" i="11"/>
  <c r="Y310" i="11"/>
  <c r="Y298" i="11"/>
  <c r="Y277" i="11"/>
  <c r="Y271" i="11"/>
  <c r="Y259" i="11"/>
  <c r="Y231" i="11"/>
  <c r="Y214" i="11"/>
  <c r="Y190" i="11"/>
  <c r="Y185" i="11"/>
  <c r="Y171" i="11"/>
  <c r="Y152" i="11"/>
  <c r="Y127" i="11"/>
  <c r="Y563" i="11"/>
  <c r="Y524" i="11"/>
  <c r="Y517" i="11"/>
  <c r="Y492" i="11"/>
  <c r="Y423" i="11"/>
  <c r="Y408" i="11"/>
  <c r="Y219" i="11"/>
  <c r="Y199" i="11"/>
  <c r="Y180" i="11"/>
  <c r="Y161" i="11"/>
  <c r="Y156" i="11"/>
  <c r="Y137" i="11"/>
  <c r="Y579" i="11"/>
  <c r="Y570" i="11"/>
  <c r="Y554" i="11"/>
  <c r="Y547" i="11"/>
  <c r="Y461" i="11"/>
  <c r="Y452" i="11"/>
  <c r="Y436" i="11"/>
  <c r="Y357" i="11"/>
  <c r="Y351" i="11"/>
  <c r="Y337" i="11"/>
  <c r="Y317" i="11"/>
  <c r="Y247" i="11"/>
  <c r="Y225" i="11"/>
  <c r="Y209" i="11"/>
  <c r="Y184" i="11"/>
  <c r="Y175" i="11"/>
  <c r="Y165" i="11"/>
  <c r="Y507" i="11"/>
  <c r="Y393" i="11"/>
  <c r="Y386" i="11"/>
  <c r="Y371" i="11"/>
  <c r="Y329" i="11"/>
  <c r="Y323" i="11"/>
  <c r="Y253" i="11"/>
  <c r="Y235" i="11"/>
  <c r="Y141" i="11"/>
  <c r="Y131" i="11"/>
  <c r="Y122" i="11"/>
  <c r="Y451" i="11"/>
  <c r="Y120" i="11"/>
  <c r="Y383" i="11"/>
  <c r="Y217" i="11"/>
  <c r="Y183" i="11"/>
  <c r="Y529" i="11"/>
  <c r="Y504" i="11"/>
  <c r="Y294" i="11"/>
  <c r="Y211" i="11"/>
  <c r="Y192" i="11"/>
  <c r="Y187" i="11"/>
  <c r="Y580" i="11"/>
  <c r="Y557" i="11"/>
  <c r="Y478" i="11"/>
  <c r="Y439" i="11"/>
  <c r="Y394" i="11"/>
  <c r="Y381" i="11"/>
  <c r="Y358" i="11"/>
  <c r="Y291" i="11"/>
  <c r="Y468" i="11"/>
  <c r="Y378" i="11"/>
  <c r="Y523" i="11"/>
  <c r="Y514" i="11"/>
  <c r="Y475" i="11"/>
  <c r="Y303" i="11"/>
  <c r="Y289" i="11"/>
  <c r="Y218" i="11"/>
  <c r="Y213" i="11"/>
  <c r="Y194" i="11"/>
  <c r="Y169" i="11"/>
  <c r="Y150" i="11"/>
  <c r="Y145" i="11"/>
  <c r="Y126" i="11"/>
  <c r="Y398" i="11"/>
  <c r="Y384" i="11"/>
  <c r="Y295" i="11"/>
  <c r="Y270" i="11"/>
  <c r="Y241" i="11"/>
  <c r="Y229" i="11"/>
  <c r="Y203" i="11"/>
  <c r="Y198" i="11"/>
  <c r="Y179" i="11"/>
  <c r="Y135" i="11"/>
  <c r="Y435" i="11"/>
  <c r="Y362" i="11"/>
  <c r="Y301" i="11"/>
  <c r="Y207" i="11"/>
  <c r="Y536" i="11"/>
  <c r="Y497" i="11"/>
  <c r="Y368" i="11"/>
  <c r="Y355" i="11"/>
  <c r="Y348" i="11"/>
  <c r="Y341" i="11"/>
  <c r="Y334" i="11"/>
  <c r="Y288" i="11"/>
  <c r="Y173" i="11"/>
  <c r="Y164" i="11"/>
  <c r="Y139" i="11"/>
  <c r="Y576" i="11"/>
  <c r="Y154" i="11"/>
  <c r="Y116" i="11"/>
  <c r="Y490" i="11"/>
  <c r="Y481" i="11"/>
  <c r="Y474" i="11"/>
  <c r="Y442" i="11"/>
  <c r="Y377" i="11"/>
  <c r="Y322" i="11"/>
  <c r="Y268" i="11"/>
  <c r="Y246" i="11"/>
  <c r="Y130" i="11"/>
  <c r="Y568" i="11"/>
  <c r="Y489" i="11"/>
  <c r="Y419" i="11"/>
  <c r="Y404" i="11"/>
  <c r="Y347" i="11"/>
  <c r="Y168" i="11"/>
  <c r="Y149" i="11"/>
  <c r="Y124" i="11"/>
  <c r="Y575" i="11"/>
  <c r="Y148" i="11"/>
  <c r="Y464" i="11"/>
  <c r="Y128" i="11"/>
  <c r="Y172" i="11"/>
  <c r="Y333" i="11"/>
  <c r="Y397" i="11"/>
  <c r="Y129" i="11"/>
  <c r="Y273" i="11"/>
  <c r="Y511" i="11"/>
  <c r="Y582" i="11"/>
  <c r="Y196" i="11"/>
  <c r="Y274" i="11"/>
  <c r="R583" i="11"/>
  <c r="R569" i="11"/>
  <c r="R555" i="11"/>
  <c r="R541" i="11"/>
  <c r="R527" i="11"/>
  <c r="R513" i="11"/>
  <c r="R499" i="11"/>
  <c r="R485" i="11"/>
  <c r="R471" i="11"/>
  <c r="R457" i="11"/>
  <c r="R443" i="11"/>
  <c r="R429" i="11"/>
  <c r="R415" i="11"/>
  <c r="R401" i="11"/>
  <c r="R387" i="11"/>
  <c r="R373" i="11"/>
  <c r="R359" i="11"/>
  <c r="R552" i="11"/>
  <c r="R549" i="11"/>
  <c r="R546" i="11"/>
  <c r="R543" i="11"/>
  <c r="R540" i="11"/>
  <c r="R537" i="11"/>
  <c r="R534" i="11"/>
  <c r="R531" i="11"/>
  <c r="R528" i="11"/>
  <c r="R525" i="11"/>
  <c r="R522" i="11"/>
  <c r="R519" i="11"/>
  <c r="R516" i="11"/>
  <c r="R356" i="11"/>
  <c r="R342" i="11"/>
  <c r="R328" i="11"/>
  <c r="R314" i="11"/>
  <c r="R300" i="11"/>
  <c r="R286" i="11"/>
  <c r="R272" i="11"/>
  <c r="R258" i="11"/>
  <c r="R244" i="11"/>
  <c r="R230" i="11"/>
  <c r="R216" i="11"/>
  <c r="R202" i="11"/>
  <c r="R188" i="11"/>
  <c r="R174" i="11"/>
  <c r="R160" i="11"/>
  <c r="R146" i="11"/>
  <c r="R132" i="11"/>
  <c r="R118" i="11"/>
  <c r="R591" i="11"/>
  <c r="R588" i="11"/>
  <c r="R585" i="11"/>
  <c r="R584" i="11"/>
  <c r="R571" i="11"/>
  <c r="R558" i="11"/>
  <c r="R545" i="11"/>
  <c r="R532" i="11"/>
  <c r="R506" i="11"/>
  <c r="R493" i="11"/>
  <c r="R477" i="11"/>
  <c r="R467" i="11"/>
  <c r="R454" i="11"/>
  <c r="R438" i="11"/>
  <c r="R428" i="11"/>
  <c r="R399" i="11"/>
  <c r="R389" i="11"/>
  <c r="R360" i="11"/>
  <c r="R269" i="11"/>
  <c r="R266" i="11"/>
  <c r="R263" i="11"/>
  <c r="R260" i="11"/>
  <c r="R257" i="11"/>
  <c r="R254" i="11"/>
  <c r="R251" i="11"/>
  <c r="R248" i="11"/>
  <c r="R245" i="11"/>
  <c r="R242" i="11"/>
  <c r="R239" i="11"/>
  <c r="R236" i="11"/>
  <c r="R233" i="11"/>
  <c r="R104" i="11"/>
  <c r="T576" i="11" s="1"/>
  <c r="R574" i="11"/>
  <c r="R561" i="11"/>
  <c r="R548" i="11"/>
  <c r="R535" i="11"/>
  <c r="R509" i="11"/>
  <c r="R496" i="11"/>
  <c r="R480" i="11"/>
  <c r="R470" i="11"/>
  <c r="R441" i="11"/>
  <c r="R431" i="11"/>
  <c r="R402" i="11"/>
  <c r="R392" i="11"/>
  <c r="R376" i="11"/>
  <c r="R363" i="11"/>
  <c r="R311" i="11"/>
  <c r="R308" i="11"/>
  <c r="R305" i="11"/>
  <c r="R302" i="11"/>
  <c r="R299" i="11"/>
  <c r="R296" i="11"/>
  <c r="R293" i="11"/>
  <c r="R290" i="11"/>
  <c r="R287" i="11"/>
  <c r="R284" i="11"/>
  <c r="R281" i="11"/>
  <c r="R278" i="11"/>
  <c r="R275" i="11"/>
  <c r="R115" i="11"/>
  <c r="R112" i="11"/>
  <c r="Q112" i="11" s="1"/>
  <c r="R587" i="11"/>
  <c r="R577" i="11"/>
  <c r="R564" i="11"/>
  <c r="R551" i="11"/>
  <c r="R538" i="11"/>
  <c r="R512" i="11"/>
  <c r="R578" i="11"/>
  <c r="R553" i="11"/>
  <c r="R520" i="11"/>
  <c r="R495" i="11"/>
  <c r="R491" i="11"/>
  <c r="R487" i="11"/>
  <c r="R483" i="11"/>
  <c r="R479" i="11"/>
  <c r="R468" i="11"/>
  <c r="R449" i="11"/>
  <c r="R430" i="11"/>
  <c r="R411" i="11"/>
  <c r="R377" i="11"/>
  <c r="R358" i="11"/>
  <c r="R351" i="11"/>
  <c r="R347" i="11"/>
  <c r="R326" i="11"/>
  <c r="R319" i="11"/>
  <c r="R298" i="11"/>
  <c r="R291" i="11"/>
  <c r="R270" i="11"/>
  <c r="R238" i="11"/>
  <c r="R217" i="11"/>
  <c r="R210" i="11"/>
  <c r="R189" i="11"/>
  <c r="R182" i="11"/>
  <c r="R161" i="11"/>
  <c r="R157" i="11"/>
  <c r="R136" i="11"/>
  <c r="R129" i="11"/>
  <c r="R445" i="11"/>
  <c r="R426" i="11"/>
  <c r="R407" i="11"/>
  <c r="R396" i="11"/>
  <c r="R369" i="11"/>
  <c r="R340" i="11"/>
  <c r="R333" i="11"/>
  <c r="R312" i="11"/>
  <c r="R280" i="11"/>
  <c r="R259" i="11"/>
  <c r="R252" i="11"/>
  <c r="R231" i="11"/>
  <c r="R203" i="11"/>
  <c r="R199" i="11"/>
  <c r="R150" i="11"/>
  <c r="R143" i="11"/>
  <c r="R122" i="11"/>
  <c r="R565" i="11"/>
  <c r="R544" i="11"/>
  <c r="R507" i="11"/>
  <c r="R456" i="11"/>
  <c r="R422" i="11"/>
  <c r="R365" i="11"/>
  <c r="R354" i="11"/>
  <c r="R350" i="11"/>
  <c r="R329" i="11"/>
  <c r="R301" i="11"/>
  <c r="R294" i="11"/>
  <c r="R273" i="11"/>
  <c r="R241" i="11"/>
  <c r="R220" i="11"/>
  <c r="R213" i="11"/>
  <c r="R192" i="11"/>
  <c r="R185" i="11"/>
  <c r="R164" i="11"/>
  <c r="R590" i="11"/>
  <c r="R586" i="11"/>
  <c r="R573" i="11"/>
  <c r="R515" i="11"/>
  <c r="R464" i="11"/>
  <c r="R460" i="11"/>
  <c r="R437" i="11"/>
  <c r="R388" i="11"/>
  <c r="R224" i="11"/>
  <c r="R178" i="11"/>
  <c r="R171" i="11"/>
  <c r="R536" i="11"/>
  <c r="R511" i="11"/>
  <c r="R503" i="11"/>
  <c r="R475" i="11"/>
  <c r="R418" i="11"/>
  <c r="R403" i="11"/>
  <c r="R395" i="11"/>
  <c r="R384" i="11"/>
  <c r="R322" i="11"/>
  <c r="R579" i="11"/>
  <c r="R563" i="11"/>
  <c r="R521" i="11"/>
  <c r="R461" i="11"/>
  <c r="R451" i="11"/>
  <c r="R432" i="11"/>
  <c r="R427" i="11"/>
  <c r="R417" i="11"/>
  <c r="R374" i="11"/>
  <c r="R364" i="11"/>
  <c r="R341" i="11"/>
  <c r="R337" i="11"/>
  <c r="R292" i="11"/>
  <c r="R274" i="11"/>
  <c r="R247" i="11"/>
  <c r="R229" i="11"/>
  <c r="R225" i="11"/>
  <c r="R207" i="11"/>
  <c r="R184" i="11"/>
  <c r="R180" i="11"/>
  <c r="R162" i="11"/>
  <c r="R145" i="11"/>
  <c r="R133" i="11"/>
  <c r="R211" i="11"/>
  <c r="R166" i="11"/>
  <c r="R158" i="11"/>
  <c r="R141" i="11"/>
  <c r="R137" i="11"/>
  <c r="R568" i="11"/>
  <c r="R542" i="11"/>
  <c r="R526" i="11"/>
  <c r="R510" i="11"/>
  <c r="R500" i="11"/>
  <c r="R494" i="11"/>
  <c r="R465" i="11"/>
  <c r="R455" i="11"/>
  <c r="R440" i="11"/>
  <c r="R421" i="11"/>
  <c r="R412" i="11"/>
  <c r="R393" i="11"/>
  <c r="R378" i="11"/>
  <c r="R368" i="11"/>
  <c r="R318" i="11"/>
  <c r="R255" i="11"/>
  <c r="R175" i="11"/>
  <c r="R149" i="11"/>
  <c r="R124" i="11"/>
  <c r="R120" i="11"/>
  <c r="R589" i="11"/>
  <c r="R547" i="11"/>
  <c r="R505" i="11"/>
  <c r="R489" i="11"/>
  <c r="R446" i="11"/>
  <c r="R436" i="11"/>
  <c r="R383" i="11"/>
  <c r="R336" i="11"/>
  <c r="R323" i="11"/>
  <c r="R256" i="11"/>
  <c r="R193" i="11"/>
  <c r="R153" i="11"/>
  <c r="R206" i="11"/>
  <c r="R567" i="11"/>
  <c r="R557" i="11"/>
  <c r="R484" i="11"/>
  <c r="R450" i="11"/>
  <c r="R397" i="11"/>
  <c r="R353" i="11"/>
  <c r="R349" i="11"/>
  <c r="R345" i="11"/>
  <c r="R327" i="11"/>
  <c r="R304" i="11"/>
  <c r="R282" i="11"/>
  <c r="R237" i="11"/>
  <c r="R215" i="11"/>
  <c r="R575" i="11"/>
  <c r="R508" i="11"/>
  <c r="R501" i="11"/>
  <c r="R466" i="11"/>
  <c r="R452" i="11"/>
  <c r="R419" i="11"/>
  <c r="R398" i="11"/>
  <c r="R385" i="11"/>
  <c r="R371" i="11"/>
  <c r="R320" i="11"/>
  <c r="R313" i="11"/>
  <c r="R307" i="11"/>
  <c r="R232" i="11"/>
  <c r="R226" i="11"/>
  <c r="R221" i="11"/>
  <c r="R139" i="11"/>
  <c r="R119" i="11"/>
  <c r="R172" i="11"/>
  <c r="R580" i="11"/>
  <c r="R410" i="11"/>
  <c r="R331" i="11"/>
  <c r="R155" i="11"/>
  <c r="R572" i="11"/>
  <c r="R529" i="11"/>
  <c r="R498" i="11"/>
  <c r="R404" i="11"/>
  <c r="R343" i="11"/>
  <c r="R288" i="11"/>
  <c r="R165" i="11"/>
  <c r="R113" i="11"/>
  <c r="R550" i="11"/>
  <c r="R463" i="11"/>
  <c r="R416" i="11"/>
  <c r="R390" i="11"/>
  <c r="R382" i="11"/>
  <c r="R370" i="11"/>
  <c r="R205" i="11"/>
  <c r="R200" i="11"/>
  <c r="R194" i="11"/>
  <c r="R187" i="11"/>
  <c r="R170" i="11"/>
  <c r="R154" i="11"/>
  <c r="R148" i="11"/>
  <c r="R556" i="11"/>
  <c r="R362" i="11"/>
  <c r="R317" i="11"/>
  <c r="R306" i="11"/>
  <c r="R249" i="11"/>
  <c r="R243" i="11"/>
  <c r="R223" i="11"/>
  <c r="R212" i="11"/>
  <c r="R181" i="11"/>
  <c r="R159" i="11"/>
  <c r="R138" i="11"/>
  <c r="R127" i="11"/>
  <c r="R117" i="11"/>
  <c r="R504" i="11"/>
  <c r="R261" i="11"/>
  <c r="R169" i="11"/>
  <c r="R581" i="11"/>
  <c r="R566" i="11"/>
  <c r="R514" i="11"/>
  <c r="R478" i="11"/>
  <c r="R444" i="11"/>
  <c r="R357" i="11"/>
  <c r="R344" i="11"/>
  <c r="R338" i="11"/>
  <c r="R332" i="11"/>
  <c r="R325" i="11"/>
  <c r="R250" i="11"/>
  <c r="R219" i="11"/>
  <c r="R183" i="11"/>
  <c r="R559" i="11"/>
  <c r="R492" i="11"/>
  <c r="R472" i="11"/>
  <c r="R458" i="11"/>
  <c r="R424" i="11"/>
  <c r="R268" i="11"/>
  <c r="R262" i="11"/>
  <c r="R177" i="11"/>
  <c r="R144" i="11"/>
  <c r="R134" i="11"/>
  <c r="R128" i="11"/>
  <c r="R123" i="11"/>
  <c r="R218" i="11"/>
  <c r="R482" i="11"/>
  <c r="R469" i="11"/>
  <c r="R423" i="11"/>
  <c r="R409" i="11"/>
  <c r="R375" i="11"/>
  <c r="R361" i="11"/>
  <c r="R335" i="11"/>
  <c r="R330" i="11"/>
  <c r="R324" i="11"/>
  <c r="R176" i="11"/>
  <c r="R518" i="11"/>
  <c r="R497" i="11"/>
  <c r="R490" i="11"/>
  <c r="R476" i="11"/>
  <c r="R355" i="11"/>
  <c r="R267" i="11"/>
  <c r="R142" i="11"/>
  <c r="R116" i="11"/>
  <c r="R448" i="11"/>
  <c r="R121" i="11"/>
  <c r="R576" i="11"/>
  <c r="R562" i="11"/>
  <c r="R488" i="11"/>
  <c r="R442" i="11"/>
  <c r="R434" i="11"/>
  <c r="R408" i="11"/>
  <c r="R394" i="11"/>
  <c r="R380" i="11"/>
  <c r="R316" i="11"/>
  <c r="R310" i="11"/>
  <c r="R297" i="11"/>
  <c r="R570" i="11"/>
  <c r="R462" i="11"/>
  <c r="R435" i="11"/>
  <c r="R414" i="11"/>
  <c r="R381" i="11"/>
  <c r="R367" i="11"/>
  <c r="R348" i="11"/>
  <c r="R285" i="11"/>
  <c r="R279" i="11"/>
  <c r="R235" i="11"/>
  <c r="R204" i="11"/>
  <c r="R198" i="11"/>
  <c r="R163" i="11"/>
  <c r="R533" i="11"/>
  <c r="R459" i="11"/>
  <c r="R413" i="11"/>
  <c r="R253" i="11"/>
  <c r="R197" i="11"/>
  <c r="R151" i="11"/>
  <c r="R289" i="11"/>
  <c r="R481" i="11"/>
  <c r="R433" i="11"/>
  <c r="R386" i="11"/>
  <c r="R276" i="11"/>
  <c r="R167" i="11"/>
  <c r="R196" i="11"/>
  <c r="R135" i="11"/>
  <c r="R582" i="11"/>
  <c r="R530" i="11"/>
  <c r="R295" i="11"/>
  <c r="R214" i="11"/>
  <c r="R179" i="11"/>
  <c r="R147" i="11"/>
  <c r="R474" i="11"/>
  <c r="R228" i="11"/>
  <c r="R334" i="11"/>
  <c r="R227" i="11"/>
  <c r="R209" i="11"/>
  <c r="R523" i="11"/>
  <c r="R447" i="11"/>
  <c r="R425" i="11"/>
  <c r="R400" i="11"/>
  <c r="R265" i="11"/>
  <c r="R130" i="11"/>
  <c r="R372" i="11"/>
  <c r="R554" i="11"/>
  <c r="R502" i="11"/>
  <c r="R406" i="11"/>
  <c r="R339" i="11"/>
  <c r="R315" i="11"/>
  <c r="R271" i="11"/>
  <c r="R246" i="11"/>
  <c r="R195" i="11"/>
  <c r="R131" i="11"/>
  <c r="R524" i="11"/>
  <c r="R473" i="11"/>
  <c r="R453" i="11"/>
  <c r="R405" i="11"/>
  <c r="R379" i="11"/>
  <c r="R309" i="11"/>
  <c r="R191" i="11"/>
  <c r="R420" i="11"/>
  <c r="R352" i="11"/>
  <c r="R264" i="11"/>
  <c r="R240" i="11"/>
  <c r="R173" i="11"/>
  <c r="R277" i="11"/>
  <c r="R346" i="11"/>
  <c r="R539" i="11"/>
  <c r="R222" i="11"/>
  <c r="R283" i="11"/>
  <c r="R486" i="11"/>
  <c r="R152" i="11"/>
  <c r="R186" i="11"/>
  <c r="R234" i="11"/>
  <c r="R560" i="11"/>
  <c r="R125" i="11"/>
  <c r="R190" i="11"/>
  <c r="R114" i="11"/>
  <c r="R366" i="11"/>
  <c r="R156" i="11"/>
  <c r="R201" i="11"/>
  <c r="R439" i="11"/>
  <c r="R303" i="11"/>
  <c r="R126" i="11"/>
  <c r="R168" i="11"/>
  <c r="AF72" i="11"/>
  <c r="AE72" i="11"/>
  <c r="G71" i="11"/>
  <c r="F71" i="11"/>
  <c r="AE71" i="11"/>
  <c r="AD70" i="11"/>
  <c r="AC73" i="11"/>
  <c r="AB73" i="11"/>
  <c r="AC71" i="11"/>
  <c r="O71" i="11"/>
  <c r="AB70" i="11"/>
  <c r="AA71" i="11"/>
  <c r="M71" i="11"/>
  <c r="Z70" i="11"/>
  <c r="L70" i="11"/>
  <c r="Q70" i="11"/>
  <c r="P70" i="11"/>
  <c r="AD71" i="11"/>
  <c r="T71" i="11"/>
  <c r="S70" i="11"/>
  <c r="S71" i="11"/>
  <c r="AF70" i="11"/>
  <c r="AF71" i="11"/>
  <c r="AE70" i="11"/>
  <c r="AD73" i="11"/>
  <c r="P73" i="11"/>
  <c r="Q71" i="11"/>
  <c r="P15" i="11"/>
  <c r="V71" i="11" s="1"/>
  <c r="P14" i="11"/>
  <c r="N70" i="11" s="1"/>
  <c r="P16" i="11"/>
  <c r="AB72" i="11" s="1"/>
  <c r="P17" i="11"/>
  <c r="Y73" i="11" s="1"/>
  <c r="T432" i="11" l="1"/>
  <c r="S432" i="11" s="1"/>
  <c r="T358" i="11"/>
  <c r="T561" i="11"/>
  <c r="T136" i="11"/>
  <c r="S136" i="11" s="1"/>
  <c r="T479" i="11"/>
  <c r="S479" i="11" s="1"/>
  <c r="T275" i="11"/>
  <c r="S275" i="11" s="1"/>
  <c r="T528" i="11"/>
  <c r="S528" i="11" s="1"/>
  <c r="T324" i="11"/>
  <c r="S324" i="11" s="1"/>
  <c r="C80" i="5"/>
  <c r="AA430" i="11"/>
  <c r="Z430" i="11" s="1"/>
  <c r="AA383" i="11"/>
  <c r="Z383" i="11" s="1"/>
  <c r="AA578" i="11"/>
  <c r="Z578" i="11" s="1"/>
  <c r="AA526" i="11"/>
  <c r="Z526" i="11" s="1"/>
  <c r="T450" i="11"/>
  <c r="T125" i="11"/>
  <c r="S576" i="11"/>
  <c r="T500" i="11"/>
  <c r="S500" i="11" s="1"/>
  <c r="S358" i="11"/>
  <c r="S125" i="11"/>
  <c r="AA409" i="11"/>
  <c r="Z409" i="11" s="1"/>
  <c r="AA404" i="11"/>
  <c r="Z404" i="11" s="1"/>
  <c r="AA196" i="11"/>
  <c r="Z196" i="11" s="1"/>
  <c r="AA473" i="11"/>
  <c r="Z473" i="11" s="1"/>
  <c r="AA329" i="11"/>
  <c r="Z329" i="11" s="1"/>
  <c r="AA130" i="11"/>
  <c r="Z130" i="11" s="1"/>
  <c r="AA460" i="11"/>
  <c r="AA172" i="11"/>
  <c r="AA557" i="11"/>
  <c r="AA470" i="11"/>
  <c r="Z470" i="11" s="1"/>
  <c r="AA265" i="11"/>
  <c r="Z265" i="11" s="1"/>
  <c r="AA368" i="11"/>
  <c r="Z368" i="11" s="1"/>
  <c r="AA355" i="11"/>
  <c r="Z355" i="11" s="1"/>
  <c r="AA462" i="11"/>
  <c r="Z462" i="11" s="1"/>
  <c r="AA233" i="11"/>
  <c r="Z233" i="11" s="1"/>
  <c r="AA204" i="11"/>
  <c r="Z204" i="11" s="1"/>
  <c r="AA301" i="11"/>
  <c r="Z301" i="11" s="1"/>
  <c r="AA589" i="11"/>
  <c r="Z589" i="11" s="1"/>
  <c r="AA454" i="11"/>
  <c r="Z454" i="11" s="1"/>
  <c r="AA291" i="11"/>
  <c r="Z291" i="11" s="1"/>
  <c r="AA427" i="11"/>
  <c r="Z427" i="11" s="1"/>
  <c r="AA391" i="11"/>
  <c r="Z391" i="11" s="1"/>
  <c r="AA362" i="11"/>
  <c r="Z362" i="11" s="1"/>
  <c r="AA328" i="11"/>
  <c r="Z328" i="11" s="1"/>
  <c r="AA153" i="11"/>
  <c r="Z153" i="11" s="1"/>
  <c r="AA213" i="11"/>
  <c r="Z213" i="11" s="1"/>
  <c r="AA289" i="11"/>
  <c r="Z289" i="11" s="1"/>
  <c r="AA146" i="11"/>
  <c r="Z146" i="11" s="1"/>
  <c r="AA415" i="11"/>
  <c r="Z415" i="11" s="1"/>
  <c r="AA152" i="11"/>
  <c r="Z152" i="11" s="1"/>
  <c r="AA494" i="11"/>
  <c r="Z494" i="11" s="1"/>
  <c r="AA577" i="11"/>
  <c r="Z577" i="11" s="1"/>
  <c r="AA381" i="11"/>
  <c r="Z381" i="11" s="1"/>
  <c r="AA398" i="11"/>
  <c r="Z398" i="11" s="1"/>
  <c r="AA168" i="11"/>
  <c r="AA444" i="11"/>
  <c r="Z444" i="11" s="1"/>
  <c r="AA323" i="11"/>
  <c r="Z323" i="11" s="1"/>
  <c r="AA124" i="11"/>
  <c r="Z124" i="11" s="1"/>
  <c r="AA421" i="11"/>
  <c r="Z421" i="11" s="1"/>
  <c r="AA166" i="11"/>
  <c r="Z166" i="11" s="1"/>
  <c r="AA518" i="11"/>
  <c r="Z518" i="11" s="1"/>
  <c r="AA449" i="11"/>
  <c r="Z449" i="11" s="1"/>
  <c r="AA237" i="11"/>
  <c r="Z237" i="11" s="1"/>
  <c r="AA339" i="11"/>
  <c r="Z339" i="11" s="1"/>
  <c r="AA306" i="11"/>
  <c r="Z306" i="11" s="1"/>
  <c r="AA433" i="11"/>
  <c r="Z433" i="11" s="1"/>
  <c r="AA533" i="11"/>
  <c r="Z533" i="11" s="1"/>
  <c r="AA174" i="11"/>
  <c r="Z174" i="11" s="1"/>
  <c r="AA277" i="11"/>
  <c r="Z277" i="11" s="1"/>
  <c r="AA510" i="11"/>
  <c r="Z510" i="11" s="1"/>
  <c r="AA436" i="11"/>
  <c r="Z436" i="11" s="1"/>
  <c r="AA243" i="11"/>
  <c r="Z243" i="11" s="1"/>
  <c r="AA529" i="11"/>
  <c r="Z529" i="11" s="1"/>
  <c r="AA545" i="11"/>
  <c r="Z545" i="11" s="1"/>
  <c r="AA443" i="11"/>
  <c r="Z443" i="11" s="1"/>
  <c r="AA384" i="11"/>
  <c r="Z384" i="11" s="1"/>
  <c r="AA228" i="11"/>
  <c r="Z228" i="11" s="1"/>
  <c r="AA270" i="11"/>
  <c r="Z270" i="11" s="1"/>
  <c r="AA386" i="11"/>
  <c r="Z386" i="11" s="1"/>
  <c r="AA253" i="11"/>
  <c r="Z253" i="11" s="1"/>
  <c r="AA508" i="11"/>
  <c r="AA214" i="11"/>
  <c r="Z214" i="11" s="1"/>
  <c r="AA548" i="11"/>
  <c r="Z548" i="11" s="1"/>
  <c r="AA563" i="11"/>
  <c r="Z563" i="11" s="1"/>
  <c r="AA367" i="11"/>
  <c r="Z367" i="11" s="1"/>
  <c r="AA350" i="11"/>
  <c r="Z350" i="11" s="1"/>
  <c r="AA154" i="11"/>
  <c r="Z154" i="11" s="1"/>
  <c r="AA418" i="11"/>
  <c r="Z418" i="11" s="1"/>
  <c r="AA320" i="11"/>
  <c r="Z320" i="11" s="1"/>
  <c r="AA121" i="11"/>
  <c r="Z121" i="11" s="1"/>
  <c r="AA408" i="11"/>
  <c r="Z408" i="11" s="1"/>
  <c r="AA163" i="11"/>
  <c r="Z163" i="11" s="1"/>
  <c r="AA573" i="11"/>
  <c r="Z573" i="11" s="1"/>
  <c r="AA445" i="11"/>
  <c r="Z445" i="11" s="1"/>
  <c r="AA216" i="11"/>
  <c r="Z216" i="11" s="1"/>
  <c r="AA307" i="11"/>
  <c r="Z307" i="11" s="1"/>
  <c r="AA302" i="11"/>
  <c r="Z302" i="11" s="1"/>
  <c r="AA402" i="11"/>
  <c r="Z402" i="11" s="1"/>
  <c r="AA527" i="11"/>
  <c r="Z527" i="11" s="1"/>
  <c r="AA170" i="11"/>
  <c r="Z170" i="11" s="1"/>
  <c r="AA273" i="11"/>
  <c r="Z273" i="11" s="1"/>
  <c r="AA471" i="11"/>
  <c r="Z471" i="11" s="1"/>
  <c r="AA426" i="11"/>
  <c r="Z426" i="11" s="1"/>
  <c r="AA231" i="11"/>
  <c r="Z231" i="11" s="1"/>
  <c r="AA552" i="11"/>
  <c r="AA591" i="11"/>
  <c r="Z591" i="11" s="1"/>
  <c r="AA395" i="11"/>
  <c r="Z395" i="11" s="1"/>
  <c r="AA401" i="11"/>
  <c r="Z401" i="11" s="1"/>
  <c r="AA182" i="11"/>
  <c r="Z182" i="11" s="1"/>
  <c r="AA457" i="11"/>
  <c r="Z457" i="11" s="1"/>
  <c r="AA326" i="11"/>
  <c r="Z326" i="11" s="1"/>
  <c r="AA127" i="11"/>
  <c r="Z127" i="11" s="1"/>
  <c r="AA447" i="11"/>
  <c r="Z447" i="11" s="1"/>
  <c r="AA169" i="11"/>
  <c r="Z169" i="11" s="1"/>
  <c r="AA541" i="11"/>
  <c r="Z541" i="11" s="1"/>
  <c r="AA453" i="11"/>
  <c r="Z453" i="11" s="1"/>
  <c r="AA244" i="11"/>
  <c r="Z244" i="11" s="1"/>
  <c r="AA364" i="11"/>
  <c r="Z364" i="11" s="1"/>
  <c r="AA343" i="11"/>
  <c r="Z343" i="11" s="1"/>
  <c r="AA452" i="11"/>
  <c r="Z452" i="11" s="1"/>
  <c r="AA572" i="11"/>
  <c r="Z572" i="11" s="1"/>
  <c r="AA189" i="11"/>
  <c r="Z189" i="11" s="1"/>
  <c r="AA287" i="11"/>
  <c r="Z287" i="11" s="1"/>
  <c r="AA583" i="11"/>
  <c r="Z583" i="11" s="1"/>
  <c r="AA442" i="11"/>
  <c r="Z442" i="11" s="1"/>
  <c r="AA264" i="11"/>
  <c r="Z264" i="11" s="1"/>
  <c r="AA466" i="11"/>
  <c r="Z466" i="11" s="1"/>
  <c r="AA513" i="11"/>
  <c r="Z513" i="11" s="1"/>
  <c r="AA377" i="11"/>
  <c r="Z377" i="11" s="1"/>
  <c r="AA342" i="11"/>
  <c r="Z342" i="11" s="1"/>
  <c r="AA197" i="11"/>
  <c r="Z197" i="11" s="1"/>
  <c r="AA218" i="11"/>
  <c r="Z218" i="11" s="1"/>
  <c r="AA303" i="11"/>
  <c r="Z303" i="11" s="1"/>
  <c r="AA242" i="11"/>
  <c r="Z242" i="11" s="1"/>
  <c r="AA461" i="11"/>
  <c r="Z461" i="11" s="1"/>
  <c r="AA195" i="11"/>
  <c r="Z195" i="11" s="1"/>
  <c r="AA509" i="11"/>
  <c r="Z509" i="11" s="1"/>
  <c r="AA425" i="11"/>
  <c r="Z425" i="11" s="1"/>
  <c r="AA238" i="11"/>
  <c r="Z238" i="11" s="1"/>
  <c r="AA392" i="11"/>
  <c r="Z392" i="11" s="1"/>
  <c r="AA145" i="11"/>
  <c r="Z145" i="11" s="1"/>
  <c r="AA476" i="11"/>
  <c r="Z476" i="11" s="1"/>
  <c r="AA580" i="11"/>
  <c r="Z580" i="11" s="1"/>
  <c r="AA503" i="11"/>
  <c r="Z503" i="11" s="1"/>
  <c r="AA188" i="11"/>
  <c r="Z188" i="11" s="1"/>
  <c r="AA531" i="11"/>
  <c r="Z531" i="11" s="1"/>
  <c r="AA467" i="11"/>
  <c r="Z467" i="11" s="1"/>
  <c r="AA385" i="11"/>
  <c r="Z385" i="11" s="1"/>
  <c r="AA504" i="11"/>
  <c r="Z504" i="11" s="1"/>
  <c r="AA390" i="11"/>
  <c r="Z390" i="11" s="1"/>
  <c r="AA420" i="11"/>
  <c r="Z420" i="11" s="1"/>
  <c r="AA288" i="11"/>
  <c r="Z288" i="11" s="1"/>
  <c r="AA149" i="11"/>
  <c r="Z149" i="11" s="1"/>
  <c r="AA241" i="11"/>
  <c r="Z241" i="11" s="1"/>
  <c r="AA298" i="11"/>
  <c r="Z298" i="11" s="1"/>
  <c r="AA295" i="11"/>
  <c r="Z295" i="11" s="1"/>
  <c r="AA500" i="11"/>
  <c r="Z500" i="11" s="1"/>
  <c r="AA247" i="11"/>
  <c r="Z247" i="11" s="1"/>
  <c r="AA345" i="11"/>
  <c r="Z345" i="11" s="1"/>
  <c r="AA136" i="11"/>
  <c r="Z136" i="11" s="1"/>
  <c r="AA549" i="11"/>
  <c r="Z549" i="11" s="1"/>
  <c r="AA422" i="11"/>
  <c r="Z422" i="11" s="1"/>
  <c r="AA224" i="11"/>
  <c r="Z224" i="11" s="1"/>
  <c r="AA379" i="11"/>
  <c r="Z379" i="11" s="1"/>
  <c r="AA142" i="11"/>
  <c r="Z142" i="11" s="1"/>
  <c r="AA382" i="11"/>
  <c r="Z382" i="11" s="1"/>
  <c r="AA567" i="11"/>
  <c r="Z567" i="11" s="1"/>
  <c r="AA482" i="11"/>
  <c r="Z482" i="11" s="1"/>
  <c r="AA156" i="11"/>
  <c r="Z156" i="11" s="1"/>
  <c r="AA517" i="11"/>
  <c r="Z517" i="11" s="1"/>
  <c r="AA389" i="11"/>
  <c r="Z389" i="11" s="1"/>
  <c r="AA370" i="11"/>
  <c r="Z370" i="11" s="1"/>
  <c r="AA498" i="11"/>
  <c r="Z498" i="11" s="1"/>
  <c r="AA380" i="11"/>
  <c r="Z380" i="11" s="1"/>
  <c r="AA394" i="11"/>
  <c r="Z394" i="11" s="1"/>
  <c r="AA217" i="11"/>
  <c r="Z217" i="11" s="1"/>
  <c r="AA257" i="11"/>
  <c r="Z257" i="11" s="1"/>
  <c r="AA246" i="11"/>
  <c r="Z246" i="11" s="1"/>
  <c r="AA501" i="11"/>
  <c r="Z501" i="11" s="1"/>
  <c r="AA309" i="11"/>
  <c r="Z309" i="11" s="1"/>
  <c r="AA514" i="11"/>
  <c r="Z514" i="11" s="1"/>
  <c r="AA331" i="11"/>
  <c r="Z331" i="11" s="1"/>
  <c r="AA254" i="11"/>
  <c r="Z254" i="11" s="1"/>
  <c r="AA535" i="11"/>
  <c r="Z535" i="11" s="1"/>
  <c r="AA419" i="11"/>
  <c r="Z419" i="11" s="1"/>
  <c r="AA210" i="11"/>
  <c r="Z210" i="11" s="1"/>
  <c r="AA366" i="11"/>
  <c r="Z366" i="11" s="1"/>
  <c r="AA139" i="11"/>
  <c r="Z139" i="11" s="1"/>
  <c r="AA369" i="11"/>
  <c r="Z369" i="11" s="1"/>
  <c r="AA528" i="11"/>
  <c r="Z528" i="11" s="1"/>
  <c r="AA478" i="11"/>
  <c r="Z478" i="11" s="1"/>
  <c r="AA135" i="11"/>
  <c r="Z135" i="11" s="1"/>
  <c r="AA488" i="11"/>
  <c r="Z488" i="11" s="1"/>
  <c r="AA375" i="11"/>
  <c r="Z375" i="11" s="1"/>
  <c r="AA365" i="11"/>
  <c r="Z365" i="11" s="1"/>
  <c r="AA354" i="11"/>
  <c r="Z354" i="11" s="1"/>
  <c r="AA359" i="11"/>
  <c r="Z359" i="11" s="1"/>
  <c r="AA374" i="11"/>
  <c r="Z374" i="11" s="1"/>
  <c r="AA125" i="11"/>
  <c r="Z125" i="11" s="1"/>
  <c r="AA159" i="11"/>
  <c r="Z159" i="11" s="1"/>
  <c r="AA251" i="11"/>
  <c r="Z251" i="11" s="1"/>
  <c r="AA267" i="11"/>
  <c r="Z267" i="11" s="1"/>
  <c r="AA316" i="11"/>
  <c r="Z316" i="11" s="1"/>
  <c r="AA523" i="11"/>
  <c r="Z523" i="11" s="1"/>
  <c r="AA351" i="11"/>
  <c r="Z351" i="11" s="1"/>
  <c r="AA259" i="11"/>
  <c r="Z259" i="11" s="1"/>
  <c r="AA521" i="11"/>
  <c r="Z521" i="11" s="1"/>
  <c r="AA416" i="11"/>
  <c r="Z416" i="11" s="1"/>
  <c r="AA140" i="11"/>
  <c r="Z140" i="11" s="1"/>
  <c r="AA347" i="11"/>
  <c r="Z347" i="11" s="1"/>
  <c r="AA353" i="11"/>
  <c r="Z353" i="11" s="1"/>
  <c r="AA502" i="11"/>
  <c r="Z502" i="11" s="1"/>
  <c r="AA429" i="11"/>
  <c r="Z429" i="11" s="1"/>
  <c r="AA128" i="11"/>
  <c r="Z128" i="11" s="1"/>
  <c r="AA464" i="11"/>
  <c r="Z464" i="11" s="1"/>
  <c r="AA371" i="11"/>
  <c r="Z371" i="11" s="1"/>
  <c r="AA340" i="11"/>
  <c r="Z340" i="11" s="1"/>
  <c r="AA268" i="11"/>
  <c r="Z268" i="11" s="1"/>
  <c r="AA330" i="11"/>
  <c r="Z330" i="11" s="1"/>
  <c r="AA334" i="11"/>
  <c r="Z334" i="11" s="1"/>
  <c r="AA134" i="11"/>
  <c r="Z134" i="11" s="1"/>
  <c r="AA173" i="11"/>
  <c r="Z173" i="11" s="1"/>
  <c r="AA263" i="11"/>
  <c r="Z263" i="11" s="1"/>
  <c r="AA313" i="11"/>
  <c r="AA356" i="11"/>
  <c r="Z356" i="11" s="1"/>
  <c r="AA117" i="11"/>
  <c r="Z117" i="11" s="1"/>
  <c r="AA372" i="11"/>
  <c r="Z372" i="11" s="1"/>
  <c r="AA312" i="11"/>
  <c r="Z312" i="11" s="1"/>
  <c r="AA507" i="11"/>
  <c r="Z507" i="11" s="1"/>
  <c r="AA413" i="11"/>
  <c r="Z413" i="11" s="1"/>
  <c r="AA126" i="11"/>
  <c r="Z126" i="11" s="1"/>
  <c r="AA344" i="11"/>
  <c r="Z344" i="11" s="1"/>
  <c r="AA133" i="11"/>
  <c r="Z133" i="11" s="1"/>
  <c r="AA193" i="11"/>
  <c r="Z193" i="11" s="1"/>
  <c r="AA489" i="11"/>
  <c r="Z489" i="11" s="1"/>
  <c r="AA406" i="11"/>
  <c r="Z406" i="11" s="1"/>
  <c r="AA560" i="11"/>
  <c r="Z560" i="11" s="1"/>
  <c r="AA459" i="11"/>
  <c r="Z459" i="11" s="1"/>
  <c r="AA349" i="11"/>
  <c r="Z349" i="11" s="1"/>
  <c r="AA292" i="11"/>
  <c r="Z292" i="11" s="1"/>
  <c r="AA256" i="11"/>
  <c r="Z256" i="11" s="1"/>
  <c r="AA310" i="11"/>
  <c r="Z310" i="11" s="1"/>
  <c r="AA144" i="11"/>
  <c r="Z144" i="11" s="1"/>
  <c r="AA183" i="11"/>
  <c r="Z183" i="11" s="1"/>
  <c r="AA315" i="11"/>
  <c r="Z315" i="11" s="1"/>
  <c r="AA260" i="11"/>
  <c r="Z260" i="11" s="1"/>
  <c r="AA308" i="11"/>
  <c r="Z308" i="11" s="1"/>
  <c r="AA341" i="11"/>
  <c r="Z341" i="11" s="1"/>
  <c r="AA525" i="11"/>
  <c r="Z525" i="11" s="1"/>
  <c r="AA450" i="11"/>
  <c r="Z450" i="11" s="1"/>
  <c r="AA290" i="11"/>
  <c r="Z290" i="11" s="1"/>
  <c r="AA568" i="11"/>
  <c r="AA411" i="11"/>
  <c r="AA215" i="11"/>
  <c r="Z215" i="11" s="1"/>
  <c r="AA487" i="11"/>
  <c r="Z487" i="11" s="1"/>
  <c r="AA262" i="11"/>
  <c r="Z262" i="11" s="1"/>
  <c r="AA399" i="11"/>
  <c r="Z399" i="11" s="1"/>
  <c r="AA179" i="11"/>
  <c r="Z179" i="11" s="1"/>
  <c r="AA484" i="11"/>
  <c r="Z484" i="11" s="1"/>
  <c r="AA571" i="11"/>
  <c r="Z571" i="11" s="1"/>
  <c r="AA485" i="11"/>
  <c r="Z485" i="11" s="1"/>
  <c r="AA314" i="11"/>
  <c r="Z314" i="11" s="1"/>
  <c r="AA587" i="11"/>
  <c r="Z587" i="11" s="1"/>
  <c r="AA184" i="11"/>
  <c r="Z184" i="11" s="1"/>
  <c r="AA481" i="11"/>
  <c r="Z481" i="11" s="1"/>
  <c r="AA162" i="11"/>
  <c r="Z162" i="11" s="1"/>
  <c r="AA202" i="11"/>
  <c r="Z202" i="11" s="1"/>
  <c r="AA576" i="11"/>
  <c r="Z576" i="11" s="1"/>
  <c r="AA438" i="11"/>
  <c r="Z438" i="11" s="1"/>
  <c r="AA434" i="11"/>
  <c r="Z434" i="11" s="1"/>
  <c r="AA151" i="11"/>
  <c r="Z151" i="11" s="1"/>
  <c r="AA511" i="11"/>
  <c r="Z511" i="11" s="1"/>
  <c r="AA337" i="11"/>
  <c r="Z337" i="11" s="1"/>
  <c r="AA147" i="11"/>
  <c r="Z147" i="11" s="1"/>
  <c r="AA348" i="11"/>
  <c r="Z348" i="11" s="1"/>
  <c r="AA586" i="11"/>
  <c r="Z586" i="11" s="1"/>
  <c r="AA324" i="11"/>
  <c r="Z324" i="11" s="1"/>
  <c r="AA148" i="11"/>
  <c r="Z148" i="11" s="1"/>
  <c r="AA279" i="11"/>
  <c r="Z279" i="11" s="1"/>
  <c r="AA132" i="11"/>
  <c r="Z132" i="11" s="1"/>
  <c r="AA458" i="11"/>
  <c r="Z458" i="11" s="1"/>
  <c r="AA194" i="11"/>
  <c r="Z194" i="11" s="1"/>
  <c r="AA358" i="11"/>
  <c r="Z358" i="11" s="1"/>
  <c r="AA522" i="11"/>
  <c r="Z522" i="11" s="1"/>
  <c r="AA493" i="11"/>
  <c r="Z493" i="11" s="1"/>
  <c r="AA294" i="11"/>
  <c r="Z294" i="11" s="1"/>
  <c r="AA338" i="11"/>
  <c r="Z338" i="11" s="1"/>
  <c r="AA515" i="11"/>
  <c r="Z515" i="11" s="1"/>
  <c r="AA569" i="11"/>
  <c r="Z569" i="11" s="1"/>
  <c r="AA269" i="11"/>
  <c r="Z269" i="11" s="1"/>
  <c r="AA539" i="11"/>
  <c r="Z539" i="11" s="1"/>
  <c r="AA396" i="11"/>
  <c r="Z396" i="11" s="1"/>
  <c r="AA200" i="11"/>
  <c r="Z200" i="11" s="1"/>
  <c r="AA327" i="11"/>
  <c r="Z327" i="11" s="1"/>
  <c r="AA274" i="11"/>
  <c r="Z274" i="11" s="1"/>
  <c r="AA435" i="11"/>
  <c r="Z435" i="11" s="1"/>
  <c r="AA198" i="11"/>
  <c r="Z198" i="11" s="1"/>
  <c r="AA122" i="11"/>
  <c r="Z122" i="11" s="1"/>
  <c r="AA137" i="11"/>
  <c r="Z137" i="11" s="1"/>
  <c r="AA479" i="11"/>
  <c r="Z479" i="11" s="1"/>
  <c r="AA280" i="11"/>
  <c r="Z280" i="11" s="1"/>
  <c r="AA335" i="11"/>
  <c r="Z335" i="11" s="1"/>
  <c r="AA499" i="11"/>
  <c r="Z499" i="11" s="1"/>
  <c r="AA565" i="11"/>
  <c r="Z565" i="11" s="1"/>
  <c r="AA209" i="11"/>
  <c r="Z209" i="11" s="1"/>
  <c r="AA534" i="11"/>
  <c r="Z534" i="11" s="1"/>
  <c r="AA278" i="11"/>
  <c r="Z278" i="11" s="1"/>
  <c r="AA185" i="11"/>
  <c r="Z185" i="11" s="1"/>
  <c r="AA440" i="11"/>
  <c r="Z440" i="11" s="1"/>
  <c r="AA321" i="11"/>
  <c r="Z321" i="11" s="1"/>
  <c r="AA490" i="11"/>
  <c r="Z490" i="11" s="1"/>
  <c r="AA203" i="11"/>
  <c r="Z203" i="11" s="1"/>
  <c r="AA131" i="11"/>
  <c r="Z131" i="11" s="1"/>
  <c r="AA161" i="11"/>
  <c r="Z161" i="11" s="1"/>
  <c r="AA465" i="11"/>
  <c r="Z465" i="11" s="1"/>
  <c r="AA266" i="11"/>
  <c r="Z266" i="11" s="1"/>
  <c r="AA332" i="11"/>
  <c r="Z332" i="11" s="1"/>
  <c r="AA486" i="11"/>
  <c r="Z486" i="11" s="1"/>
  <c r="AA544" i="11"/>
  <c r="Z544" i="11" s="1"/>
  <c r="AA474" i="11"/>
  <c r="Z474" i="11" s="1"/>
  <c r="AA520" i="11"/>
  <c r="Z520" i="11" s="1"/>
  <c r="AA236" i="11"/>
  <c r="Z236" i="11" s="1"/>
  <c r="AA177" i="11"/>
  <c r="Z177" i="11" s="1"/>
  <c r="AA456" i="11"/>
  <c r="Z456" i="11" s="1"/>
  <c r="AA559" i="11"/>
  <c r="Z559" i="11" s="1"/>
  <c r="AA537" i="11"/>
  <c r="Z537" i="11" s="1"/>
  <c r="AA208" i="11"/>
  <c r="Z208" i="11" s="1"/>
  <c r="AA141" i="11"/>
  <c r="Z141" i="11" s="1"/>
  <c r="AA171" i="11"/>
  <c r="Z171" i="11" s="1"/>
  <c r="AA451" i="11"/>
  <c r="Z451" i="11" s="1"/>
  <c r="AA252" i="11"/>
  <c r="Z252" i="11" s="1"/>
  <c r="AA317" i="11"/>
  <c r="Z317" i="11" s="1"/>
  <c r="AA190" i="11"/>
  <c r="Z190" i="11" s="1"/>
  <c r="AA540" i="11"/>
  <c r="Z540" i="11" s="1"/>
  <c r="AA441" i="11"/>
  <c r="Z441" i="11" s="1"/>
  <c r="AA505" i="11"/>
  <c r="Z505" i="11" s="1"/>
  <c r="AA155" i="11"/>
  <c r="Z155" i="11" s="1"/>
  <c r="AA120" i="11"/>
  <c r="Z120" i="11" s="1"/>
  <c r="AA397" i="11"/>
  <c r="Z397" i="11" s="1"/>
  <c r="AA584" i="11"/>
  <c r="Z584" i="11" s="1"/>
  <c r="AA553" i="11"/>
  <c r="Z553" i="11" s="1"/>
  <c r="AA276" i="11"/>
  <c r="Z276" i="11" s="1"/>
  <c r="AA378" i="11"/>
  <c r="Z378" i="11" s="1"/>
  <c r="AA180" i="11"/>
  <c r="Z180" i="11" s="1"/>
  <c r="AA437" i="11"/>
  <c r="Z437" i="11" s="1"/>
  <c r="AA112" i="11"/>
  <c r="Z112" i="11" s="1"/>
  <c r="AA187" i="11"/>
  <c r="Z187" i="11" s="1"/>
  <c r="AA536" i="11"/>
  <c r="Z536" i="11" s="1"/>
  <c r="AA417" i="11"/>
  <c r="Z417" i="11" s="1"/>
  <c r="AA491" i="11"/>
  <c r="Z491" i="11" s="1"/>
  <c r="AA282" i="11"/>
  <c r="Z282" i="11" s="1"/>
  <c r="AA448" i="11"/>
  <c r="Z448" i="11" s="1"/>
  <c r="AA192" i="11"/>
  <c r="Z192" i="11" s="1"/>
  <c r="AA275" i="11"/>
  <c r="Z275" i="11" s="1"/>
  <c r="AA562" i="11"/>
  <c r="Z562" i="11" s="1"/>
  <c r="AA363" i="11"/>
  <c r="Z363" i="11" s="1"/>
  <c r="AA393" i="11"/>
  <c r="Z393" i="11" s="1"/>
  <c r="AA220" i="11"/>
  <c r="Z220" i="11" s="1"/>
  <c r="AA423" i="11"/>
  <c r="Z423" i="11" s="1"/>
  <c r="AA311" i="11"/>
  <c r="Z311" i="11" s="1"/>
  <c r="AA532" i="11"/>
  <c r="Z532" i="11" s="1"/>
  <c r="AA387" i="11"/>
  <c r="Z387" i="11" s="1"/>
  <c r="AA248" i="11"/>
  <c r="AA281" i="11"/>
  <c r="Z281" i="11" s="1"/>
  <c r="AA530" i="11"/>
  <c r="Z530" i="11" s="1"/>
  <c r="AA304" i="11"/>
  <c r="Z304" i="11" s="1"/>
  <c r="AA561" i="11"/>
  <c r="Z561" i="11" s="1"/>
  <c r="AA181" i="11"/>
  <c r="Z181" i="11" s="1"/>
  <c r="AA286" i="11"/>
  <c r="Z286" i="11" s="1"/>
  <c r="AA566" i="11"/>
  <c r="Z566" i="11" s="1"/>
  <c r="AA212" i="11"/>
  <c r="Z212" i="11" s="1"/>
  <c r="AA283" i="11"/>
  <c r="Z283" i="11" s="1"/>
  <c r="AA579" i="11"/>
  <c r="Z579" i="11" s="1"/>
  <c r="AA431" i="11"/>
  <c r="Z431" i="11" s="1"/>
  <c r="AA551" i="11"/>
  <c r="Z551" i="11" s="1"/>
  <c r="AA178" i="11"/>
  <c r="Z178" i="11" s="1"/>
  <c r="AA376" i="11"/>
  <c r="AA333" i="11"/>
  <c r="Z333" i="11" s="1"/>
  <c r="AA555" i="11"/>
  <c r="Z555" i="11" s="1"/>
  <c r="AA234" i="11"/>
  <c r="Z234" i="11" s="1"/>
  <c r="AA150" i="11"/>
  <c r="Z150" i="11" s="1"/>
  <c r="AA165" i="11"/>
  <c r="Z165" i="11" s="1"/>
  <c r="AA428" i="11"/>
  <c r="Z428" i="11" s="1"/>
  <c r="AA118" i="11"/>
  <c r="Z118" i="11" s="1"/>
  <c r="AA373" i="11"/>
  <c r="Z373" i="11" s="1"/>
  <c r="AA588" i="11"/>
  <c r="Z588" i="11" s="1"/>
  <c r="AA556" i="11"/>
  <c r="Z556" i="11" s="1"/>
  <c r="AA554" i="11"/>
  <c r="Z554" i="11" s="1"/>
  <c r="AA412" i="11"/>
  <c r="Z412" i="11" s="1"/>
  <c r="AA211" i="11"/>
  <c r="Z211" i="11" s="1"/>
  <c r="AA538" i="11"/>
  <c r="Z538" i="11" s="1"/>
  <c r="AA361" i="11"/>
  <c r="AA400" i="11"/>
  <c r="Z400" i="11" s="1"/>
  <c r="AA547" i="11"/>
  <c r="Z547" i="11" s="1"/>
  <c r="AA229" i="11"/>
  <c r="Z229" i="11" s="1"/>
  <c r="AA113" i="11"/>
  <c r="Z113" i="11" s="1"/>
  <c r="AA570" i="11"/>
  <c r="Z570" i="11" s="1"/>
  <c r="AA564" i="11"/>
  <c r="Z564" i="11" s="1"/>
  <c r="AA524" i="11"/>
  <c r="Z524" i="11" s="1"/>
  <c r="AA207" i="11"/>
  <c r="Z207" i="11" s="1"/>
  <c r="AA219" i="11"/>
  <c r="Z219" i="11" s="1"/>
  <c r="AA575" i="11"/>
  <c r="Z575" i="11" s="1"/>
  <c r="AA115" i="11"/>
  <c r="Z115" i="11" s="1"/>
  <c r="AA225" i="11"/>
  <c r="Z225" i="11" s="1"/>
  <c r="AA585" i="11"/>
  <c r="AA223" i="11"/>
  <c r="Z223" i="11" s="1"/>
  <c r="AA297" i="11"/>
  <c r="Z297" i="11" s="1"/>
  <c r="AA405" i="11"/>
  <c r="Z405" i="11" s="1"/>
  <c r="AA199" i="11"/>
  <c r="Z199" i="11" s="1"/>
  <c r="AA506" i="11"/>
  <c r="Z506" i="11" s="1"/>
  <c r="AA235" i="11"/>
  <c r="Z235" i="11" s="1"/>
  <c r="AA318" i="11"/>
  <c r="Z318" i="11" s="1"/>
  <c r="AA483" i="11"/>
  <c r="Z483" i="11" s="1"/>
  <c r="AA475" i="11"/>
  <c r="Z475" i="11" s="1"/>
  <c r="AA497" i="11"/>
  <c r="Z497" i="11" s="1"/>
  <c r="AA516" i="11"/>
  <c r="Z516" i="11" s="1"/>
  <c r="AA325" i="11"/>
  <c r="Z325" i="11" s="1"/>
  <c r="AA496" i="11"/>
  <c r="Z496" i="11" s="1"/>
  <c r="AA468" i="11"/>
  <c r="Z468" i="11" s="1"/>
  <c r="AA250" i="11"/>
  <c r="Z250" i="11" s="1"/>
  <c r="AA543" i="11"/>
  <c r="Z543" i="11" s="1"/>
  <c r="AA346" i="11"/>
  <c r="Z346" i="11" s="1"/>
  <c r="AA512" i="11"/>
  <c r="Z512" i="11" s="1"/>
  <c r="AA414" i="11"/>
  <c r="Z414" i="11" s="1"/>
  <c r="AA239" i="11"/>
  <c r="Z239" i="11" s="1"/>
  <c r="AA477" i="11"/>
  <c r="Z477" i="11" s="1"/>
  <c r="AA357" i="11"/>
  <c r="Z357" i="11" s="1"/>
  <c r="AA322" i="11"/>
  <c r="AA258" i="11"/>
  <c r="Z258" i="11" s="1"/>
  <c r="AA222" i="11"/>
  <c r="Z222" i="11" s="1"/>
  <c r="AA271" i="11"/>
  <c r="Z271" i="11" s="1"/>
  <c r="AA463" i="11"/>
  <c r="Z463" i="11" s="1"/>
  <c r="AA336" i="11"/>
  <c r="Z336" i="11" s="1"/>
  <c r="AA469" i="11"/>
  <c r="Z469" i="11" s="1"/>
  <c r="AA230" i="11"/>
  <c r="Z230" i="11" s="1"/>
  <c r="AA158" i="11"/>
  <c r="Z158" i="11" s="1"/>
  <c r="AA284" i="11"/>
  <c r="Z284" i="11" s="1"/>
  <c r="AA590" i="11"/>
  <c r="Z590" i="11" s="1"/>
  <c r="AA407" i="11"/>
  <c r="Z407" i="11" s="1"/>
  <c r="AA455" i="11"/>
  <c r="Z455" i="11" s="1"/>
  <c r="AA116" i="11"/>
  <c r="Z116" i="11" s="1"/>
  <c r="AA240" i="11"/>
  <c r="Z240" i="11" s="1"/>
  <c r="AA296" i="11"/>
  <c r="Z296" i="11" s="1"/>
  <c r="AA157" i="11"/>
  <c r="Z157" i="11" s="1"/>
  <c r="AA410" i="11"/>
  <c r="Z410" i="11" s="1"/>
  <c r="AA546" i="11"/>
  <c r="Z546" i="11" s="1"/>
  <c r="AA446" i="11"/>
  <c r="Z446" i="11" s="1"/>
  <c r="AA164" i="11"/>
  <c r="Z164" i="11" s="1"/>
  <c r="AA492" i="11"/>
  <c r="Z492" i="11" s="1"/>
  <c r="AA300" i="11"/>
  <c r="Z300" i="11" s="1"/>
  <c r="AA160" i="11"/>
  <c r="Z160" i="11" s="1"/>
  <c r="Z313" i="11"/>
  <c r="X112" i="11"/>
  <c r="X113" i="11" s="1"/>
  <c r="X114" i="11" s="1"/>
  <c r="X115" i="11" s="1"/>
  <c r="X116" i="11" s="1"/>
  <c r="X117" i="11" s="1"/>
  <c r="X118" i="11" s="1"/>
  <c r="X119" i="11" s="1"/>
  <c r="X120" i="11" s="1"/>
  <c r="X121" i="11" s="1"/>
  <c r="X122" i="11" s="1"/>
  <c r="X123" i="11" s="1"/>
  <c r="X124" i="11" s="1"/>
  <c r="X125" i="11" s="1"/>
  <c r="X126" i="11" s="1"/>
  <c r="X127" i="11" s="1"/>
  <c r="X128" i="11" s="1"/>
  <c r="X129" i="11" s="1"/>
  <c r="X130" i="11" s="1"/>
  <c r="X131" i="11" s="1"/>
  <c r="X132" i="11" s="1"/>
  <c r="X133" i="11" s="1"/>
  <c r="X134" i="11" s="1"/>
  <c r="X135" i="11" s="1"/>
  <c r="X136" i="11" s="1"/>
  <c r="X137" i="11" s="1"/>
  <c r="X138" i="11" s="1"/>
  <c r="X139" i="11" s="1"/>
  <c r="X140" i="11" s="1"/>
  <c r="X141" i="11" s="1"/>
  <c r="X142" i="11" s="1"/>
  <c r="X143" i="11" s="1"/>
  <c r="X144" i="11" s="1"/>
  <c r="X145" i="11" s="1"/>
  <c r="X146" i="11" s="1"/>
  <c r="X147" i="11" s="1"/>
  <c r="X148" i="11" s="1"/>
  <c r="X149" i="11" s="1"/>
  <c r="X150" i="11" s="1"/>
  <c r="X151" i="11" s="1"/>
  <c r="X152" i="11" s="1"/>
  <c r="X153" i="11" s="1"/>
  <c r="X154" i="11" s="1"/>
  <c r="X155" i="11" s="1"/>
  <c r="X156" i="11" s="1"/>
  <c r="X157" i="11" s="1"/>
  <c r="X158" i="11" s="1"/>
  <c r="X159" i="11" s="1"/>
  <c r="X160" i="11" s="1"/>
  <c r="X161" i="11" s="1"/>
  <c r="X162" i="11" s="1"/>
  <c r="X163" i="11" s="1"/>
  <c r="X164" i="11" s="1"/>
  <c r="X165" i="11" s="1"/>
  <c r="X166" i="11" s="1"/>
  <c r="X167" i="11" s="1"/>
  <c r="X168" i="11" s="1"/>
  <c r="X169" i="11" s="1"/>
  <c r="X170" i="11" s="1"/>
  <c r="X171" i="11" s="1"/>
  <c r="X172" i="11" s="1"/>
  <c r="X173" i="11" s="1"/>
  <c r="X174" i="11" s="1"/>
  <c r="X175" i="11" s="1"/>
  <c r="X176" i="11" s="1"/>
  <c r="X177" i="11" s="1"/>
  <c r="X178" i="11" s="1"/>
  <c r="X179" i="11" s="1"/>
  <c r="X180" i="11" s="1"/>
  <c r="X181" i="11" s="1"/>
  <c r="X182" i="11" s="1"/>
  <c r="X183" i="11" s="1"/>
  <c r="X184" i="11" s="1"/>
  <c r="X185" i="11" s="1"/>
  <c r="X186" i="11" s="1"/>
  <c r="X187" i="11" s="1"/>
  <c r="X188" i="11" s="1"/>
  <c r="X189" i="11" s="1"/>
  <c r="X190" i="11" s="1"/>
  <c r="X191" i="11" s="1"/>
  <c r="X192" i="11" s="1"/>
  <c r="X193" i="11" s="1"/>
  <c r="X194" i="11" s="1"/>
  <c r="X195" i="11" s="1"/>
  <c r="X196" i="11" s="1"/>
  <c r="X197" i="11" s="1"/>
  <c r="X198" i="11" s="1"/>
  <c r="X199" i="11" s="1"/>
  <c r="X200" i="11" s="1"/>
  <c r="X201" i="11" s="1"/>
  <c r="X202" i="11" s="1"/>
  <c r="X203" i="11" s="1"/>
  <c r="X204" i="11" s="1"/>
  <c r="X205" i="11" s="1"/>
  <c r="X206" i="11" s="1"/>
  <c r="X207" i="11" s="1"/>
  <c r="X208" i="11" s="1"/>
  <c r="X209" i="11" s="1"/>
  <c r="X210" i="11" s="1"/>
  <c r="X211" i="11" s="1"/>
  <c r="X212" i="11" s="1"/>
  <c r="X213" i="11" s="1"/>
  <c r="X214" i="11" s="1"/>
  <c r="X215" i="11" s="1"/>
  <c r="X216" i="11" s="1"/>
  <c r="X217" i="11" s="1"/>
  <c r="X218" i="11" s="1"/>
  <c r="X219" i="11" s="1"/>
  <c r="X220" i="11" s="1"/>
  <c r="X221" i="11" s="1"/>
  <c r="X222" i="11" s="1"/>
  <c r="X223" i="11" s="1"/>
  <c r="X224" i="11" s="1"/>
  <c r="X225" i="11" s="1"/>
  <c r="X226" i="11" s="1"/>
  <c r="X227" i="11" s="1"/>
  <c r="X228" i="11" s="1"/>
  <c r="X229" i="11" s="1"/>
  <c r="X230" i="11" s="1"/>
  <c r="X231" i="11" s="1"/>
  <c r="X232" i="11" s="1"/>
  <c r="X233" i="11" s="1"/>
  <c r="X234" i="11" s="1"/>
  <c r="X235" i="11" s="1"/>
  <c r="X236" i="11" s="1"/>
  <c r="X237" i="11" s="1"/>
  <c r="X238" i="11" s="1"/>
  <c r="X239" i="11" s="1"/>
  <c r="X240" i="11" s="1"/>
  <c r="X241" i="11" s="1"/>
  <c r="X242" i="11" s="1"/>
  <c r="X243" i="11" s="1"/>
  <c r="X244" i="11" s="1"/>
  <c r="X245" i="11" s="1"/>
  <c r="X246" i="11" s="1"/>
  <c r="X247" i="11" s="1"/>
  <c r="X248" i="11" s="1"/>
  <c r="X249" i="11" s="1"/>
  <c r="X250" i="11" s="1"/>
  <c r="X251" i="11" s="1"/>
  <c r="X252" i="11" s="1"/>
  <c r="X253" i="11" s="1"/>
  <c r="X254" i="11" s="1"/>
  <c r="X255" i="11" s="1"/>
  <c r="X256" i="11" s="1"/>
  <c r="X257" i="11" s="1"/>
  <c r="X258" i="11" s="1"/>
  <c r="X259" i="11" s="1"/>
  <c r="X260" i="11" s="1"/>
  <c r="X261" i="11" s="1"/>
  <c r="X262" i="11" s="1"/>
  <c r="X263" i="11" s="1"/>
  <c r="X264" i="11" s="1"/>
  <c r="X265" i="11" s="1"/>
  <c r="X266" i="11" s="1"/>
  <c r="X267" i="11" s="1"/>
  <c r="X268" i="11" s="1"/>
  <c r="X269" i="11" s="1"/>
  <c r="X270" i="11" s="1"/>
  <c r="X271" i="11" s="1"/>
  <c r="X272" i="11" s="1"/>
  <c r="X273" i="11" s="1"/>
  <c r="X274" i="11" s="1"/>
  <c r="X275" i="11" s="1"/>
  <c r="X276" i="11" s="1"/>
  <c r="X277" i="11" s="1"/>
  <c r="X278" i="11" s="1"/>
  <c r="X279" i="11" s="1"/>
  <c r="X280" i="11" s="1"/>
  <c r="X281" i="11" s="1"/>
  <c r="X282" i="11" s="1"/>
  <c r="X283" i="11" s="1"/>
  <c r="X284" i="11" s="1"/>
  <c r="X285" i="11" s="1"/>
  <c r="X286" i="11" s="1"/>
  <c r="X287" i="11" s="1"/>
  <c r="X288" i="11" s="1"/>
  <c r="X289" i="11" s="1"/>
  <c r="X290" i="11" s="1"/>
  <c r="X291" i="11" s="1"/>
  <c r="X292" i="11" s="1"/>
  <c r="X293" i="11" s="1"/>
  <c r="X294" i="11" s="1"/>
  <c r="X295" i="11" s="1"/>
  <c r="X296" i="11" s="1"/>
  <c r="X297" i="11" s="1"/>
  <c r="X298" i="11" s="1"/>
  <c r="X299" i="11" s="1"/>
  <c r="X300" i="11" s="1"/>
  <c r="X301" i="11" s="1"/>
  <c r="X302" i="11" s="1"/>
  <c r="X303" i="11" s="1"/>
  <c r="X304" i="11" s="1"/>
  <c r="X305" i="11" s="1"/>
  <c r="X306" i="11" s="1"/>
  <c r="X307" i="11" s="1"/>
  <c r="X308" i="11" s="1"/>
  <c r="X309" i="11" s="1"/>
  <c r="X310" i="11" s="1"/>
  <c r="X311" i="11" s="1"/>
  <c r="X312" i="11" s="1"/>
  <c r="X313" i="11" s="1"/>
  <c r="X314" i="11" s="1"/>
  <c r="X315" i="11" s="1"/>
  <c r="X316" i="11" s="1"/>
  <c r="X317" i="11" s="1"/>
  <c r="X318" i="11" s="1"/>
  <c r="X319" i="11" s="1"/>
  <c r="X320" i="11" s="1"/>
  <c r="X321" i="11" s="1"/>
  <c r="X322" i="11" s="1"/>
  <c r="X323" i="11" s="1"/>
  <c r="X324" i="11" s="1"/>
  <c r="X325" i="11" s="1"/>
  <c r="X326" i="11" s="1"/>
  <c r="X327" i="11" s="1"/>
  <c r="X328" i="11" s="1"/>
  <c r="X329" i="11" s="1"/>
  <c r="X330" i="11" s="1"/>
  <c r="X331" i="11" s="1"/>
  <c r="X332" i="11" s="1"/>
  <c r="X333" i="11" s="1"/>
  <c r="X334" i="11" s="1"/>
  <c r="X335" i="11" s="1"/>
  <c r="X336" i="11" s="1"/>
  <c r="X337" i="11" s="1"/>
  <c r="X338" i="11" s="1"/>
  <c r="X339" i="11" s="1"/>
  <c r="X340" i="11" s="1"/>
  <c r="X341" i="11" s="1"/>
  <c r="X342" i="11" s="1"/>
  <c r="X343" i="11" s="1"/>
  <c r="X344" i="11" s="1"/>
  <c r="X345" i="11" s="1"/>
  <c r="X346" i="11" s="1"/>
  <c r="X347" i="11" s="1"/>
  <c r="X348" i="11" s="1"/>
  <c r="X349" i="11" s="1"/>
  <c r="X350" i="11" s="1"/>
  <c r="X351" i="11" s="1"/>
  <c r="X352" i="11" s="1"/>
  <c r="X353" i="11" s="1"/>
  <c r="X354" i="11" s="1"/>
  <c r="X355" i="11" s="1"/>
  <c r="X356" i="11" s="1"/>
  <c r="X357" i="11" s="1"/>
  <c r="X358" i="11" s="1"/>
  <c r="X359" i="11" s="1"/>
  <c r="X360" i="11" s="1"/>
  <c r="X361" i="11" s="1"/>
  <c r="X362" i="11" s="1"/>
  <c r="X363" i="11" s="1"/>
  <c r="X364" i="11" s="1"/>
  <c r="X365" i="11" s="1"/>
  <c r="X366" i="11" s="1"/>
  <c r="X367" i="11" s="1"/>
  <c r="X368" i="11" s="1"/>
  <c r="X369" i="11" s="1"/>
  <c r="X370" i="11" s="1"/>
  <c r="X371" i="11" s="1"/>
  <c r="X372" i="11" s="1"/>
  <c r="X373" i="11" s="1"/>
  <c r="X374" i="11" s="1"/>
  <c r="X375" i="11" s="1"/>
  <c r="X376" i="11" s="1"/>
  <c r="X377" i="11" s="1"/>
  <c r="X378" i="11" s="1"/>
  <c r="X379" i="11" s="1"/>
  <c r="X380" i="11" s="1"/>
  <c r="X381" i="11" s="1"/>
  <c r="X382" i="11" s="1"/>
  <c r="X383" i="11" s="1"/>
  <c r="X384" i="11" s="1"/>
  <c r="X385" i="11" s="1"/>
  <c r="X386" i="11" s="1"/>
  <c r="X387" i="11" s="1"/>
  <c r="X388" i="11" s="1"/>
  <c r="X389" i="11" s="1"/>
  <c r="X390" i="11" s="1"/>
  <c r="X391" i="11" s="1"/>
  <c r="X392" i="11" s="1"/>
  <c r="X393" i="11" s="1"/>
  <c r="X394" i="11" s="1"/>
  <c r="X395" i="11" s="1"/>
  <c r="X396" i="11" s="1"/>
  <c r="X397" i="11" s="1"/>
  <c r="X398" i="11" s="1"/>
  <c r="X399" i="11" s="1"/>
  <c r="X400" i="11" s="1"/>
  <c r="X401" i="11" s="1"/>
  <c r="X402" i="11" s="1"/>
  <c r="X403" i="11" s="1"/>
  <c r="X404" i="11" s="1"/>
  <c r="X405" i="11" s="1"/>
  <c r="X406" i="11" s="1"/>
  <c r="X407" i="11" s="1"/>
  <c r="X408" i="11" s="1"/>
  <c r="X409" i="11" s="1"/>
  <c r="X410" i="11" s="1"/>
  <c r="X411" i="11" s="1"/>
  <c r="X412" i="11" s="1"/>
  <c r="X413" i="11" s="1"/>
  <c r="X414" i="11" s="1"/>
  <c r="X415" i="11" s="1"/>
  <c r="X416" i="11" s="1"/>
  <c r="X417" i="11" s="1"/>
  <c r="X418" i="11" s="1"/>
  <c r="X419" i="11" s="1"/>
  <c r="X420" i="11" s="1"/>
  <c r="X421" i="11" s="1"/>
  <c r="X422" i="11" s="1"/>
  <c r="X423" i="11" s="1"/>
  <c r="X424" i="11" s="1"/>
  <c r="X425" i="11" s="1"/>
  <c r="X426" i="11" s="1"/>
  <c r="X427" i="11" s="1"/>
  <c r="X428" i="11" s="1"/>
  <c r="X429" i="11" s="1"/>
  <c r="X430" i="11" s="1"/>
  <c r="X431" i="11" s="1"/>
  <c r="X432" i="11" s="1"/>
  <c r="X433" i="11" s="1"/>
  <c r="X434" i="11" s="1"/>
  <c r="X435" i="11" s="1"/>
  <c r="X436" i="11" s="1"/>
  <c r="X437" i="11" s="1"/>
  <c r="X438" i="11" s="1"/>
  <c r="X439" i="11" s="1"/>
  <c r="X440" i="11" s="1"/>
  <c r="X441" i="11" s="1"/>
  <c r="X442" i="11" s="1"/>
  <c r="X443" i="11" s="1"/>
  <c r="X444" i="11" s="1"/>
  <c r="X445" i="11" s="1"/>
  <c r="X446" i="11" s="1"/>
  <c r="X447" i="11" s="1"/>
  <c r="X448" i="11" s="1"/>
  <c r="X449" i="11" s="1"/>
  <c r="X450" i="11" s="1"/>
  <c r="X451" i="11" s="1"/>
  <c r="X452" i="11" s="1"/>
  <c r="X453" i="11" s="1"/>
  <c r="X454" i="11" s="1"/>
  <c r="X455" i="11" s="1"/>
  <c r="X456" i="11" s="1"/>
  <c r="X457" i="11" s="1"/>
  <c r="X458" i="11" s="1"/>
  <c r="X459" i="11" s="1"/>
  <c r="X460" i="11" s="1"/>
  <c r="X461" i="11" s="1"/>
  <c r="X462" i="11" s="1"/>
  <c r="X463" i="11" s="1"/>
  <c r="X464" i="11" s="1"/>
  <c r="X465" i="11" s="1"/>
  <c r="X466" i="11" s="1"/>
  <c r="X467" i="11" s="1"/>
  <c r="X468" i="11" s="1"/>
  <c r="X469" i="11" s="1"/>
  <c r="X470" i="11" s="1"/>
  <c r="X471" i="11" s="1"/>
  <c r="X472" i="11" s="1"/>
  <c r="X473" i="11" s="1"/>
  <c r="X474" i="11" s="1"/>
  <c r="X475" i="11" s="1"/>
  <c r="X476" i="11" s="1"/>
  <c r="X477" i="11" s="1"/>
  <c r="X478" i="11" s="1"/>
  <c r="X479" i="11" s="1"/>
  <c r="X480" i="11" s="1"/>
  <c r="X481" i="11" s="1"/>
  <c r="X482" i="11" s="1"/>
  <c r="X483" i="11" s="1"/>
  <c r="X484" i="11" s="1"/>
  <c r="X485" i="11" s="1"/>
  <c r="X486" i="11" s="1"/>
  <c r="X487" i="11" s="1"/>
  <c r="X488" i="11" s="1"/>
  <c r="X489" i="11" s="1"/>
  <c r="X490" i="11" s="1"/>
  <c r="X491" i="11" s="1"/>
  <c r="X492" i="11" s="1"/>
  <c r="X493" i="11" s="1"/>
  <c r="X494" i="11" s="1"/>
  <c r="X495" i="11" s="1"/>
  <c r="X496" i="11" s="1"/>
  <c r="X497" i="11" s="1"/>
  <c r="X498" i="11" s="1"/>
  <c r="X499" i="11" s="1"/>
  <c r="X500" i="11" s="1"/>
  <c r="X501" i="11" s="1"/>
  <c r="X502" i="11" s="1"/>
  <c r="X503" i="11" s="1"/>
  <c r="X504" i="11" s="1"/>
  <c r="X505" i="11" s="1"/>
  <c r="X506" i="11" s="1"/>
  <c r="X507" i="11" s="1"/>
  <c r="X508" i="11" s="1"/>
  <c r="X509" i="11" s="1"/>
  <c r="X510" i="11" s="1"/>
  <c r="X511" i="11" s="1"/>
  <c r="X512" i="11" s="1"/>
  <c r="X513" i="11" s="1"/>
  <c r="X514" i="11" s="1"/>
  <c r="X515" i="11" s="1"/>
  <c r="X516" i="11" s="1"/>
  <c r="X517" i="11" s="1"/>
  <c r="X518" i="11" s="1"/>
  <c r="X519" i="11" s="1"/>
  <c r="X520" i="11" s="1"/>
  <c r="X521" i="11" s="1"/>
  <c r="X522" i="11" s="1"/>
  <c r="X523" i="11" s="1"/>
  <c r="X524" i="11" s="1"/>
  <c r="X525" i="11" s="1"/>
  <c r="X526" i="11" s="1"/>
  <c r="X527" i="11" s="1"/>
  <c r="X528" i="11" s="1"/>
  <c r="X529" i="11" s="1"/>
  <c r="X530" i="11" s="1"/>
  <c r="X531" i="11" s="1"/>
  <c r="X532" i="11" s="1"/>
  <c r="X533" i="11" s="1"/>
  <c r="X534" i="11" s="1"/>
  <c r="X535" i="11" s="1"/>
  <c r="X536" i="11" s="1"/>
  <c r="X537" i="11" s="1"/>
  <c r="X538" i="11" s="1"/>
  <c r="X539" i="11" s="1"/>
  <c r="X540" i="11" s="1"/>
  <c r="X541" i="11" s="1"/>
  <c r="X542" i="11" s="1"/>
  <c r="X543" i="11" s="1"/>
  <c r="X544" i="11" s="1"/>
  <c r="X545" i="11" s="1"/>
  <c r="X546" i="11" s="1"/>
  <c r="X547" i="11" s="1"/>
  <c r="X548" i="11" s="1"/>
  <c r="X549" i="11" s="1"/>
  <c r="X550" i="11" s="1"/>
  <c r="X551" i="11" s="1"/>
  <c r="X552" i="11" s="1"/>
  <c r="X553" i="11" s="1"/>
  <c r="X554" i="11" s="1"/>
  <c r="X555" i="11" s="1"/>
  <c r="X556" i="11" s="1"/>
  <c r="X557" i="11" s="1"/>
  <c r="X558" i="11" s="1"/>
  <c r="X559" i="11" s="1"/>
  <c r="X560" i="11" s="1"/>
  <c r="X561" i="11" s="1"/>
  <c r="X562" i="11" s="1"/>
  <c r="X563" i="11" s="1"/>
  <c r="X564" i="11" s="1"/>
  <c r="X565" i="11" s="1"/>
  <c r="X566" i="11" s="1"/>
  <c r="X567" i="11" s="1"/>
  <c r="X568" i="11" s="1"/>
  <c r="X569" i="11" s="1"/>
  <c r="X570" i="11" s="1"/>
  <c r="X571" i="11" s="1"/>
  <c r="X572" i="11" s="1"/>
  <c r="X573" i="11" s="1"/>
  <c r="X574" i="11" s="1"/>
  <c r="X575" i="11" s="1"/>
  <c r="X576" i="11" s="1"/>
  <c r="X577" i="11" s="1"/>
  <c r="X578" i="11" s="1"/>
  <c r="X579" i="11" s="1"/>
  <c r="X580" i="11" s="1"/>
  <c r="X581" i="11" s="1"/>
  <c r="X582" i="11" s="1"/>
  <c r="X583" i="11" s="1"/>
  <c r="X584" i="11" s="1"/>
  <c r="X585" i="11" s="1"/>
  <c r="X586" i="11" s="1"/>
  <c r="X587" i="11" s="1"/>
  <c r="X588" i="11" s="1"/>
  <c r="X589" i="11" s="1"/>
  <c r="X590" i="11" s="1"/>
  <c r="X591" i="11" s="1"/>
  <c r="Z322" i="11"/>
  <c r="Z168" i="11"/>
  <c r="T274" i="11"/>
  <c r="S274" i="11" s="1"/>
  <c r="T200" i="11"/>
  <c r="S200" i="11" s="1"/>
  <c r="T219" i="11"/>
  <c r="S219" i="11" s="1"/>
  <c r="T132" i="11"/>
  <c r="S132" i="11" s="1"/>
  <c r="T139" i="11"/>
  <c r="S139" i="11" s="1"/>
  <c r="T493" i="11"/>
  <c r="S493" i="11" s="1"/>
  <c r="T134" i="11"/>
  <c r="S134" i="11" s="1"/>
  <c r="T411" i="11"/>
  <c r="S411" i="11" s="1"/>
  <c r="T490" i="11"/>
  <c r="S490" i="11" s="1"/>
  <c r="T557" i="11"/>
  <c r="S557" i="11" s="1"/>
  <c r="T533" i="11"/>
  <c r="S533" i="11" s="1"/>
  <c r="T355" i="11"/>
  <c r="S355" i="11" s="1"/>
  <c r="T246" i="11"/>
  <c r="S246" i="11" s="1"/>
  <c r="T567" i="11"/>
  <c r="S567" i="11" s="1"/>
  <c r="T252" i="11"/>
  <c r="S252" i="11" s="1"/>
  <c r="T129" i="11"/>
  <c r="S129" i="11" s="1"/>
  <c r="T267" i="11"/>
  <c r="S267" i="11" s="1"/>
  <c r="T478" i="11"/>
  <c r="S478" i="11" s="1"/>
  <c r="T264" i="11"/>
  <c r="S264" i="11" s="1"/>
  <c r="T414" i="11"/>
  <c r="S414" i="11" s="1"/>
  <c r="T178" i="11"/>
  <c r="S178" i="11" s="1"/>
  <c r="T266" i="11"/>
  <c r="S266" i="11" s="1"/>
  <c r="T290" i="11"/>
  <c r="S290" i="11" s="1"/>
  <c r="T235" i="11"/>
  <c r="S235" i="11" s="1"/>
  <c r="T185" i="11"/>
  <c r="S185" i="11" s="1"/>
  <c r="T280" i="11"/>
  <c r="S280" i="11" s="1"/>
  <c r="T443" i="11"/>
  <c r="S443" i="11" s="1"/>
  <c r="T217" i="11"/>
  <c r="S217" i="11" s="1"/>
  <c r="T206" i="11"/>
  <c r="S206" i="11" s="1"/>
  <c r="T338" i="11"/>
  <c r="S338" i="11" s="1"/>
  <c r="T207" i="11"/>
  <c r="S207" i="11" s="1"/>
  <c r="T215" i="11"/>
  <c r="S215" i="11" s="1"/>
  <c r="T304" i="11"/>
  <c r="S304" i="11" s="1"/>
  <c r="T190" i="11"/>
  <c r="S190" i="11" s="1"/>
  <c r="T416" i="11"/>
  <c r="S416" i="11" s="1"/>
  <c r="T189" i="11"/>
  <c r="S189" i="11" s="1"/>
  <c r="T233" i="11"/>
  <c r="S233" i="11" s="1"/>
  <c r="T380" i="11"/>
  <c r="S380" i="11" s="1"/>
  <c r="T347" i="11"/>
  <c r="S347" i="11" s="1"/>
  <c r="T147" i="11"/>
  <c r="S147" i="11" s="1"/>
  <c r="T120" i="11"/>
  <c r="S120" i="11" s="1"/>
  <c r="T499" i="11"/>
  <c r="S499" i="11" s="1"/>
  <c r="T492" i="11"/>
  <c r="S492" i="11" s="1"/>
  <c r="T113" i="11"/>
  <c r="S113" i="11" s="1"/>
  <c r="T402" i="11"/>
  <c r="S402" i="11" s="1"/>
  <c r="T399" i="11"/>
  <c r="S399" i="11" s="1"/>
  <c r="T515" i="11"/>
  <c r="S515" i="11" s="1"/>
  <c r="T512" i="11"/>
  <c r="S512" i="11" s="1"/>
  <c r="T472" i="11"/>
  <c r="S472" i="11" s="1"/>
  <c r="T337" i="11"/>
  <c r="S337" i="11" s="1"/>
  <c r="T550" i="11"/>
  <c r="S550" i="11" s="1"/>
  <c r="T420" i="11"/>
  <c r="S420" i="11" s="1"/>
  <c r="T412" i="11"/>
  <c r="S412" i="11" s="1"/>
  <c r="T455" i="11"/>
  <c r="S455" i="11" s="1"/>
  <c r="T556" i="11"/>
  <c r="S556" i="11" s="1"/>
  <c r="T511" i="11"/>
  <c r="S511" i="11" s="1"/>
  <c r="T525" i="11"/>
  <c r="S525" i="11" s="1"/>
  <c r="T522" i="11"/>
  <c r="S522" i="11" s="1"/>
  <c r="T451" i="11"/>
  <c r="S451" i="11" s="1"/>
  <c r="T424" i="11"/>
  <c r="S424" i="11" s="1"/>
  <c r="T363" i="11"/>
  <c r="S363" i="11" s="1"/>
  <c r="T526" i="11"/>
  <c r="S526" i="11" s="1"/>
  <c r="T541" i="11"/>
  <c r="S541" i="11" s="1"/>
  <c r="T224" i="11"/>
  <c r="S224" i="11" s="1"/>
  <c r="T236" i="11"/>
  <c r="S236" i="11" s="1"/>
  <c r="T194" i="11"/>
  <c r="S194" i="11" s="1"/>
  <c r="T242" i="11"/>
  <c r="S242" i="11" s="1"/>
  <c r="T153" i="11"/>
  <c r="S153" i="11" s="1"/>
  <c r="T142" i="11"/>
  <c r="S142" i="11" s="1"/>
  <c r="T238" i="11"/>
  <c r="S238" i="11" s="1"/>
  <c r="T123" i="11"/>
  <c r="S123" i="11" s="1"/>
  <c r="T122" i="11"/>
  <c r="S122" i="11" s="1"/>
  <c r="T445" i="11"/>
  <c r="S445" i="11" s="1"/>
  <c r="T523" i="11"/>
  <c r="S523" i="11" s="1"/>
  <c r="T384" i="11"/>
  <c r="S384" i="11" s="1"/>
  <c r="T145" i="11"/>
  <c r="S145" i="11" s="1"/>
  <c r="T303" i="11"/>
  <c r="S303" i="11" s="1"/>
  <c r="T279" i="11"/>
  <c r="S279" i="11" s="1"/>
  <c r="T548" i="11"/>
  <c r="S548" i="11" s="1"/>
  <c r="T148" i="11"/>
  <c r="S148" i="11" s="1"/>
  <c r="T506" i="11"/>
  <c r="S506" i="11" s="1"/>
  <c r="T261" i="11"/>
  <c r="S261" i="11" s="1"/>
  <c r="T309" i="11"/>
  <c r="S309" i="11" s="1"/>
  <c r="T268" i="11"/>
  <c r="S268" i="11" s="1"/>
  <c r="T143" i="11"/>
  <c r="S143" i="11" s="1"/>
  <c r="T181" i="11"/>
  <c r="S181" i="11" s="1"/>
  <c r="T335" i="11"/>
  <c r="S335" i="11" s="1"/>
  <c r="T259" i="11"/>
  <c r="S259" i="11" s="1"/>
  <c r="T254" i="11"/>
  <c r="S254" i="11" s="1"/>
  <c r="T583" i="11"/>
  <c r="S583" i="11" s="1"/>
  <c r="T116" i="11"/>
  <c r="S116" i="11" s="1"/>
  <c r="T164" i="11"/>
  <c r="S164" i="11" s="1"/>
  <c r="T184" i="11"/>
  <c r="S184" i="11" s="1"/>
  <c r="T410" i="11"/>
  <c r="S410" i="11" s="1"/>
  <c r="T253" i="11"/>
  <c r="S253" i="11" s="1"/>
  <c r="T225" i="11"/>
  <c r="S225" i="11" s="1"/>
  <c r="T230" i="11"/>
  <c r="S230" i="11" s="1"/>
  <c r="T211" i="11"/>
  <c r="S211" i="11" s="1"/>
  <c r="T170" i="11"/>
  <c r="S170" i="11" s="1"/>
  <c r="T128" i="11"/>
  <c r="S128" i="11" s="1"/>
  <c r="T276" i="11"/>
  <c r="S276" i="11" s="1"/>
  <c r="T171" i="11"/>
  <c r="S171" i="11" s="1"/>
  <c r="T187" i="11"/>
  <c r="S187" i="11" s="1"/>
  <c r="T341" i="11"/>
  <c r="S341" i="11" s="1"/>
  <c r="T413" i="11"/>
  <c r="S413" i="11" s="1"/>
  <c r="T218" i="11"/>
  <c r="S218" i="11" s="1"/>
  <c r="T204" i="11"/>
  <c r="S204" i="11" s="1"/>
  <c r="T188" i="11"/>
  <c r="S188" i="11" s="1"/>
  <c r="T426" i="11"/>
  <c r="S426" i="11" s="1"/>
  <c r="T344" i="11"/>
  <c r="S344" i="11" s="1"/>
  <c r="T212" i="11"/>
  <c r="S212" i="11" s="1"/>
  <c r="T152" i="11"/>
  <c r="S152" i="11" s="1"/>
  <c r="T237" i="11"/>
  <c r="S237" i="11" s="1"/>
  <c r="T456" i="11"/>
  <c r="S456" i="11" s="1"/>
  <c r="T486" i="11"/>
  <c r="S486" i="11" s="1"/>
  <c r="T419" i="11"/>
  <c r="S419" i="11" s="1"/>
  <c r="T159" i="11"/>
  <c r="S159" i="11" s="1"/>
  <c r="T165" i="11"/>
  <c r="S165" i="11" s="1"/>
  <c r="T397" i="11"/>
  <c r="S397" i="11" s="1"/>
  <c r="T391" i="11"/>
  <c r="S391" i="11" s="1"/>
  <c r="T475" i="11"/>
  <c r="S475" i="11" s="1"/>
  <c r="T496" i="11"/>
  <c r="S496" i="11" s="1"/>
  <c r="T422" i="11"/>
  <c r="S422" i="11" s="1"/>
  <c r="T138" i="11"/>
  <c r="S138" i="11" s="1"/>
  <c r="T137" i="11"/>
  <c r="S137" i="11" s="1"/>
  <c r="T393" i="11"/>
  <c r="S393" i="11" s="1"/>
  <c r="T503" i="11"/>
  <c r="S503" i="11" s="1"/>
  <c r="T437" i="11"/>
  <c r="S437" i="11" s="1"/>
  <c r="T458" i="11"/>
  <c r="S458" i="11" s="1"/>
  <c r="T330" i="11"/>
  <c r="S330" i="11" s="1"/>
  <c r="T281" i="11"/>
  <c r="S281" i="11" s="1"/>
  <c r="T297" i="11"/>
  <c r="S297" i="11" s="1"/>
  <c r="T440" i="11"/>
  <c r="S440" i="11" s="1"/>
  <c r="T480" i="11"/>
  <c r="S480" i="11" s="1"/>
  <c r="T581" i="11"/>
  <c r="S581" i="11" s="1"/>
  <c r="T518" i="11"/>
  <c r="S518" i="11" s="1"/>
  <c r="T538" i="11"/>
  <c r="S538" i="11" s="1"/>
  <c r="T551" i="11"/>
  <c r="S551" i="11" s="1"/>
  <c r="T465" i="11"/>
  <c r="S465" i="11" s="1"/>
  <c r="Q113" i="11"/>
  <c r="Q114" i="11" s="1"/>
  <c r="Q115" i="11" s="1"/>
  <c r="Q116" i="11" s="1"/>
  <c r="Q117" i="11" s="1"/>
  <c r="Q118" i="11" s="1"/>
  <c r="Q119" i="11" s="1"/>
  <c r="Q120" i="11" s="1"/>
  <c r="Q121" i="11" s="1"/>
  <c r="Q122" i="11" s="1"/>
  <c r="Q123" i="11" s="1"/>
  <c r="Q124" i="11" s="1"/>
  <c r="Q125" i="11" s="1"/>
  <c r="Q126" i="11" s="1"/>
  <c r="Q127" i="11" s="1"/>
  <c r="Q128" i="11" s="1"/>
  <c r="Q129" i="11" s="1"/>
  <c r="Q130" i="11" s="1"/>
  <c r="Q131" i="11" s="1"/>
  <c r="Q132" i="11" s="1"/>
  <c r="Q133" i="11" s="1"/>
  <c r="Q134" i="11" s="1"/>
  <c r="Q135" i="11" s="1"/>
  <c r="Q136" i="11" s="1"/>
  <c r="Q137" i="11" s="1"/>
  <c r="Q138" i="11" s="1"/>
  <c r="Q139" i="11" s="1"/>
  <c r="Q140" i="11" s="1"/>
  <c r="Q141" i="11" s="1"/>
  <c r="Q142" i="11" s="1"/>
  <c r="Q143" i="11" s="1"/>
  <c r="Q144" i="11" s="1"/>
  <c r="Q145" i="11" s="1"/>
  <c r="Q146" i="11" s="1"/>
  <c r="Q147" i="11" s="1"/>
  <c r="Q148" i="11" s="1"/>
  <c r="Q149" i="11" s="1"/>
  <c r="Q150" i="11" s="1"/>
  <c r="Q151" i="11" s="1"/>
  <c r="Q152" i="11" s="1"/>
  <c r="Q153" i="11" s="1"/>
  <c r="Q154" i="11" s="1"/>
  <c r="Q155" i="11" s="1"/>
  <c r="Q156" i="11" s="1"/>
  <c r="Q157" i="11" s="1"/>
  <c r="Q158" i="11" s="1"/>
  <c r="Q159" i="11" s="1"/>
  <c r="Q160" i="11" s="1"/>
  <c r="Q161" i="11" s="1"/>
  <c r="Q162" i="11" s="1"/>
  <c r="Q163" i="11" s="1"/>
  <c r="Q164" i="11" s="1"/>
  <c r="Q165" i="11" s="1"/>
  <c r="Q166" i="11" s="1"/>
  <c r="Q167" i="11" s="1"/>
  <c r="Q168" i="11" s="1"/>
  <c r="Q169" i="11" s="1"/>
  <c r="Q170" i="11" s="1"/>
  <c r="Q171" i="11" s="1"/>
  <c r="Q172" i="11" s="1"/>
  <c r="Q173" i="11" s="1"/>
  <c r="Q174" i="11" s="1"/>
  <c r="Q175" i="11" s="1"/>
  <c r="Q176" i="11" s="1"/>
  <c r="Q177" i="11" s="1"/>
  <c r="Q178" i="11" s="1"/>
  <c r="Q179" i="11" s="1"/>
  <c r="Q180" i="11" s="1"/>
  <c r="Q181" i="11" s="1"/>
  <c r="Q182" i="11" s="1"/>
  <c r="Q183" i="11" s="1"/>
  <c r="Q184" i="11" s="1"/>
  <c r="Q185" i="11" s="1"/>
  <c r="Q186" i="11" s="1"/>
  <c r="Q187" i="11" s="1"/>
  <c r="Q188" i="11" s="1"/>
  <c r="Q189" i="11" s="1"/>
  <c r="Q190" i="11" s="1"/>
  <c r="Q191" i="11" s="1"/>
  <c r="Q192" i="11" s="1"/>
  <c r="Q193" i="11" s="1"/>
  <c r="Q194" i="11" s="1"/>
  <c r="Q195" i="11" s="1"/>
  <c r="Q196" i="11" s="1"/>
  <c r="Q197" i="11" s="1"/>
  <c r="Q198" i="11" s="1"/>
  <c r="Q199" i="11" s="1"/>
  <c r="Q200" i="11" s="1"/>
  <c r="Q201" i="11" s="1"/>
  <c r="Q202" i="11" s="1"/>
  <c r="Q203" i="11" s="1"/>
  <c r="Q204" i="11" s="1"/>
  <c r="Q205" i="11" s="1"/>
  <c r="Q206" i="11" s="1"/>
  <c r="Q207" i="11" s="1"/>
  <c r="Q208" i="11" s="1"/>
  <c r="Q209" i="11" s="1"/>
  <c r="Q210" i="11" s="1"/>
  <c r="Q211" i="11" s="1"/>
  <c r="Q212" i="11" s="1"/>
  <c r="Q213" i="11" s="1"/>
  <c r="Q214" i="11" s="1"/>
  <c r="Q215" i="11" s="1"/>
  <c r="Q216" i="11" s="1"/>
  <c r="Q217" i="11" s="1"/>
  <c r="Q218" i="11" s="1"/>
  <c r="Q219" i="11" s="1"/>
  <c r="Q220" i="11" s="1"/>
  <c r="Q221" i="11" s="1"/>
  <c r="Q222" i="11" s="1"/>
  <c r="Q223" i="11" s="1"/>
  <c r="Q224" i="11" s="1"/>
  <c r="Q225" i="11" s="1"/>
  <c r="Q226" i="11" s="1"/>
  <c r="Q227" i="11" s="1"/>
  <c r="Q228" i="11" s="1"/>
  <c r="Q229" i="11" s="1"/>
  <c r="Q230" i="11" s="1"/>
  <c r="Q231" i="11" s="1"/>
  <c r="Q232" i="11" s="1"/>
  <c r="Q233" i="11" s="1"/>
  <c r="Q234" i="11" s="1"/>
  <c r="Q235" i="11" s="1"/>
  <c r="Q236" i="11" s="1"/>
  <c r="Q237" i="11" s="1"/>
  <c r="Q238" i="11" s="1"/>
  <c r="Q239" i="11" s="1"/>
  <c r="Q240" i="11" s="1"/>
  <c r="Q241" i="11" s="1"/>
  <c r="Q242" i="11" s="1"/>
  <c r="Q243" i="11" s="1"/>
  <c r="Q244" i="11" s="1"/>
  <c r="Q245" i="11" s="1"/>
  <c r="Q246" i="11" s="1"/>
  <c r="Q247" i="11" s="1"/>
  <c r="Q248" i="11" s="1"/>
  <c r="Q249" i="11" s="1"/>
  <c r="Q250" i="11" s="1"/>
  <c r="Q251" i="11" s="1"/>
  <c r="Q252" i="11" s="1"/>
  <c r="Q253" i="11" s="1"/>
  <c r="Q254" i="11" s="1"/>
  <c r="Q255" i="11" s="1"/>
  <c r="Q256" i="11" s="1"/>
  <c r="Q257" i="11" s="1"/>
  <c r="Q258" i="11" s="1"/>
  <c r="Q259" i="11" s="1"/>
  <c r="Q260" i="11" s="1"/>
  <c r="Q261" i="11" s="1"/>
  <c r="Q262" i="11" s="1"/>
  <c r="Q263" i="11" s="1"/>
  <c r="Q264" i="11" s="1"/>
  <c r="Q265" i="11" s="1"/>
  <c r="Q266" i="11" s="1"/>
  <c r="Q267" i="11" s="1"/>
  <c r="Q268" i="11" s="1"/>
  <c r="Q269" i="11" s="1"/>
  <c r="Q270" i="11" s="1"/>
  <c r="Q271" i="11" s="1"/>
  <c r="Q272" i="11" s="1"/>
  <c r="Q273" i="11" s="1"/>
  <c r="Q274" i="11" s="1"/>
  <c r="Q275" i="11" s="1"/>
  <c r="Q276" i="11" s="1"/>
  <c r="Q277" i="11" s="1"/>
  <c r="Q278" i="11" s="1"/>
  <c r="Q279" i="11" s="1"/>
  <c r="Q280" i="11" s="1"/>
  <c r="Q281" i="11" s="1"/>
  <c r="Q282" i="11" s="1"/>
  <c r="Q283" i="11" s="1"/>
  <c r="Q284" i="11" s="1"/>
  <c r="Q285" i="11" s="1"/>
  <c r="Q286" i="11" s="1"/>
  <c r="Q287" i="11" s="1"/>
  <c r="Q288" i="11" s="1"/>
  <c r="Q289" i="11" s="1"/>
  <c r="Q290" i="11" s="1"/>
  <c r="Q291" i="11" s="1"/>
  <c r="Q292" i="11" s="1"/>
  <c r="Q293" i="11" s="1"/>
  <c r="Q294" i="11" s="1"/>
  <c r="Q295" i="11" s="1"/>
  <c r="Q296" i="11" s="1"/>
  <c r="Q297" i="11" s="1"/>
  <c r="Q298" i="11" s="1"/>
  <c r="Q299" i="11" s="1"/>
  <c r="Q300" i="11" s="1"/>
  <c r="Q301" i="11" s="1"/>
  <c r="Q302" i="11" s="1"/>
  <c r="Q303" i="11" s="1"/>
  <c r="Q304" i="11" s="1"/>
  <c r="Q305" i="11" s="1"/>
  <c r="Q306" i="11" s="1"/>
  <c r="Q307" i="11" s="1"/>
  <c r="Q308" i="11" s="1"/>
  <c r="Q309" i="11" s="1"/>
  <c r="Q310" i="11" s="1"/>
  <c r="Q311" i="11" s="1"/>
  <c r="Q312" i="11" s="1"/>
  <c r="Q313" i="11" s="1"/>
  <c r="Q314" i="11" s="1"/>
  <c r="Q315" i="11" s="1"/>
  <c r="Q316" i="11" s="1"/>
  <c r="Q317" i="11" s="1"/>
  <c r="Q318" i="11" s="1"/>
  <c r="Q319" i="11" s="1"/>
  <c r="Q320" i="11" s="1"/>
  <c r="Q321" i="11" s="1"/>
  <c r="Q322" i="11" s="1"/>
  <c r="Q323" i="11" s="1"/>
  <c r="Q324" i="11" s="1"/>
  <c r="Q325" i="11" s="1"/>
  <c r="Q326" i="11" s="1"/>
  <c r="Q327" i="11" s="1"/>
  <c r="Q328" i="11" s="1"/>
  <c r="Q329" i="11" s="1"/>
  <c r="Q330" i="11" s="1"/>
  <c r="Q331" i="11" s="1"/>
  <c r="Q332" i="11" s="1"/>
  <c r="Q333" i="11" s="1"/>
  <c r="Q334" i="11" s="1"/>
  <c r="Q335" i="11" s="1"/>
  <c r="Q336" i="11" s="1"/>
  <c r="Q337" i="11" s="1"/>
  <c r="Q338" i="11" s="1"/>
  <c r="Q339" i="11" s="1"/>
  <c r="Q340" i="11" s="1"/>
  <c r="Q341" i="11" s="1"/>
  <c r="Q342" i="11" s="1"/>
  <c r="Q343" i="11" s="1"/>
  <c r="Q344" i="11" s="1"/>
  <c r="Q345" i="11" s="1"/>
  <c r="Q346" i="11" s="1"/>
  <c r="Q347" i="11" s="1"/>
  <c r="Q348" i="11" s="1"/>
  <c r="Q349" i="11" s="1"/>
  <c r="Q350" i="11" s="1"/>
  <c r="Q351" i="11" s="1"/>
  <c r="Q352" i="11" s="1"/>
  <c r="Q353" i="11" s="1"/>
  <c r="Q354" i="11" s="1"/>
  <c r="Q355" i="11" s="1"/>
  <c r="Q356" i="11" s="1"/>
  <c r="Q357" i="11" s="1"/>
  <c r="Q358" i="11" s="1"/>
  <c r="Q359" i="11" s="1"/>
  <c r="Q360" i="11" s="1"/>
  <c r="Q361" i="11" s="1"/>
  <c r="Q362" i="11" s="1"/>
  <c r="Q363" i="11" s="1"/>
  <c r="Q364" i="11" s="1"/>
  <c r="Q365" i="11" s="1"/>
  <c r="Q366" i="11" s="1"/>
  <c r="Q367" i="11" s="1"/>
  <c r="Q368" i="11" s="1"/>
  <c r="Q369" i="11" s="1"/>
  <c r="Q370" i="11" s="1"/>
  <c r="Q371" i="11" s="1"/>
  <c r="Q372" i="11" s="1"/>
  <c r="Q373" i="11" s="1"/>
  <c r="Q374" i="11" s="1"/>
  <c r="Q375" i="11" s="1"/>
  <c r="Q376" i="11" s="1"/>
  <c r="Q377" i="11" s="1"/>
  <c r="Q378" i="11" s="1"/>
  <c r="Q379" i="11" s="1"/>
  <c r="Q380" i="11" s="1"/>
  <c r="Q381" i="11" s="1"/>
  <c r="Q382" i="11" s="1"/>
  <c r="Q383" i="11" s="1"/>
  <c r="Q384" i="11" s="1"/>
  <c r="Q385" i="11" s="1"/>
  <c r="Q386" i="11" s="1"/>
  <c r="Q387" i="11" s="1"/>
  <c r="Q388" i="11" s="1"/>
  <c r="Q389" i="11" s="1"/>
  <c r="Q390" i="11" s="1"/>
  <c r="Q391" i="11" s="1"/>
  <c r="Q392" i="11" s="1"/>
  <c r="Q393" i="11" s="1"/>
  <c r="Q394" i="11" s="1"/>
  <c r="Q395" i="11" s="1"/>
  <c r="Q396" i="11" s="1"/>
  <c r="Q397" i="11" s="1"/>
  <c r="Q398" i="11" s="1"/>
  <c r="Q399" i="11" s="1"/>
  <c r="Q400" i="11" s="1"/>
  <c r="Q401" i="11" s="1"/>
  <c r="Q402" i="11" s="1"/>
  <c r="Q403" i="11" s="1"/>
  <c r="Q404" i="11" s="1"/>
  <c r="Q405" i="11" s="1"/>
  <c r="Q406" i="11" s="1"/>
  <c r="Q407" i="11" s="1"/>
  <c r="Q408" i="11" s="1"/>
  <c r="Q409" i="11" s="1"/>
  <c r="Q410" i="11" s="1"/>
  <c r="Q411" i="11" s="1"/>
  <c r="Q412" i="11" s="1"/>
  <c r="Q413" i="11" s="1"/>
  <c r="Q414" i="11" s="1"/>
  <c r="Q415" i="11" s="1"/>
  <c r="Q416" i="11" s="1"/>
  <c r="Q417" i="11" s="1"/>
  <c r="Q418" i="11" s="1"/>
  <c r="Q419" i="11" s="1"/>
  <c r="Q420" i="11" s="1"/>
  <c r="Q421" i="11" s="1"/>
  <c r="Q422" i="11" s="1"/>
  <c r="Q423" i="11" s="1"/>
  <c r="Q424" i="11" s="1"/>
  <c r="Q425" i="11" s="1"/>
  <c r="Q426" i="11" s="1"/>
  <c r="Q427" i="11" s="1"/>
  <c r="Q428" i="11" s="1"/>
  <c r="Q429" i="11" s="1"/>
  <c r="Q430" i="11" s="1"/>
  <c r="Q431" i="11" s="1"/>
  <c r="Q432" i="11" s="1"/>
  <c r="Q433" i="11" s="1"/>
  <c r="Q434" i="11" s="1"/>
  <c r="Q435" i="11" s="1"/>
  <c r="Q436" i="11" s="1"/>
  <c r="Q437" i="11" s="1"/>
  <c r="Q438" i="11" s="1"/>
  <c r="Q439" i="11" s="1"/>
  <c r="Q440" i="11" s="1"/>
  <c r="Q441" i="11" s="1"/>
  <c r="Q442" i="11" s="1"/>
  <c r="Q443" i="11" s="1"/>
  <c r="Q444" i="11" s="1"/>
  <c r="Q445" i="11" s="1"/>
  <c r="Q446" i="11" s="1"/>
  <c r="Q447" i="11" s="1"/>
  <c r="Q448" i="11" s="1"/>
  <c r="Q449" i="11" s="1"/>
  <c r="Q450" i="11" s="1"/>
  <c r="Q451" i="11" s="1"/>
  <c r="Q452" i="11" s="1"/>
  <c r="Q453" i="11" s="1"/>
  <c r="Q454" i="11" s="1"/>
  <c r="Q455" i="11" s="1"/>
  <c r="Q456" i="11" s="1"/>
  <c r="Q457" i="11" s="1"/>
  <c r="Q458" i="11" s="1"/>
  <c r="Q459" i="11" s="1"/>
  <c r="Q460" i="11" s="1"/>
  <c r="Q461" i="11" s="1"/>
  <c r="Q462" i="11" s="1"/>
  <c r="Q463" i="11" s="1"/>
  <c r="Q464" i="11" s="1"/>
  <c r="Q465" i="11" s="1"/>
  <c r="Q466" i="11" s="1"/>
  <c r="Q467" i="11" s="1"/>
  <c r="Q468" i="11" s="1"/>
  <c r="Q469" i="11" s="1"/>
  <c r="Q470" i="11" s="1"/>
  <c r="Q471" i="11" s="1"/>
  <c r="Q472" i="11" s="1"/>
  <c r="Q473" i="11" s="1"/>
  <c r="Q474" i="11" s="1"/>
  <c r="Q475" i="11" s="1"/>
  <c r="Q476" i="11" s="1"/>
  <c r="Q477" i="11" s="1"/>
  <c r="Q478" i="11" s="1"/>
  <c r="Q479" i="11" s="1"/>
  <c r="Q480" i="11" s="1"/>
  <c r="Q481" i="11" s="1"/>
  <c r="Q482" i="11" s="1"/>
  <c r="Q483" i="11" s="1"/>
  <c r="Q484" i="11" s="1"/>
  <c r="Q485" i="11" s="1"/>
  <c r="Q486" i="11" s="1"/>
  <c r="Q487" i="11" s="1"/>
  <c r="Q488" i="11" s="1"/>
  <c r="Q489" i="11" s="1"/>
  <c r="Q490" i="11" s="1"/>
  <c r="Q491" i="11" s="1"/>
  <c r="Q492" i="11" s="1"/>
  <c r="Q493" i="11" s="1"/>
  <c r="Q494" i="11" s="1"/>
  <c r="Q495" i="11" s="1"/>
  <c r="Q496" i="11" s="1"/>
  <c r="Q497" i="11" s="1"/>
  <c r="Q498" i="11" s="1"/>
  <c r="Q499" i="11" s="1"/>
  <c r="Q500" i="11" s="1"/>
  <c r="Q501" i="11" s="1"/>
  <c r="Q502" i="11" s="1"/>
  <c r="Q503" i="11" s="1"/>
  <c r="Q504" i="11" s="1"/>
  <c r="Q505" i="11" s="1"/>
  <c r="Q506" i="11" s="1"/>
  <c r="Q507" i="11" s="1"/>
  <c r="Q508" i="11" s="1"/>
  <c r="Q509" i="11" s="1"/>
  <c r="Q510" i="11" s="1"/>
  <c r="Q511" i="11" s="1"/>
  <c r="Q512" i="11" s="1"/>
  <c r="Q513" i="11" s="1"/>
  <c r="Q514" i="11" s="1"/>
  <c r="Q515" i="11" s="1"/>
  <c r="Q516" i="11" s="1"/>
  <c r="Q517" i="11" s="1"/>
  <c r="Q518" i="11" s="1"/>
  <c r="Q519" i="11" s="1"/>
  <c r="Q520" i="11" s="1"/>
  <c r="Q521" i="11" s="1"/>
  <c r="Q522" i="11" s="1"/>
  <c r="Q523" i="11" s="1"/>
  <c r="Q524" i="11" s="1"/>
  <c r="Q525" i="11" s="1"/>
  <c r="Q526" i="11" s="1"/>
  <c r="Q527" i="11" s="1"/>
  <c r="Q528" i="11" s="1"/>
  <c r="Q529" i="11" s="1"/>
  <c r="Q530" i="11" s="1"/>
  <c r="Q531" i="11" s="1"/>
  <c r="Q532" i="11" s="1"/>
  <c r="Q533" i="11" s="1"/>
  <c r="Q534" i="11" s="1"/>
  <c r="Q535" i="11" s="1"/>
  <c r="Q536" i="11" s="1"/>
  <c r="Q537" i="11" s="1"/>
  <c r="Q538" i="11" s="1"/>
  <c r="Q539" i="11" s="1"/>
  <c r="Q540" i="11" s="1"/>
  <c r="Q541" i="11" s="1"/>
  <c r="Q542" i="11" s="1"/>
  <c r="Q543" i="11" s="1"/>
  <c r="Q544" i="11" s="1"/>
  <c r="Q545" i="11" s="1"/>
  <c r="Q546" i="11" s="1"/>
  <c r="Q547" i="11" s="1"/>
  <c r="Q548" i="11" s="1"/>
  <c r="Q549" i="11" s="1"/>
  <c r="Q550" i="11" s="1"/>
  <c r="Q551" i="11" s="1"/>
  <c r="Q552" i="11" s="1"/>
  <c r="Q553" i="11" s="1"/>
  <c r="Q554" i="11" s="1"/>
  <c r="Q555" i="11" s="1"/>
  <c r="Q556" i="11" s="1"/>
  <c r="Q557" i="11" s="1"/>
  <c r="Q558" i="11" s="1"/>
  <c r="Q559" i="11" s="1"/>
  <c r="Q560" i="11" s="1"/>
  <c r="Q561" i="11" s="1"/>
  <c r="Q562" i="11" s="1"/>
  <c r="Q563" i="11" s="1"/>
  <c r="Q564" i="11" s="1"/>
  <c r="Q565" i="11" s="1"/>
  <c r="Q566" i="11" s="1"/>
  <c r="Q567" i="11" s="1"/>
  <c r="Q568" i="11" s="1"/>
  <c r="Q569" i="11" s="1"/>
  <c r="Q570" i="11" s="1"/>
  <c r="Q571" i="11" s="1"/>
  <c r="Q572" i="11" s="1"/>
  <c r="Q573" i="11" s="1"/>
  <c r="Q574" i="11" s="1"/>
  <c r="Q575" i="11" s="1"/>
  <c r="Q576" i="11" s="1"/>
  <c r="Q577" i="11" s="1"/>
  <c r="Q578" i="11" s="1"/>
  <c r="Q579" i="11" s="1"/>
  <c r="Q580" i="11" s="1"/>
  <c r="Q581" i="11" s="1"/>
  <c r="Q582" i="11" s="1"/>
  <c r="Q583" i="11" s="1"/>
  <c r="Q584" i="11" s="1"/>
  <c r="Q585" i="11" s="1"/>
  <c r="Q586" i="11" s="1"/>
  <c r="Q587" i="11" s="1"/>
  <c r="Q588" i="11" s="1"/>
  <c r="Q589" i="11" s="1"/>
  <c r="Q590" i="11" s="1"/>
  <c r="Q591" i="11" s="1"/>
  <c r="Z585" i="11"/>
  <c r="Z568" i="11"/>
  <c r="Z361" i="11"/>
  <c r="Z411" i="11"/>
  <c r="Z557" i="11"/>
  <c r="Z172" i="11"/>
  <c r="Z460" i="11"/>
  <c r="Z248" i="11"/>
  <c r="Z376" i="11"/>
  <c r="Z552" i="11"/>
  <c r="Z508" i="11"/>
  <c r="Z175" i="11"/>
  <c r="AA582" i="11"/>
  <c r="Z582" i="11" s="1"/>
  <c r="AA550" i="11"/>
  <c r="Z550" i="11" s="1"/>
  <c r="AA472" i="11"/>
  <c r="Z472" i="11" s="1"/>
  <c r="AA439" i="11"/>
  <c r="Z439" i="11" s="1"/>
  <c r="AA403" i="11"/>
  <c r="Z403" i="11" s="1"/>
  <c r="AA249" i="11"/>
  <c r="Z249" i="11" s="1"/>
  <c r="AA221" i="11"/>
  <c r="Z221" i="11" s="1"/>
  <c r="AA176" i="11"/>
  <c r="Z176" i="11" s="1"/>
  <c r="AA129" i="11"/>
  <c r="Z129" i="11" s="1"/>
  <c r="AA305" i="11"/>
  <c r="Z305" i="11" s="1"/>
  <c r="AA245" i="11"/>
  <c r="Z245" i="11" s="1"/>
  <c r="AA581" i="11"/>
  <c r="Z581" i="11" s="1"/>
  <c r="AA542" i="11"/>
  <c r="Z542" i="11" s="1"/>
  <c r="AA272" i="11"/>
  <c r="Z272" i="11" s="1"/>
  <c r="AA432" i="11"/>
  <c r="Z432" i="11" s="1"/>
  <c r="AA299" i="11"/>
  <c r="Z299" i="11" s="1"/>
  <c r="AA191" i="11"/>
  <c r="Z191" i="11" s="1"/>
  <c r="AA574" i="11"/>
  <c r="Z574" i="11" s="1"/>
  <c r="AA424" i="11"/>
  <c r="Z424" i="11" s="1"/>
  <c r="AA360" i="11"/>
  <c r="Z360" i="11" s="1"/>
  <c r="AA293" i="11"/>
  <c r="Z293" i="11" s="1"/>
  <c r="AA495" i="11"/>
  <c r="Z495" i="11" s="1"/>
  <c r="AA388" i="11"/>
  <c r="Z388" i="11" s="1"/>
  <c r="AA167" i="11"/>
  <c r="Z167" i="11" s="1"/>
  <c r="AA319" i="11"/>
  <c r="Z319" i="11" s="1"/>
  <c r="AA186" i="11"/>
  <c r="Z186" i="11" s="1"/>
  <c r="AA255" i="11"/>
  <c r="Z255" i="11" s="1"/>
  <c r="AA123" i="11"/>
  <c r="Z123" i="11" s="1"/>
  <c r="AA143" i="11"/>
  <c r="Z143" i="11" s="1"/>
  <c r="AA119" i="11"/>
  <c r="Z119" i="11" s="1"/>
  <c r="AA352" i="11"/>
  <c r="Z352" i="11" s="1"/>
  <c r="AA261" i="11"/>
  <c r="Z261" i="11" s="1"/>
  <c r="AA206" i="11"/>
  <c r="Z206" i="11" s="1"/>
  <c r="AA138" i="11"/>
  <c r="Z138" i="11" s="1"/>
  <c r="AA285" i="11"/>
  <c r="Z285" i="11" s="1"/>
  <c r="AA232" i="11"/>
  <c r="Z232" i="11" s="1"/>
  <c r="AA519" i="11"/>
  <c r="Z519" i="11" s="1"/>
  <c r="AA227" i="11"/>
  <c r="Z227" i="11" s="1"/>
  <c r="AA205" i="11"/>
  <c r="Z205" i="11" s="1"/>
  <c r="AA114" i="11"/>
  <c r="Z114" i="11" s="1"/>
  <c r="AA558" i="11"/>
  <c r="Z558" i="11" s="1"/>
  <c r="AA480" i="11"/>
  <c r="Z480" i="11" s="1"/>
  <c r="AA226" i="11"/>
  <c r="Z226" i="11" s="1"/>
  <c r="AA201" i="11"/>
  <c r="Z201" i="11" s="1"/>
  <c r="T370" i="11"/>
  <c r="S370" i="11" s="1"/>
  <c r="T586" i="11"/>
  <c r="S586" i="11" s="1"/>
  <c r="T542" i="11"/>
  <c r="S542" i="11" s="1"/>
  <c r="T294" i="11"/>
  <c r="S294" i="11" s="1"/>
  <c r="S561" i="11"/>
  <c r="T117" i="11"/>
  <c r="S117" i="11" s="1"/>
  <c r="T394" i="11"/>
  <c r="S394" i="11" s="1"/>
  <c r="T198" i="11"/>
  <c r="S198" i="11" s="1"/>
  <c r="T488" i="11"/>
  <c r="S488" i="11" s="1"/>
  <c r="T286" i="11"/>
  <c r="S286" i="11" s="1"/>
  <c r="T448" i="11"/>
  <c r="S448" i="11" s="1"/>
  <c r="T532" i="11"/>
  <c r="S532" i="11" s="1"/>
  <c r="T193" i="11"/>
  <c r="S193" i="11" s="1"/>
  <c r="T151" i="11"/>
  <c r="S151" i="11" s="1"/>
  <c r="T587" i="11"/>
  <c r="S587" i="11" s="1"/>
  <c r="T507" i="11"/>
  <c r="S507" i="11" s="1"/>
  <c r="T312" i="11"/>
  <c r="S312" i="11" s="1"/>
  <c r="T579" i="11"/>
  <c r="S579" i="11" s="1"/>
  <c r="T310" i="11"/>
  <c r="S310" i="11" s="1"/>
  <c r="T464" i="11"/>
  <c r="S464" i="11" s="1"/>
  <c r="T585" i="11"/>
  <c r="S585" i="11" s="1"/>
  <c r="T222" i="11"/>
  <c r="S222" i="11" s="1"/>
  <c r="T278" i="11"/>
  <c r="S278" i="11" s="1"/>
  <c r="T291" i="11"/>
  <c r="S291" i="11" s="1"/>
  <c r="T568" i="11"/>
  <c r="S568" i="11" s="1"/>
  <c r="T463" i="11"/>
  <c r="S463" i="11" s="1"/>
  <c r="T234" i="11"/>
  <c r="S234" i="11" s="1"/>
  <c r="T536" i="11"/>
  <c r="S536" i="11" s="1"/>
  <c r="T590" i="11"/>
  <c r="S590" i="11" s="1"/>
  <c r="T564" i="11"/>
  <c r="S564" i="11" s="1"/>
  <c r="T311" i="11"/>
  <c r="S311" i="11" s="1"/>
  <c r="T379" i="11"/>
  <c r="S379" i="11" s="1"/>
  <c r="T308" i="11"/>
  <c r="S308" i="11" s="1"/>
  <c r="T521" i="11"/>
  <c r="S521" i="11" s="1"/>
  <c r="T306" i="11"/>
  <c r="S306" i="11" s="1"/>
  <c r="T513" i="11"/>
  <c r="S513" i="11" s="1"/>
  <c r="T588" i="11"/>
  <c r="S588" i="11" s="1"/>
  <c r="T438" i="11"/>
  <c r="S438" i="11" s="1"/>
  <c r="T570" i="11"/>
  <c r="S570" i="11" s="1"/>
  <c r="T191" i="11"/>
  <c r="S191" i="11" s="1"/>
  <c r="T282" i="11"/>
  <c r="S282" i="11" s="1"/>
  <c r="T516" i="11"/>
  <c r="S516" i="11" s="1"/>
  <c r="T269" i="11"/>
  <c r="S269" i="11" s="1"/>
  <c r="T574" i="11"/>
  <c r="S574" i="11" s="1"/>
  <c r="T467" i="11"/>
  <c r="S467" i="11" s="1"/>
  <c r="T241" i="11"/>
  <c r="S241" i="11" s="1"/>
  <c r="T540" i="11"/>
  <c r="S540" i="11" s="1"/>
  <c r="T157" i="11"/>
  <c r="S157" i="11" s="1"/>
  <c r="T115" i="11"/>
  <c r="S115" i="11" s="1"/>
  <c r="T314" i="11"/>
  <c r="S314" i="11" s="1"/>
  <c r="T126" i="11"/>
  <c r="S126" i="11" s="1"/>
  <c r="T322" i="11"/>
  <c r="S322" i="11" s="1"/>
  <c r="T431" i="11"/>
  <c r="S431" i="11" s="1"/>
  <c r="T209" i="11"/>
  <c r="S209" i="11" s="1"/>
  <c r="T263" i="11"/>
  <c r="S263" i="11" s="1"/>
  <c r="T491" i="11"/>
  <c r="S491" i="11" s="1"/>
  <c r="T519" i="11"/>
  <c r="S519" i="11" s="1"/>
  <c r="T430" i="11"/>
  <c r="S430" i="11" s="1"/>
  <c r="T389" i="11"/>
  <c r="S389" i="11" s="1"/>
  <c r="T205" i="11"/>
  <c r="S205" i="11" s="1"/>
  <c r="T300" i="11"/>
  <c r="S300" i="11" s="1"/>
  <c r="T552" i="11"/>
  <c r="S552" i="11" s="1"/>
  <c r="T296" i="11"/>
  <c r="S296" i="11" s="1"/>
  <c r="T560" i="11"/>
  <c r="S560" i="11" s="1"/>
  <c r="T262" i="11"/>
  <c r="S262" i="11" s="1"/>
  <c r="T544" i="11"/>
  <c r="S544" i="11" s="1"/>
  <c r="T160" i="11"/>
  <c r="S160" i="11" s="1"/>
  <c r="T118" i="11"/>
  <c r="S118" i="11" s="1"/>
  <c r="T405" i="11"/>
  <c r="S405" i="11" s="1"/>
  <c r="T336" i="11"/>
  <c r="S336" i="11" s="1"/>
  <c r="T549" i="11"/>
  <c r="S549" i="11" s="1"/>
  <c r="T293" i="11"/>
  <c r="S293" i="11" s="1"/>
  <c r="T505" i="11"/>
  <c r="S505" i="11" s="1"/>
  <c r="T417" i="11"/>
  <c r="S417" i="11" s="1"/>
  <c r="T348" i="11"/>
  <c r="S348" i="11" s="1"/>
  <c r="T228" i="11"/>
  <c r="S228" i="11" s="1"/>
  <c r="T530" i="11"/>
  <c r="S530" i="11" s="1"/>
  <c r="T558" i="11"/>
  <c r="S558" i="11" s="1"/>
  <c r="T318" i="11"/>
  <c r="S318" i="11" s="1"/>
  <c r="T167" i="11"/>
  <c r="S167" i="11" s="1"/>
  <c r="T287" i="11"/>
  <c r="S287" i="11" s="1"/>
  <c r="T273" i="11"/>
  <c r="S273" i="11" s="1"/>
  <c r="T163" i="11"/>
  <c r="S163" i="11" s="1"/>
  <c r="T121" i="11"/>
  <c r="S121" i="11" s="1"/>
  <c r="T320" i="11"/>
  <c r="S320" i="11" s="1"/>
  <c r="T154" i="11"/>
  <c r="S154" i="11" s="1"/>
  <c r="T350" i="11"/>
  <c r="S350" i="11" s="1"/>
  <c r="T563" i="11"/>
  <c r="S563" i="11" s="1"/>
  <c r="T177" i="11"/>
  <c r="S177" i="11" s="1"/>
  <c r="T429" i="11"/>
  <c r="S429" i="11" s="1"/>
  <c r="T497" i="11"/>
  <c r="S497" i="11" s="1"/>
  <c r="T485" i="11"/>
  <c r="S485" i="11" s="1"/>
  <c r="T390" i="11"/>
  <c r="S390" i="11" s="1"/>
  <c r="T342" i="11"/>
  <c r="S342" i="11" s="1"/>
  <c r="T316" i="11"/>
  <c r="S316" i="11" s="1"/>
  <c r="T250" i="11"/>
  <c r="S250" i="11" s="1"/>
  <c r="T546" i="11"/>
  <c r="S546" i="11" s="1"/>
  <c r="T327" i="11"/>
  <c r="S327" i="11" s="1"/>
  <c r="T589" i="11"/>
  <c r="S589" i="11" s="1"/>
  <c r="T359" i="11"/>
  <c r="S359" i="11" s="1"/>
  <c r="T223" i="11"/>
  <c r="S223" i="11" s="1"/>
  <c r="T195" i="11"/>
  <c r="S195" i="11" s="1"/>
  <c r="T494" i="11"/>
  <c r="S494" i="11" s="1"/>
  <c r="T315" i="11"/>
  <c r="S315" i="11" s="1"/>
  <c r="T301" i="11"/>
  <c r="S301" i="11" s="1"/>
  <c r="T569" i="11"/>
  <c r="S569" i="11" s="1"/>
  <c r="T166" i="11"/>
  <c r="S166" i="11" s="1"/>
  <c r="T421" i="11"/>
  <c r="S421" i="11" s="1"/>
  <c r="T124" i="11"/>
  <c r="S124" i="11" s="1"/>
  <c r="T323" i="11"/>
  <c r="S323" i="11" s="1"/>
  <c r="T444" i="11"/>
  <c r="S444" i="11" s="1"/>
  <c r="T168" i="11"/>
  <c r="S168" i="11" s="1"/>
  <c r="T398" i="11"/>
  <c r="S398" i="11" s="1"/>
  <c r="T381" i="11"/>
  <c r="S381" i="11" s="1"/>
  <c r="T577" i="11"/>
  <c r="S577" i="11" s="1"/>
  <c r="T155" i="11"/>
  <c r="S155" i="11" s="1"/>
  <c r="T396" i="11"/>
  <c r="S396" i="11" s="1"/>
  <c r="T377" i="11"/>
  <c r="S377" i="11" s="1"/>
  <c r="T298" i="11"/>
  <c r="S298" i="11" s="1"/>
  <c r="T272" i="11"/>
  <c r="S272" i="11" s="1"/>
  <c r="T562" i="11"/>
  <c r="S562" i="11" s="1"/>
  <c r="T179" i="11"/>
  <c r="S179" i="11" s="1"/>
  <c r="T459" i="11"/>
  <c r="S459" i="11" s="1"/>
  <c r="T255" i="11"/>
  <c r="S255" i="11" s="1"/>
  <c r="T498" i="11"/>
  <c r="S498" i="11" s="1"/>
  <c r="T354" i="11"/>
  <c r="S354" i="11" s="1"/>
  <c r="T169" i="11"/>
  <c r="S169" i="11" s="1"/>
  <c r="T447" i="11"/>
  <c r="S447" i="11" s="1"/>
  <c r="T326" i="11"/>
  <c r="S326" i="11" s="1"/>
  <c r="T182" i="11"/>
  <c r="S182" i="11" s="1"/>
  <c r="T395" i="11"/>
  <c r="S395" i="11" s="1"/>
  <c r="T566" i="11"/>
  <c r="S566" i="11" s="1"/>
  <c r="T150" i="11"/>
  <c r="S150" i="11" s="1"/>
  <c r="T243" i="11"/>
  <c r="S243" i="11" s="1"/>
  <c r="T375" i="11"/>
  <c r="S375" i="11" s="1"/>
  <c r="T449" i="11"/>
  <c r="S449" i="11" s="1"/>
  <c r="T351" i="11"/>
  <c r="S351" i="11" s="1"/>
  <c r="T356" i="11"/>
  <c r="S356" i="11" s="1"/>
  <c r="T292" i="11"/>
  <c r="S292" i="11" s="1"/>
  <c r="T229" i="11"/>
  <c r="S229" i="11" s="1"/>
  <c r="T295" i="11"/>
  <c r="S295" i="11" s="1"/>
  <c r="T572" i="11"/>
  <c r="S572" i="11" s="1"/>
  <c r="T349" i="11"/>
  <c r="S349" i="11" s="1"/>
  <c r="T197" i="11"/>
  <c r="S197" i="11" s="1"/>
  <c r="T469" i="11"/>
  <c r="S469" i="11" s="1"/>
  <c r="T383" i="11"/>
  <c r="S383" i="11" s="1"/>
  <c r="T283" i="11"/>
  <c r="S283" i="11" s="1"/>
  <c r="T227" i="11"/>
  <c r="S227" i="11" s="1"/>
  <c r="T527" i="11"/>
  <c r="S527" i="11" s="1"/>
  <c r="T361" i="11"/>
  <c r="S361" i="11" s="1"/>
  <c r="T373" i="11"/>
  <c r="S373" i="11" s="1"/>
  <c r="T489" i="11"/>
  <c r="S489" i="11" s="1"/>
  <c r="T172" i="11"/>
  <c r="S172" i="11" s="1"/>
  <c r="T460" i="11"/>
  <c r="S460" i="11" s="1"/>
  <c r="T130" i="11"/>
  <c r="S130" i="11" s="1"/>
  <c r="T329" i="11"/>
  <c r="S329" i="11" s="1"/>
  <c r="T473" i="11"/>
  <c r="S473" i="11" s="1"/>
  <c r="T196" i="11"/>
  <c r="S196" i="11" s="1"/>
  <c r="T404" i="11"/>
  <c r="S404" i="11" s="1"/>
  <c r="T409" i="11"/>
  <c r="S409" i="11" s="1"/>
  <c r="S450" i="11"/>
  <c r="T547" i="11"/>
  <c r="S547" i="11" s="1"/>
  <c r="T539" i="11"/>
  <c r="S539" i="11" s="1"/>
  <c r="T481" i="11"/>
  <c r="S481" i="11" s="1"/>
  <c r="T468" i="11"/>
  <c r="S468" i="11" s="1"/>
  <c r="T454" i="11"/>
  <c r="S454" i="11" s="1"/>
  <c r="T400" i="11"/>
  <c r="S400" i="11" s="1"/>
  <c r="T374" i="11"/>
  <c r="S374" i="11" s="1"/>
  <c r="T360" i="11"/>
  <c r="S360" i="11" s="1"/>
  <c r="T334" i="11"/>
  <c r="S334" i="11" s="1"/>
  <c r="T328" i="11"/>
  <c r="S328" i="11" s="1"/>
  <c r="T271" i="11"/>
  <c r="S271" i="11" s="1"/>
  <c r="T265" i="11"/>
  <c r="S265" i="11" s="1"/>
  <c r="T321" i="11"/>
  <c r="S321" i="11" s="1"/>
  <c r="T508" i="11"/>
  <c r="S508" i="11" s="1"/>
  <c r="T386" i="11"/>
  <c r="S386" i="11" s="1"/>
  <c r="T183" i="11"/>
  <c r="S183" i="11" s="1"/>
  <c r="T135" i="11"/>
  <c r="S135" i="11" s="1"/>
  <c r="T339" i="11"/>
  <c r="S339" i="11" s="1"/>
  <c r="T232" i="11"/>
  <c r="S232" i="11" s="1"/>
  <c r="T214" i="11"/>
  <c r="S214" i="11" s="1"/>
  <c r="T453" i="11"/>
  <c r="S453" i="11" s="1"/>
  <c r="T119" i="11"/>
  <c r="S119" i="11" s="1"/>
  <c r="T524" i="11"/>
  <c r="S524" i="11" s="1"/>
  <c r="T146" i="11"/>
  <c r="S146" i="11" s="1"/>
  <c r="T553" i="11"/>
  <c r="S553" i="11" s="1"/>
  <c r="T575" i="11"/>
  <c r="S575" i="11" s="1"/>
  <c r="T352" i="11"/>
  <c r="S352" i="11" s="1"/>
  <c r="T208" i="11"/>
  <c r="S208" i="11" s="1"/>
  <c r="T495" i="11"/>
  <c r="S495" i="11" s="1"/>
  <c r="T333" i="11"/>
  <c r="S333" i="11" s="1"/>
  <c r="T244" i="11"/>
  <c r="S244" i="11" s="1"/>
  <c r="T156" i="11"/>
  <c r="S156" i="11" s="1"/>
  <c r="T582" i="11"/>
  <c r="S582" i="11" s="1"/>
  <c r="T385" i="11"/>
  <c r="S385" i="11" s="1"/>
  <c r="T162" i="11"/>
  <c r="S162" i="11" s="1"/>
  <c r="T501" i="11"/>
  <c r="S501" i="11" s="1"/>
  <c r="T427" i="11"/>
  <c r="S427" i="11" s="1"/>
  <c r="T357" i="11"/>
  <c r="S357" i="11" s="1"/>
  <c r="T289" i="11"/>
  <c r="S289" i="11" s="1"/>
  <c r="T161" i="11"/>
  <c r="S161" i="11" s="1"/>
  <c r="T226" i="11"/>
  <c r="S226" i="11" s="1"/>
  <c r="T114" i="11"/>
  <c r="S114" i="11" s="1"/>
  <c r="T173" i="11"/>
  <c r="S173" i="11" s="1"/>
  <c r="T307" i="11"/>
  <c r="S307" i="11" s="1"/>
  <c r="T509" i="11"/>
  <c r="S509" i="11" s="1"/>
  <c r="T439" i="11"/>
  <c r="S439" i="11" s="1"/>
  <c r="T203" i="11"/>
  <c r="S203" i="11" s="1"/>
  <c r="T371" i="11"/>
  <c r="S371" i="11" s="1"/>
  <c r="T302" i="11"/>
  <c r="S302" i="11" s="1"/>
  <c r="T239" i="11"/>
  <c r="S239" i="11" s="1"/>
  <c r="T487" i="11"/>
  <c r="S487" i="11" s="1"/>
  <c r="T141" i="11"/>
  <c r="S141" i="11" s="1"/>
  <c r="T461" i="11"/>
  <c r="S461" i="11" s="1"/>
  <c r="T258" i="11"/>
  <c r="S258" i="11" s="1"/>
  <c r="T545" i="11"/>
  <c r="S545" i="11" s="1"/>
  <c r="T346" i="11"/>
  <c r="S346" i="11" s="1"/>
  <c r="T284" i="11"/>
  <c r="S284" i="11" s="1"/>
  <c r="T466" i="11"/>
  <c r="S466" i="11" s="1"/>
  <c r="T221" i="11"/>
  <c r="S221" i="11" s="1"/>
  <c r="T517" i="11"/>
  <c r="S517" i="11" s="1"/>
  <c r="T446" i="11"/>
  <c r="S446" i="11" s="1"/>
  <c r="T364" i="11"/>
  <c r="S364" i="11" s="1"/>
  <c r="T176" i="11"/>
  <c r="S176" i="11" s="1"/>
  <c r="T543" i="11"/>
  <c r="S543" i="11" s="1"/>
  <c r="T247" i="11"/>
  <c r="S247" i="11" s="1"/>
  <c r="T260" i="11"/>
  <c r="S260" i="11" s="1"/>
  <c r="T484" i="11"/>
  <c r="S484" i="11" s="1"/>
  <c r="T149" i="11"/>
  <c r="S149" i="11" s="1"/>
  <c r="T433" i="11"/>
  <c r="S433" i="11" s="1"/>
  <c r="T213" i="11"/>
  <c r="S213" i="11" s="1"/>
  <c r="T192" i="11"/>
  <c r="S192" i="11" s="1"/>
  <c r="T580" i="11"/>
  <c r="S580" i="11" s="1"/>
  <c r="T554" i="11"/>
  <c r="S554" i="11" s="1"/>
  <c r="T366" i="11"/>
  <c r="S366" i="11" s="1"/>
  <c r="T425" i="11"/>
  <c r="S425" i="11" s="1"/>
  <c r="T240" i="11"/>
  <c r="S240" i="11" s="1"/>
  <c r="T131" i="11"/>
  <c r="S131" i="11" s="1"/>
  <c r="T325" i="11"/>
  <c r="S325" i="11" s="1"/>
  <c r="T534" i="11"/>
  <c r="S534" i="11" s="1"/>
  <c r="T462" i="11"/>
  <c r="S462" i="11" s="1"/>
  <c r="T504" i="11"/>
  <c r="S504" i="11" s="1"/>
  <c r="T510" i="11"/>
  <c r="S510" i="11" s="1"/>
  <c r="T251" i="11"/>
  <c r="S251" i="11" s="1"/>
  <c r="T441" i="11"/>
  <c r="S441" i="11" s="1"/>
  <c r="T199" i="11"/>
  <c r="S199" i="11" s="1"/>
  <c r="T353" i="11"/>
  <c r="S353" i="11" s="1"/>
  <c r="T112" i="11"/>
  <c r="S112" i="11" s="1"/>
  <c r="T428" i="11"/>
  <c r="S428" i="11" s="1"/>
  <c r="T216" i="11"/>
  <c r="S216" i="11" s="1"/>
  <c r="T270" i="11"/>
  <c r="S270" i="11" s="1"/>
  <c r="T571" i="11"/>
  <c r="S571" i="11" s="1"/>
  <c r="T435" i="11"/>
  <c r="S435" i="11" s="1"/>
  <c r="T514" i="11"/>
  <c r="S514" i="11" s="1"/>
  <c r="T313" i="11"/>
  <c r="S313" i="11" s="1"/>
  <c r="T452" i="11"/>
  <c r="S452" i="11" s="1"/>
  <c r="T220" i="11"/>
  <c r="S220" i="11" s="1"/>
  <c r="T369" i="11"/>
  <c r="S369" i="11" s="1"/>
  <c r="T392" i="11"/>
  <c r="S392" i="11" s="1"/>
  <c r="T535" i="11"/>
  <c r="S535" i="11" s="1"/>
  <c r="T299" i="11"/>
  <c r="S299" i="11" s="1"/>
  <c r="T537" i="11"/>
  <c r="S537" i="11" s="1"/>
  <c r="T442" i="11"/>
  <c r="S442" i="11" s="1"/>
  <c r="T520" i="11"/>
  <c r="S520" i="11" s="1"/>
  <c r="T331" i="11"/>
  <c r="S331" i="11" s="1"/>
  <c r="T584" i="11"/>
  <c r="S584" i="11" s="1"/>
  <c r="T471" i="11"/>
  <c r="S471" i="11" s="1"/>
  <c r="T245" i="11"/>
  <c r="S245" i="11" s="1"/>
  <c r="T382" i="11"/>
  <c r="S382" i="11" s="1"/>
  <c r="T317" i="11"/>
  <c r="S317" i="11" s="1"/>
  <c r="T140" i="11"/>
  <c r="S140" i="11" s="1"/>
  <c r="T434" i="11"/>
  <c r="S434" i="11" s="1"/>
  <c r="T180" i="11"/>
  <c r="S180" i="11" s="1"/>
  <c r="T257" i="11"/>
  <c r="S257" i="11" s="1"/>
  <c r="T477" i="11"/>
  <c r="S477" i="11" s="1"/>
  <c r="T529" i="11"/>
  <c r="S529" i="11" s="1"/>
  <c r="T415" i="11"/>
  <c r="S415" i="11" s="1"/>
  <c r="T305" i="11"/>
  <c r="S305" i="11" s="1"/>
  <c r="T387" i="11"/>
  <c r="S387" i="11" s="1"/>
  <c r="T174" i="11"/>
  <c r="S174" i="11" s="1"/>
  <c r="T482" i="11"/>
  <c r="S482" i="11" s="1"/>
  <c r="T565" i="11"/>
  <c r="S565" i="11" s="1"/>
  <c r="T408" i="11"/>
  <c r="S408" i="11" s="1"/>
  <c r="T418" i="11"/>
  <c r="S418" i="11" s="1"/>
  <c r="T367" i="11"/>
  <c r="S367" i="11" s="1"/>
  <c r="T158" i="11"/>
  <c r="S158" i="11" s="1"/>
  <c r="T256" i="11"/>
  <c r="S256" i="11" s="1"/>
  <c r="T406" i="11"/>
  <c r="S406" i="11" s="1"/>
  <c r="T249" i="11"/>
  <c r="S249" i="11" s="1"/>
  <c r="T470" i="11"/>
  <c r="S470" i="11" s="1"/>
  <c r="T376" i="11"/>
  <c r="S376" i="11" s="1"/>
  <c r="T277" i="11"/>
  <c r="S277" i="11" s="1"/>
  <c r="T345" i="11"/>
  <c r="S345" i="11" s="1"/>
  <c r="T378" i="11"/>
  <c r="S378" i="11" s="1"/>
  <c r="T202" i="11"/>
  <c r="S202" i="11" s="1"/>
  <c r="T343" i="11"/>
  <c r="S343" i="11" s="1"/>
  <c r="T573" i="11"/>
  <c r="S573" i="11" s="1"/>
  <c r="T127" i="11"/>
  <c r="S127" i="11" s="1"/>
  <c r="T457" i="11"/>
  <c r="S457" i="11" s="1"/>
  <c r="T401" i="11"/>
  <c r="S401" i="11" s="1"/>
  <c r="T591" i="11"/>
  <c r="S591" i="11" s="1"/>
  <c r="T559" i="11"/>
  <c r="S559" i="11" s="1"/>
  <c r="T144" i="11"/>
  <c r="S144" i="11" s="1"/>
  <c r="T231" i="11"/>
  <c r="S231" i="11" s="1"/>
  <c r="T362" i="11"/>
  <c r="S362" i="11" s="1"/>
  <c r="T436" i="11"/>
  <c r="S436" i="11" s="1"/>
  <c r="T288" i="11"/>
  <c r="S288" i="11" s="1"/>
  <c r="T319" i="11"/>
  <c r="S319" i="11" s="1"/>
  <c r="T285" i="11"/>
  <c r="S285" i="11" s="1"/>
  <c r="T186" i="11"/>
  <c r="S186" i="11" s="1"/>
  <c r="T340" i="11"/>
  <c r="S340" i="11" s="1"/>
  <c r="T578" i="11"/>
  <c r="S578" i="11" s="1"/>
  <c r="T368" i="11"/>
  <c r="S368" i="11" s="1"/>
  <c r="T201" i="11"/>
  <c r="S201" i="11" s="1"/>
  <c r="T474" i="11"/>
  <c r="S474" i="11" s="1"/>
  <c r="T388" i="11"/>
  <c r="S388" i="11" s="1"/>
  <c r="T372" i="11"/>
  <c r="S372" i="11" s="1"/>
  <c r="T248" i="11"/>
  <c r="S248" i="11" s="1"/>
  <c r="T531" i="11"/>
  <c r="S531" i="11" s="1"/>
  <c r="T365" i="11"/>
  <c r="S365" i="11" s="1"/>
  <c r="T403" i="11"/>
  <c r="S403" i="11" s="1"/>
  <c r="T502" i="11"/>
  <c r="S502" i="11" s="1"/>
  <c r="T175" i="11"/>
  <c r="S175" i="11" s="1"/>
  <c r="T476" i="11"/>
  <c r="S476" i="11" s="1"/>
  <c r="T133" i="11"/>
  <c r="S133" i="11" s="1"/>
  <c r="T332" i="11"/>
  <c r="S332" i="11" s="1"/>
  <c r="T483" i="11"/>
  <c r="S483" i="11" s="1"/>
  <c r="T210" i="11"/>
  <c r="S210" i="11" s="1"/>
  <c r="T407" i="11"/>
  <c r="S407" i="11" s="1"/>
  <c r="T423" i="11"/>
  <c r="S423" i="11" s="1"/>
  <c r="T555" i="11"/>
  <c r="S555" i="11" s="1"/>
  <c r="M72" i="11"/>
  <c r="AA72" i="11"/>
  <c r="H71" i="11"/>
  <c r="L73" i="11"/>
  <c r="U71" i="11"/>
  <c r="Y72" i="11"/>
  <c r="W71" i="11"/>
  <c r="G70" i="11"/>
  <c r="X73" i="11"/>
  <c r="K70" i="11"/>
  <c r="M73" i="11"/>
  <c r="O70" i="11"/>
  <c r="K73" i="11"/>
  <c r="AA73" i="11"/>
  <c r="O73" i="11"/>
  <c r="D73" i="11"/>
  <c r="E73" i="11"/>
  <c r="V73" i="11"/>
  <c r="I73" i="11"/>
  <c r="W73" i="11"/>
  <c r="Q73" i="11"/>
  <c r="R73" i="11"/>
  <c r="S73" i="11"/>
  <c r="F73" i="11"/>
  <c r="U73" i="11"/>
  <c r="T73" i="11"/>
  <c r="G73" i="11"/>
  <c r="H73" i="11"/>
  <c r="Z73" i="11"/>
  <c r="E72" i="11"/>
  <c r="F72" i="11"/>
  <c r="G72" i="11"/>
  <c r="V72" i="11"/>
  <c r="Q72" i="11"/>
  <c r="H72" i="11"/>
  <c r="W72" i="11"/>
  <c r="X72" i="11"/>
  <c r="O72" i="11"/>
  <c r="P72" i="11"/>
  <c r="R72" i="11"/>
  <c r="S72" i="11"/>
  <c r="T72" i="11"/>
  <c r="U72" i="11"/>
  <c r="I72" i="11"/>
  <c r="J72" i="11"/>
  <c r="N73" i="11"/>
  <c r="K72" i="11"/>
  <c r="W70" i="11"/>
  <c r="H70" i="11"/>
  <c r="I70" i="11"/>
  <c r="V70" i="11"/>
  <c r="Y70" i="11"/>
  <c r="T70" i="11"/>
  <c r="M70" i="11"/>
  <c r="J73" i="11"/>
  <c r="J71" i="11"/>
  <c r="X71" i="11"/>
  <c r="R71" i="11"/>
  <c r="L71" i="11"/>
  <c r="U70" i="11"/>
  <c r="AA70" i="11"/>
  <c r="Z71" i="11"/>
  <c r="I71" i="11"/>
  <c r="N71" i="11"/>
  <c r="AC70" i="11"/>
  <c r="J70" i="11"/>
  <c r="X70" i="11"/>
  <c r="L72" i="11"/>
  <c r="AB71" i="11"/>
  <c r="P71" i="11"/>
  <c r="Y71" i="11"/>
  <c r="R70" i="11"/>
  <c r="Z72" i="11"/>
  <c r="N72" i="11"/>
  <c r="K71" i="11"/>
  <c r="X107" i="11" l="1"/>
  <c r="Q107" i="11"/>
  <c r="B43" i="9" l="1"/>
  <c r="B44" i="9"/>
  <c r="B45" i="9"/>
  <c r="B46" i="9"/>
  <c r="A44" i="9"/>
  <c r="A45" i="9"/>
  <c r="AE16" i="9"/>
  <c r="AF16" i="9"/>
  <c r="AD17" i="9"/>
  <c r="AE17" i="9"/>
  <c r="AF17" i="9"/>
  <c r="AC18" i="9"/>
  <c r="AD18" i="9"/>
  <c r="AE18" i="9"/>
  <c r="AF18" i="9"/>
  <c r="AB19" i="9"/>
  <c r="AC19" i="9"/>
  <c r="AD19" i="9"/>
  <c r="AE19" i="9"/>
  <c r="AF19" i="9"/>
  <c r="AM6" i="13"/>
  <c r="AM5" i="13"/>
  <c r="AM4" i="13"/>
  <c r="AF6" i="13"/>
  <c r="AF5" i="13"/>
  <c r="AF4" i="13"/>
  <c r="Y6" i="13"/>
  <c r="Y5" i="13"/>
  <c r="Y4" i="13"/>
  <c r="R6" i="13"/>
  <c r="R5" i="13"/>
  <c r="R4" i="13"/>
  <c r="AL3" i="13"/>
  <c r="AE3" i="13"/>
  <c r="X3" i="13"/>
  <c r="Q3" i="13"/>
  <c r="AE2" i="13"/>
  <c r="AE9" i="13" s="1"/>
  <c r="AL2" i="13"/>
  <c r="AL9" i="13" s="1"/>
  <c r="X2" i="13"/>
  <c r="Q2" i="13"/>
  <c r="G12" i="7"/>
  <c r="G13" i="11" s="1"/>
  <c r="H12" i="7"/>
  <c r="H13" i="11" s="1"/>
  <c r="G13" i="7"/>
  <c r="H13" i="7"/>
  <c r="G14" i="7"/>
  <c r="H14" i="7"/>
  <c r="G15" i="7"/>
  <c r="H15" i="7"/>
  <c r="G16" i="7"/>
  <c r="H16" i="7"/>
  <c r="E3" i="4"/>
  <c r="E4" i="4" s="1"/>
  <c r="G30" i="11"/>
  <c r="O30" i="11" s="1"/>
  <c r="C142" i="12"/>
  <c r="C141" i="12"/>
  <c r="C140" i="12"/>
  <c r="C139" i="12"/>
  <c r="C138" i="12"/>
  <c r="C137" i="12"/>
  <c r="C136" i="12"/>
  <c r="C135" i="12"/>
  <c r="C134" i="12"/>
  <c r="C133" i="12"/>
  <c r="C132" i="12"/>
  <c r="C131" i="12"/>
  <c r="C130" i="12"/>
  <c r="C129" i="12"/>
  <c r="C128" i="12"/>
  <c r="C127" i="12"/>
  <c r="E142" i="12"/>
  <c r="E141" i="12"/>
  <c r="E140" i="12"/>
  <c r="E139" i="12"/>
  <c r="E138" i="12"/>
  <c r="E137" i="12"/>
  <c r="E136" i="12"/>
  <c r="E135" i="12"/>
  <c r="E134" i="12"/>
  <c r="E133" i="12"/>
  <c r="E132" i="12"/>
  <c r="E131" i="12"/>
  <c r="E130" i="12"/>
  <c r="E129" i="12"/>
  <c r="E128" i="12"/>
  <c r="E127" i="12"/>
  <c r="C19" i="9" l="1"/>
  <c r="G17" i="11"/>
  <c r="D18" i="9"/>
  <c r="G16" i="11"/>
  <c r="M19" i="9"/>
  <c r="H17" i="11"/>
  <c r="N18" i="9"/>
  <c r="H16" i="11"/>
  <c r="O17" i="9"/>
  <c r="H15" i="11"/>
  <c r="D17" i="9"/>
  <c r="G15" i="11"/>
  <c r="P16" i="9"/>
  <c r="H14" i="11"/>
  <c r="D16" i="9"/>
  <c r="G14" i="11"/>
  <c r="V19" i="9"/>
  <c r="I19" i="9"/>
  <c r="L19" i="9"/>
  <c r="J19" i="9"/>
  <c r="AC16" i="9"/>
  <c r="AM97" i="13"/>
  <c r="V16" i="9"/>
  <c r="U16" i="9"/>
  <c r="T16" i="9"/>
  <c r="C16" i="9"/>
  <c r="O16" i="9"/>
  <c r="M16" i="9"/>
  <c r="K16" i="9"/>
  <c r="N17" i="9"/>
  <c r="J16" i="9"/>
  <c r="L17" i="9"/>
  <c r="I16" i="9"/>
  <c r="H16" i="9"/>
  <c r="AB16" i="9"/>
  <c r="AA16" i="9"/>
  <c r="Z16" i="9"/>
  <c r="U18" i="9"/>
  <c r="M18" i="9"/>
  <c r="H18" i="9"/>
  <c r="G18" i="9"/>
  <c r="L16" i="9"/>
  <c r="AA18" i="9"/>
  <c r="Y18" i="9"/>
  <c r="AB17" i="9"/>
  <c r="Z19" i="9"/>
  <c r="X18" i="9"/>
  <c r="Z17" i="9"/>
  <c r="Y16" i="9"/>
  <c r="G16" i="9"/>
  <c r="X19" i="9"/>
  <c r="W18" i="9"/>
  <c r="Y17" i="9"/>
  <c r="X16" i="9"/>
  <c r="F16" i="9"/>
  <c r="W19" i="9"/>
  <c r="V18" i="9"/>
  <c r="X17" i="9"/>
  <c r="W16" i="9"/>
  <c r="K17" i="9"/>
  <c r="K18" i="9"/>
  <c r="C18" i="9"/>
  <c r="J18" i="9"/>
  <c r="J17" i="9"/>
  <c r="C17" i="9"/>
  <c r="H19" i="9"/>
  <c r="I18" i="9"/>
  <c r="E17" i="9"/>
  <c r="N16" i="9"/>
  <c r="Y19" i="9"/>
  <c r="K19" i="9"/>
  <c r="Z18" i="9"/>
  <c r="L18" i="9"/>
  <c r="AA17" i="9"/>
  <c r="M17" i="9"/>
  <c r="T19" i="9"/>
  <c r="S19" i="9"/>
  <c r="U17" i="9"/>
  <c r="D19" i="9"/>
  <c r="Q19" i="9"/>
  <c r="S17" i="9"/>
  <c r="AM298" i="13"/>
  <c r="P19" i="9"/>
  <c r="Q18" i="9"/>
  <c r="R17" i="9"/>
  <c r="S16" i="9"/>
  <c r="E16" i="9"/>
  <c r="U19" i="9"/>
  <c r="G19" i="9"/>
  <c r="W17" i="9"/>
  <c r="I17" i="9"/>
  <c r="R18" i="9"/>
  <c r="AM314" i="13"/>
  <c r="O19" i="9"/>
  <c r="P18" i="9"/>
  <c r="Q17" i="9"/>
  <c r="R16" i="9"/>
  <c r="F19" i="9"/>
  <c r="V17" i="9"/>
  <c r="H17" i="9"/>
  <c r="E19" i="9"/>
  <c r="T18" i="9"/>
  <c r="F18" i="9"/>
  <c r="G17" i="9"/>
  <c r="R19" i="9"/>
  <c r="S18" i="9"/>
  <c r="E18" i="9"/>
  <c r="T17" i="9"/>
  <c r="F17" i="9"/>
  <c r="N19" i="9"/>
  <c r="O18" i="9"/>
  <c r="P17" i="9"/>
  <c r="Q16" i="9"/>
  <c r="AF161" i="13"/>
  <c r="AA19" i="9"/>
  <c r="AB18" i="9"/>
  <c r="AC17" i="9"/>
  <c r="AD16" i="9"/>
  <c r="AM265" i="13"/>
  <c r="AM93" i="13"/>
  <c r="AF399" i="13"/>
  <c r="AF402" i="13"/>
  <c r="AM468" i="13"/>
  <c r="AM129" i="13"/>
  <c r="AM322" i="13"/>
  <c r="AM144" i="13"/>
  <c r="AM323" i="13"/>
  <c r="AM148" i="13"/>
  <c r="AM404" i="13"/>
  <c r="AM149" i="13"/>
  <c r="AM434" i="13"/>
  <c r="AM178" i="13"/>
  <c r="AM441" i="13"/>
  <c r="AM189" i="13"/>
  <c r="AM442" i="13"/>
  <c r="AM32" i="13"/>
  <c r="AM197" i="13"/>
  <c r="AM47" i="13"/>
  <c r="AM203" i="13"/>
  <c r="AM48" i="13"/>
  <c r="AM245" i="13"/>
  <c r="AM429" i="13"/>
  <c r="AM51" i="13"/>
  <c r="AM256" i="13"/>
  <c r="AM73" i="13"/>
  <c r="AM262" i="13"/>
  <c r="AM92" i="13"/>
  <c r="AF170" i="13"/>
  <c r="AF249" i="13"/>
  <c r="AF470" i="13"/>
  <c r="AF184" i="13"/>
  <c r="AF185" i="13"/>
  <c r="AF193" i="13"/>
  <c r="AF104" i="13"/>
  <c r="AF208" i="13"/>
  <c r="AF210" i="13"/>
  <c r="AF217" i="13"/>
  <c r="AF219" i="13"/>
  <c r="AF327" i="13"/>
  <c r="AF11" i="13"/>
  <c r="AF357" i="13"/>
  <c r="AF247" i="13"/>
  <c r="AF49" i="13"/>
  <c r="AF385" i="13"/>
  <c r="AF148" i="13"/>
  <c r="AM10" i="13"/>
  <c r="AL10" i="13" s="1"/>
  <c r="AM54" i="13"/>
  <c r="AM100" i="13"/>
  <c r="AM152" i="13"/>
  <c r="AM212" i="13"/>
  <c r="AM266" i="13"/>
  <c r="AM329" i="13"/>
  <c r="AM448" i="13"/>
  <c r="AM13" i="13"/>
  <c r="AM58" i="13"/>
  <c r="AM105" i="13"/>
  <c r="AM154" i="13"/>
  <c r="AM220" i="13"/>
  <c r="AM273" i="13"/>
  <c r="AM334" i="13"/>
  <c r="AM455" i="13"/>
  <c r="AM14" i="13"/>
  <c r="AM61" i="13"/>
  <c r="AM108" i="13"/>
  <c r="AM157" i="13"/>
  <c r="AM222" i="13"/>
  <c r="AM275" i="13"/>
  <c r="AM342" i="13"/>
  <c r="AM459" i="13"/>
  <c r="AM18" i="13"/>
  <c r="AM62" i="13"/>
  <c r="AM112" i="13"/>
  <c r="AM158" i="13"/>
  <c r="AM227" i="13"/>
  <c r="AM281" i="13"/>
  <c r="AM347" i="13"/>
  <c r="AM460" i="13"/>
  <c r="AM20" i="13"/>
  <c r="AM65" i="13"/>
  <c r="AM115" i="13"/>
  <c r="AM162" i="13"/>
  <c r="AM230" i="13"/>
  <c r="AM283" i="13"/>
  <c r="AM353" i="13"/>
  <c r="AM476" i="13"/>
  <c r="AM21" i="13"/>
  <c r="AM66" i="13"/>
  <c r="AM120" i="13"/>
  <c r="AM171" i="13"/>
  <c r="AM231" i="13"/>
  <c r="AM286" i="13"/>
  <c r="AM372" i="13"/>
  <c r="AM89" i="13"/>
  <c r="AM28" i="13"/>
  <c r="AM69" i="13"/>
  <c r="AM121" i="13"/>
  <c r="AM174" i="13"/>
  <c r="AM241" i="13"/>
  <c r="AM293" i="13"/>
  <c r="AM390" i="13"/>
  <c r="AM35" i="13"/>
  <c r="AM74" i="13"/>
  <c r="AM133" i="13"/>
  <c r="AM182" i="13"/>
  <c r="AM251" i="13"/>
  <c r="AM303" i="13"/>
  <c r="AM409" i="13"/>
  <c r="AM486" i="13"/>
  <c r="AM40" i="13"/>
  <c r="AM78" i="13"/>
  <c r="AM136" i="13"/>
  <c r="AM184" i="13"/>
  <c r="AM254" i="13"/>
  <c r="AM304" i="13"/>
  <c r="AM415" i="13"/>
  <c r="AM44" i="13"/>
  <c r="AM86" i="13"/>
  <c r="AM141" i="13"/>
  <c r="AM188" i="13"/>
  <c r="AM255" i="13"/>
  <c r="AM309" i="13"/>
  <c r="AF420" i="13"/>
  <c r="AF201" i="13"/>
  <c r="AF466" i="13"/>
  <c r="AF12" i="13"/>
  <c r="AF236" i="13"/>
  <c r="AF23" i="13"/>
  <c r="AM43" i="13"/>
  <c r="AM96" i="13"/>
  <c r="AM216" i="13"/>
  <c r="AM259" i="13"/>
  <c r="AM277" i="13"/>
  <c r="AM376" i="13"/>
  <c r="AM2" i="13"/>
  <c r="AO337" i="13" s="1"/>
  <c r="AM17" i="13"/>
  <c r="AM29" i="13"/>
  <c r="AM103" i="13"/>
  <c r="AM145" i="13"/>
  <c r="AM199" i="13"/>
  <c r="AM250" i="13"/>
  <c r="AM260" i="13"/>
  <c r="AM267" i="13"/>
  <c r="AM305" i="13"/>
  <c r="AM339" i="13"/>
  <c r="AM389" i="13"/>
  <c r="AM401" i="13"/>
  <c r="AM426" i="13"/>
  <c r="AM452" i="13"/>
  <c r="AM50" i="13"/>
  <c r="AM82" i="13"/>
  <c r="AM413" i="13"/>
  <c r="AM24" i="13"/>
  <c r="AM63" i="13"/>
  <c r="AM77" i="13"/>
  <c r="AM317" i="13"/>
  <c r="AM55" i="13"/>
  <c r="AM463" i="13"/>
  <c r="AM443" i="13"/>
  <c r="AM410" i="13"/>
  <c r="AM318" i="13"/>
  <c r="AM258" i="13"/>
  <c r="AM228" i="13"/>
  <c r="AM146" i="13"/>
  <c r="AM52" i="13"/>
  <c r="AM416" i="13"/>
  <c r="AM367" i="13"/>
  <c r="AM348" i="13"/>
  <c r="AM330" i="13"/>
  <c r="AM238" i="13"/>
  <c r="AM233" i="13"/>
  <c r="AM213" i="13"/>
  <c r="AM90" i="13"/>
  <c r="AM477" i="13"/>
  <c r="AM223" i="13"/>
  <c r="AM167" i="13"/>
  <c r="AM469" i="13"/>
  <c r="AM423" i="13"/>
  <c r="AM37" i="13"/>
  <c r="AM392" i="13"/>
  <c r="AM373" i="13"/>
  <c r="AM142" i="13"/>
  <c r="AM79" i="13"/>
  <c r="AM60" i="13"/>
  <c r="AM41" i="13"/>
  <c r="AM22" i="13"/>
  <c r="AM385" i="13"/>
  <c r="AM138" i="13"/>
  <c r="AM71" i="13"/>
  <c r="AM15" i="13"/>
  <c r="AM456" i="13"/>
  <c r="AM435" i="13"/>
  <c r="AM360" i="13"/>
  <c r="AM354" i="13"/>
  <c r="AM31" i="13"/>
  <c r="AM70" i="13"/>
  <c r="AM84" i="13"/>
  <c r="AM132" i="13"/>
  <c r="AM183" i="13"/>
  <c r="AM192" i="13"/>
  <c r="AM270" i="13"/>
  <c r="AM414" i="13"/>
  <c r="AM440" i="13"/>
  <c r="AM483" i="13"/>
  <c r="AM161" i="13"/>
  <c r="AM175" i="13"/>
  <c r="AM226" i="13"/>
  <c r="AM242" i="13"/>
  <c r="AM287" i="13"/>
  <c r="AM328" i="13"/>
  <c r="AM365" i="13"/>
  <c r="AM454" i="13"/>
  <c r="AM26" i="13"/>
  <c r="AM185" i="13"/>
  <c r="AM279" i="13"/>
  <c r="AM64" i="13"/>
  <c r="AM68" i="13"/>
  <c r="AM87" i="13"/>
  <c r="AO142" i="13"/>
  <c r="AM155" i="13"/>
  <c r="AM159" i="13"/>
  <c r="AM177" i="13"/>
  <c r="AM181" i="13"/>
  <c r="AM209" i="13"/>
  <c r="AM229" i="13"/>
  <c r="AM253" i="13"/>
  <c r="AM263" i="13"/>
  <c r="AM269" i="13"/>
  <c r="AM274" i="13"/>
  <c r="AM319" i="13"/>
  <c r="AM356" i="13"/>
  <c r="AM368" i="13"/>
  <c r="AM444" i="13"/>
  <c r="AM472" i="13"/>
  <c r="AM479" i="13"/>
  <c r="AM438" i="13"/>
  <c r="AM88" i="13"/>
  <c r="AM59" i="13"/>
  <c r="AM49" i="13"/>
  <c r="AM36" i="13"/>
  <c r="AM127" i="13"/>
  <c r="AM114" i="13"/>
  <c r="AM75" i="13"/>
  <c r="AM202" i="13"/>
  <c r="AM402" i="13"/>
  <c r="AM393" i="13"/>
  <c r="AM378" i="13"/>
  <c r="AM359" i="13"/>
  <c r="AM315" i="13"/>
  <c r="AM301" i="13"/>
  <c r="AM292" i="13"/>
  <c r="AM280" i="13"/>
  <c r="AM276" i="13"/>
  <c r="AM236" i="13"/>
  <c r="AM194" i="13"/>
  <c r="AM169" i="13"/>
  <c r="AM156" i="13"/>
  <c r="AM143" i="13"/>
  <c r="AM130" i="13"/>
  <c r="AM117" i="13"/>
  <c r="AM30" i="13"/>
  <c r="AM45" i="13"/>
  <c r="AM102" i="13"/>
  <c r="AM126" i="13"/>
  <c r="AM147" i="13"/>
  <c r="AM195" i="13"/>
  <c r="AM214" i="13"/>
  <c r="AM430" i="13"/>
  <c r="AM34" i="13"/>
  <c r="AM106" i="13"/>
  <c r="AM168" i="13"/>
  <c r="AM172" i="13"/>
  <c r="AM190" i="13"/>
  <c r="AM200" i="13"/>
  <c r="AM205" i="13"/>
  <c r="AM224" i="13"/>
  <c r="AM243" i="13"/>
  <c r="AM290" i="13"/>
  <c r="AM295" i="13"/>
  <c r="AM326" i="13"/>
  <c r="AM344" i="13"/>
  <c r="AM381" i="13"/>
  <c r="AM431" i="13"/>
  <c r="AM458" i="13"/>
  <c r="AM12" i="13"/>
  <c r="AM83" i="13"/>
  <c r="AM94" i="13"/>
  <c r="AM118" i="13"/>
  <c r="AM219" i="13"/>
  <c r="AM300" i="13"/>
  <c r="AM331" i="13"/>
  <c r="AM343" i="13"/>
  <c r="AM417" i="13"/>
  <c r="AM451" i="13"/>
  <c r="AM19" i="13"/>
  <c r="AM38" i="13"/>
  <c r="AM57" i="13"/>
  <c r="AM76" i="13"/>
  <c r="AM135" i="13"/>
  <c r="AM160" i="13"/>
  <c r="AM16" i="13"/>
  <c r="AM23" i="13"/>
  <c r="AM27" i="13"/>
  <c r="AM42" i="13"/>
  <c r="AM80" i="13"/>
  <c r="AM91" i="13"/>
  <c r="AM99" i="13"/>
  <c r="AM139" i="13"/>
  <c r="AM164" i="13"/>
  <c r="AM186" i="13"/>
  <c r="AM191" i="13"/>
  <c r="AM196" i="13"/>
  <c r="AM215" i="13"/>
  <c r="AM239" i="13"/>
  <c r="AM302" i="13"/>
  <c r="AM351" i="13"/>
  <c r="AM406" i="13"/>
  <c r="AM466" i="13"/>
  <c r="AM473" i="13"/>
  <c r="AM480" i="13"/>
  <c r="AM487" i="13"/>
  <c r="AM140" i="13"/>
  <c r="AM153" i="13"/>
  <c r="AM166" i="13"/>
  <c r="AM180" i="13"/>
  <c r="AM217" i="13"/>
  <c r="AM225" i="13"/>
  <c r="AM268" i="13"/>
  <c r="AM272" i="13"/>
  <c r="AM284" i="13"/>
  <c r="AM364" i="13"/>
  <c r="AM379" i="13"/>
  <c r="AM388" i="13"/>
  <c r="AM398" i="13"/>
  <c r="AM427" i="13"/>
  <c r="AM481" i="13"/>
  <c r="AM467" i="13"/>
  <c r="AM453" i="13"/>
  <c r="AM439" i="13"/>
  <c r="AM425" i="13"/>
  <c r="AM411" i="13"/>
  <c r="AM397" i="13"/>
  <c r="AM383" i="13"/>
  <c r="AM369" i="13"/>
  <c r="AM355" i="13"/>
  <c r="AM341" i="13"/>
  <c r="AM327" i="13"/>
  <c r="AM313" i="13"/>
  <c r="AM299" i="13"/>
  <c r="AM285" i="13"/>
  <c r="AM271" i="13"/>
  <c r="AM257" i="13"/>
  <c r="AM478" i="13"/>
  <c r="AM464" i="13"/>
  <c r="AM450" i="13"/>
  <c r="AM436" i="13"/>
  <c r="AM422" i="13"/>
  <c r="AM408" i="13"/>
  <c r="AM394" i="13"/>
  <c r="AM380" i="13"/>
  <c r="AM366" i="13"/>
  <c r="AM352" i="13"/>
  <c r="AM338" i="13"/>
  <c r="AM324" i="13"/>
  <c r="AM310" i="13"/>
  <c r="AM489" i="13"/>
  <c r="AM475" i="13"/>
  <c r="AM461" i="13"/>
  <c r="AM447" i="13"/>
  <c r="AM433" i="13"/>
  <c r="AM419" i="13"/>
  <c r="AM405" i="13"/>
  <c r="AM391" i="13"/>
  <c r="AM377" i="13"/>
  <c r="AM363" i="13"/>
  <c r="AM349" i="13"/>
  <c r="AM335" i="13"/>
  <c r="AM321" i="13"/>
  <c r="AM307" i="13"/>
  <c r="AM482" i="13"/>
  <c r="AM457" i="13"/>
  <c r="AM432" i="13"/>
  <c r="AM407" i="13"/>
  <c r="AM386" i="13"/>
  <c r="AM382" i="13"/>
  <c r="AM361" i="13"/>
  <c r="AM357" i="13"/>
  <c r="AM336" i="13"/>
  <c r="AM332" i="13"/>
  <c r="AM311" i="13"/>
  <c r="AM294" i="13"/>
  <c r="AM291" i="13"/>
  <c r="AM288" i="13"/>
  <c r="AM249" i="13"/>
  <c r="AM235" i="13"/>
  <c r="AM221" i="13"/>
  <c r="AM207" i="13"/>
  <c r="AM193" i="13"/>
  <c r="AM179" i="13"/>
  <c r="AM165" i="13"/>
  <c r="AM151" i="13"/>
  <c r="AM137" i="13"/>
  <c r="AM123" i="13"/>
  <c r="AM109" i="13"/>
  <c r="AM95" i="13"/>
  <c r="AM81" i="13"/>
  <c r="AM67" i="13"/>
  <c r="AM53" i="13"/>
  <c r="AM39" i="13"/>
  <c r="AM25" i="13"/>
  <c r="AM11" i="13"/>
  <c r="AM471" i="13"/>
  <c r="AM446" i="13"/>
  <c r="AM421" i="13"/>
  <c r="AM400" i="13"/>
  <c r="AM396" i="13"/>
  <c r="AM375" i="13"/>
  <c r="AM371" i="13"/>
  <c r="AM350" i="13"/>
  <c r="AM346" i="13"/>
  <c r="AM325" i="13"/>
  <c r="AM297" i="13"/>
  <c r="AM246" i="13"/>
  <c r="AM232" i="13"/>
  <c r="AM218" i="13"/>
  <c r="AM204" i="13"/>
  <c r="AM485" i="13"/>
  <c r="AM462" i="13"/>
  <c r="AM449" i="13"/>
  <c r="AM437" i="13"/>
  <c r="AM424" i="13"/>
  <c r="AM412" i="13"/>
  <c r="AM399" i="13"/>
  <c r="AM387" i="13"/>
  <c r="AM374" i="13"/>
  <c r="AM362" i="13"/>
  <c r="AM337" i="13"/>
  <c r="AM312" i="13"/>
  <c r="AM296" i="13"/>
  <c r="AM289" i="13"/>
  <c r="AM282" i="13"/>
  <c r="AM261" i="13"/>
  <c r="AM244" i="13"/>
  <c r="AM234" i="13"/>
  <c r="AM208" i="13"/>
  <c r="AM198" i="13"/>
  <c r="AM134" i="13"/>
  <c r="AM131" i="13"/>
  <c r="AM128" i="13"/>
  <c r="AM125" i="13"/>
  <c r="AM122" i="13"/>
  <c r="AM119" i="13"/>
  <c r="AM116" i="13"/>
  <c r="AM113" i="13"/>
  <c r="AM110" i="13"/>
  <c r="AM107" i="13"/>
  <c r="AM104" i="13"/>
  <c r="AM101" i="13"/>
  <c r="AM98" i="13"/>
  <c r="AM488" i="13"/>
  <c r="AM484" i="13"/>
  <c r="AM445" i="13"/>
  <c r="AM420" i="13"/>
  <c r="AM395" i="13"/>
  <c r="AM370" i="13"/>
  <c r="AM358" i="13"/>
  <c r="AM345" i="13"/>
  <c r="AM333" i="13"/>
  <c r="AM320" i="13"/>
  <c r="AM308" i="13"/>
  <c r="AM278" i="13"/>
  <c r="AM247" i="13"/>
  <c r="AM237" i="13"/>
  <c r="AM211" i="13"/>
  <c r="AM201" i="13"/>
  <c r="AM176" i="13"/>
  <c r="AM173" i="13"/>
  <c r="AM170" i="13"/>
  <c r="AM474" i="13"/>
  <c r="AM470" i="13"/>
  <c r="AM428" i="13"/>
  <c r="AM33" i="13"/>
  <c r="AM46" i="13"/>
  <c r="AM56" i="13"/>
  <c r="AM72" i="13"/>
  <c r="AM85" i="13"/>
  <c r="AM111" i="13"/>
  <c r="AM124" i="13"/>
  <c r="AM150" i="13"/>
  <c r="AM163" i="13"/>
  <c r="AM187" i="13"/>
  <c r="AM206" i="13"/>
  <c r="AM210" i="13"/>
  <c r="AM240" i="13"/>
  <c r="AM248" i="13"/>
  <c r="AM252" i="13"/>
  <c r="AM264" i="13"/>
  <c r="AM306" i="13"/>
  <c r="AM316" i="13"/>
  <c r="AM340" i="13"/>
  <c r="AM384" i="13"/>
  <c r="AM403" i="13"/>
  <c r="AM418" i="13"/>
  <c r="AM465" i="13"/>
  <c r="AF86" i="13"/>
  <c r="AF172" i="13"/>
  <c r="AF195" i="13"/>
  <c r="AF203" i="13"/>
  <c r="AF221" i="13"/>
  <c r="AF240" i="13"/>
  <c r="AF250" i="13"/>
  <c r="AF317" i="13"/>
  <c r="AF373" i="13"/>
  <c r="AF18" i="13"/>
  <c r="AF135" i="13"/>
  <c r="AF179" i="13"/>
  <c r="AF473" i="13"/>
  <c r="AF19" i="13"/>
  <c r="AF37" i="13"/>
  <c r="AF58" i="13"/>
  <c r="AF72" i="13"/>
  <c r="AF79" i="13"/>
  <c r="AF93" i="13"/>
  <c r="AF107" i="13"/>
  <c r="AF187" i="13"/>
  <c r="AF230" i="13"/>
  <c r="AF263" i="13"/>
  <c r="AF277" i="13"/>
  <c r="AF303" i="13"/>
  <c r="AF330" i="13"/>
  <c r="AF360" i="13"/>
  <c r="AF25" i="13"/>
  <c r="AF13" i="13"/>
  <c r="AF26" i="13"/>
  <c r="AF157" i="13"/>
  <c r="AF180" i="13"/>
  <c r="AF252" i="13"/>
  <c r="AF305" i="13"/>
  <c r="AF406" i="13"/>
  <c r="AF455" i="13"/>
  <c r="AF14" i="13"/>
  <c r="AF32" i="13"/>
  <c r="AF115" i="13"/>
  <c r="AF129" i="13"/>
  <c r="AF143" i="13"/>
  <c r="AF204" i="13"/>
  <c r="AF231" i="13"/>
  <c r="AF278" i="13"/>
  <c r="AF361" i="13"/>
  <c r="AF376" i="13"/>
  <c r="AF392" i="13"/>
  <c r="AF458" i="13"/>
  <c r="AF454" i="13"/>
  <c r="AF410" i="13"/>
  <c r="AF396" i="13"/>
  <c r="AF383" i="13"/>
  <c r="AF370" i="13"/>
  <c r="AF364" i="13"/>
  <c r="AF315" i="13"/>
  <c r="AF292" i="13"/>
  <c r="AF281" i="13"/>
  <c r="AF264" i="13"/>
  <c r="AF248" i="13"/>
  <c r="AF197" i="13"/>
  <c r="AF174" i="13"/>
  <c r="AF159" i="13"/>
  <c r="AF155" i="13"/>
  <c r="AF141" i="13"/>
  <c r="AF134" i="13"/>
  <c r="AF127" i="13"/>
  <c r="AF120" i="13"/>
  <c r="AF106" i="13"/>
  <c r="AF46" i="13"/>
  <c r="AF483" i="13"/>
  <c r="AF459" i="13"/>
  <c r="AF437" i="13"/>
  <c r="AF387" i="13"/>
  <c r="AF349" i="13"/>
  <c r="AF343" i="13"/>
  <c r="AF301" i="13"/>
  <c r="AF290" i="13"/>
  <c r="AF20" i="13"/>
  <c r="AF109" i="13"/>
  <c r="AF123" i="13"/>
  <c r="AF130" i="13"/>
  <c r="AF137" i="13"/>
  <c r="AF144" i="13"/>
  <c r="AF166" i="13"/>
  <c r="AF266" i="13"/>
  <c r="AF280" i="13"/>
  <c r="AF306" i="13"/>
  <c r="AF320" i="13"/>
  <c r="AF461" i="13"/>
  <c r="AF100" i="13"/>
  <c r="AF114" i="13"/>
  <c r="AF121" i="13"/>
  <c r="AF128" i="13"/>
  <c r="AF149" i="13"/>
  <c r="AF220" i="13"/>
  <c r="AF261" i="13"/>
  <c r="AF21" i="13"/>
  <c r="AF67" i="13"/>
  <c r="AF81" i="13"/>
  <c r="AF88" i="13"/>
  <c r="AF95" i="13"/>
  <c r="AF102" i="13"/>
  <c r="AF116" i="13"/>
  <c r="AF189" i="13"/>
  <c r="AF205" i="13"/>
  <c r="AF214" i="13"/>
  <c r="AF223" i="13"/>
  <c r="AF255" i="13"/>
  <c r="AF40" i="13"/>
  <c r="AF160" i="13"/>
  <c r="AF183" i="13"/>
  <c r="AF216" i="13"/>
  <c r="AF235" i="13"/>
  <c r="AF244" i="13"/>
  <c r="AF269" i="13"/>
  <c r="AF283" i="13"/>
  <c r="AF336" i="13"/>
  <c r="AF428" i="13"/>
  <c r="AF462" i="13"/>
  <c r="AF28" i="13"/>
  <c r="AF139" i="13"/>
  <c r="AF153" i="13"/>
  <c r="AF295" i="13"/>
  <c r="AF482" i="13"/>
  <c r="AF16" i="13"/>
  <c r="AF34" i="13"/>
  <c r="AF97" i="13"/>
  <c r="AF111" i="13"/>
  <c r="AF118" i="13"/>
  <c r="AF125" i="13"/>
  <c r="AF132" i="13"/>
  <c r="AF146" i="13"/>
  <c r="AF168" i="13"/>
  <c r="AF245" i="13"/>
  <c r="AF271" i="13"/>
  <c r="AF398" i="13"/>
  <c r="AF35" i="13"/>
  <c r="AF55" i="13"/>
  <c r="AF69" i="13"/>
  <c r="AF76" i="13"/>
  <c r="AF83" i="13"/>
  <c r="AF90" i="13"/>
  <c r="AF176" i="13"/>
  <c r="AF272" i="13"/>
  <c r="AF311" i="13"/>
  <c r="AF339" i="13"/>
  <c r="AF432" i="13"/>
  <c r="AF73" i="13"/>
  <c r="AF87" i="13"/>
  <c r="AF101" i="13"/>
  <c r="AF154" i="13"/>
  <c r="AF165" i="13"/>
  <c r="AF169" i="13"/>
  <c r="AF213" i="13"/>
  <c r="AF222" i="13"/>
  <c r="AF246" i="13"/>
  <c r="AF256" i="13"/>
  <c r="AF279" i="13"/>
  <c r="AF284" i="13"/>
  <c r="AF313" i="13"/>
  <c r="AF356" i="13"/>
  <c r="AF362" i="13"/>
  <c r="AF368" i="13"/>
  <c r="AF17" i="13"/>
  <c r="AF31" i="13"/>
  <c r="AF112" i="13"/>
  <c r="AF126" i="13"/>
  <c r="AF133" i="13"/>
  <c r="AF140" i="13"/>
  <c r="AF147" i="13"/>
  <c r="AF196" i="13"/>
  <c r="AF232" i="13"/>
  <c r="AF262" i="13"/>
  <c r="AF375" i="13"/>
  <c r="AF381" i="13"/>
  <c r="AF430" i="13"/>
  <c r="AF70" i="13"/>
  <c r="AF84" i="13"/>
  <c r="AF91" i="13"/>
  <c r="AF98" i="13"/>
  <c r="AF105" i="13"/>
  <c r="AF119" i="13"/>
  <c r="AF151" i="13"/>
  <c r="AF158" i="13"/>
  <c r="AF181" i="13"/>
  <c r="AF200" i="13"/>
  <c r="AF218" i="13"/>
  <c r="AF242" i="13"/>
  <c r="AF257" i="13"/>
  <c r="AF297" i="13"/>
  <c r="AF302" i="13"/>
  <c r="AF308" i="13"/>
  <c r="AF314" i="13"/>
  <c r="AF332" i="13"/>
  <c r="AF388" i="13"/>
  <c r="AF424" i="13"/>
  <c r="AF445" i="13"/>
  <c r="AF453" i="13"/>
  <c r="AF484" i="13"/>
  <c r="AF64" i="13"/>
  <c r="AF78" i="13"/>
  <c r="AF85" i="13"/>
  <c r="AF92" i="13"/>
  <c r="AF99" i="13"/>
  <c r="AF113" i="13"/>
  <c r="AF145" i="13"/>
  <c r="AF167" i="13"/>
  <c r="AF182" i="13"/>
  <c r="AF215" i="13"/>
  <c r="AF224" i="13"/>
  <c r="AF270" i="13"/>
  <c r="AF287" i="13"/>
  <c r="AF304" i="13"/>
  <c r="AF322" i="13"/>
  <c r="AF328" i="13"/>
  <c r="AF346" i="13"/>
  <c r="AF371" i="13"/>
  <c r="AF377" i="13"/>
  <c r="AF418" i="13"/>
  <c r="AF447" i="13"/>
  <c r="AF471" i="13"/>
  <c r="AF487" i="13"/>
  <c r="AF15" i="13"/>
  <c r="AF22" i="13"/>
  <c r="AF29" i="13"/>
  <c r="AF43" i="13"/>
  <c r="AF103" i="13"/>
  <c r="AF117" i="13"/>
  <c r="AF124" i="13"/>
  <c r="AF131" i="13"/>
  <c r="AF138" i="13"/>
  <c r="AF152" i="13"/>
  <c r="AF190" i="13"/>
  <c r="AF206" i="13"/>
  <c r="AF239" i="13"/>
  <c r="AF253" i="13"/>
  <c r="AF259" i="13"/>
  <c r="AF265" i="13"/>
  <c r="AF293" i="13"/>
  <c r="AF334" i="13"/>
  <c r="AF426" i="13"/>
  <c r="AF433" i="13"/>
  <c r="AF441" i="13"/>
  <c r="AF478" i="13"/>
  <c r="AF464" i="13"/>
  <c r="AF450" i="13"/>
  <c r="AF436" i="13"/>
  <c r="AF422" i="13"/>
  <c r="AF408" i="13"/>
  <c r="AF394" i="13"/>
  <c r="AF380" i="13"/>
  <c r="AF366" i="13"/>
  <c r="AF352" i="13"/>
  <c r="AF338" i="13"/>
  <c r="AF324" i="13"/>
  <c r="AF310" i="13"/>
  <c r="AF296" i="13"/>
  <c r="AF282" i="13"/>
  <c r="AF268" i="13"/>
  <c r="AF254" i="13"/>
  <c r="AF477" i="13"/>
  <c r="AF463" i="13"/>
  <c r="AF449" i="13"/>
  <c r="AF435" i="13"/>
  <c r="AF421" i="13"/>
  <c r="AF407" i="13"/>
  <c r="AF393" i="13"/>
  <c r="AF379" i="13"/>
  <c r="AF365" i="13"/>
  <c r="AF351" i="13"/>
  <c r="AF337" i="13"/>
  <c r="AF323" i="13"/>
  <c r="AF489" i="13"/>
  <c r="AF476" i="13"/>
  <c r="AF440" i="13"/>
  <c r="AF427" i="13"/>
  <c r="AF414" i="13"/>
  <c r="AF404" i="13"/>
  <c r="AF391" i="13"/>
  <c r="AF465" i="13"/>
  <c r="AF452" i="13"/>
  <c r="AF439" i="13"/>
  <c r="AF429" i="13"/>
  <c r="AF416" i="13"/>
  <c r="AF403" i="13"/>
  <c r="AF367" i="13"/>
  <c r="AF354" i="13"/>
  <c r="AF341" i="13"/>
  <c r="AF331" i="13"/>
  <c r="AF318" i="13"/>
  <c r="AF243" i="13"/>
  <c r="AF229" i="13"/>
  <c r="AF451" i="13"/>
  <c r="AF413" i="13"/>
  <c r="AF409" i="13"/>
  <c r="AF390" i="13"/>
  <c r="AF347" i="13"/>
  <c r="AF340" i="13"/>
  <c r="AF333" i="13"/>
  <c r="AF326" i="13"/>
  <c r="AF319" i="13"/>
  <c r="AF312" i="13"/>
  <c r="AF299" i="13"/>
  <c r="AF286" i="13"/>
  <c r="AF273" i="13"/>
  <c r="AF260" i="13"/>
  <c r="AF212" i="13"/>
  <c r="AF448" i="13"/>
  <c r="AF444" i="13"/>
  <c r="AF419" i="13"/>
  <c r="AF415" i="13"/>
  <c r="AF363" i="13"/>
  <c r="AF348" i="13"/>
  <c r="AF329" i="13"/>
  <c r="AF300" i="13"/>
  <c r="AF258" i="13"/>
  <c r="AF251" i="13"/>
  <c r="AF238" i="13"/>
  <c r="AF225" i="13"/>
  <c r="AF468" i="13"/>
  <c r="AF460" i="13"/>
  <c r="AF456" i="13"/>
  <c r="AF423" i="13"/>
  <c r="AF411" i="13"/>
  <c r="AF386" i="13"/>
  <c r="AF382" i="13"/>
  <c r="AF378" i="13"/>
  <c r="AF359" i="13"/>
  <c r="AF344" i="13"/>
  <c r="AF325" i="13"/>
  <c r="AF321" i="13"/>
  <c r="AF289" i="13"/>
  <c r="AF275" i="13"/>
  <c r="AF241" i="13"/>
  <c r="AF228" i="13"/>
  <c r="AF192" i="13"/>
  <c r="AF178" i="13"/>
  <c r="AF164" i="13"/>
  <c r="AF150" i="13"/>
  <c r="AF136" i="13"/>
  <c r="AF122" i="13"/>
  <c r="AF108" i="13"/>
  <c r="AF94" i="13"/>
  <c r="AF80" i="13"/>
  <c r="AF66" i="13"/>
  <c r="AF52" i="13"/>
  <c r="AF38" i="13"/>
  <c r="AF24" i="13"/>
  <c r="AF10" i="13"/>
  <c r="AE10" i="13" s="1"/>
  <c r="AF2" i="13"/>
  <c r="AH259" i="13" s="1"/>
  <c r="AF472" i="13"/>
  <c r="AF443" i="13"/>
  <c r="AF431" i="13"/>
  <c r="AF479" i="13"/>
  <c r="AF475" i="13"/>
  <c r="AF467" i="13"/>
  <c r="AF446" i="13"/>
  <c r="AF442" i="13"/>
  <c r="AF438" i="13"/>
  <c r="AF434" i="13"/>
  <c r="AF405" i="13"/>
  <c r="AF401" i="13"/>
  <c r="AF397" i="13"/>
  <c r="AF358" i="13"/>
  <c r="AF350" i="13"/>
  <c r="AF335" i="13"/>
  <c r="AF309" i="13"/>
  <c r="AF288" i="13"/>
  <c r="AF274" i="13"/>
  <c r="AF267" i="13"/>
  <c r="AF227" i="13"/>
  <c r="AF191" i="13"/>
  <c r="AF177" i="13"/>
  <c r="AF163" i="13"/>
  <c r="AF425" i="13"/>
  <c r="AF342" i="13"/>
  <c r="AF291" i="13"/>
  <c r="AF226" i="13"/>
  <c r="AF207" i="13"/>
  <c r="AF199" i="13"/>
  <c r="AF186" i="13"/>
  <c r="AF173" i="13"/>
  <c r="AF63" i="13"/>
  <c r="AF60" i="13"/>
  <c r="AF57" i="13"/>
  <c r="AF54" i="13"/>
  <c r="AF51" i="13"/>
  <c r="AF48" i="13"/>
  <c r="AF45" i="13"/>
  <c r="AF42" i="13"/>
  <c r="AF39" i="13"/>
  <c r="AF36" i="13"/>
  <c r="AF33" i="13"/>
  <c r="AF30" i="13"/>
  <c r="AF27" i="13"/>
  <c r="AF480" i="13"/>
  <c r="AF469" i="13"/>
  <c r="AF417" i="13"/>
  <c r="AF400" i="13"/>
  <c r="AF395" i="13"/>
  <c r="AF384" i="13"/>
  <c r="AF374" i="13"/>
  <c r="AF355" i="13"/>
  <c r="AF298" i="13"/>
  <c r="AF294" i="13"/>
  <c r="AF285" i="13"/>
  <c r="AF276" i="13"/>
  <c r="AF237" i="13"/>
  <c r="AF233" i="13"/>
  <c r="AF209" i="13"/>
  <c r="AF198" i="13"/>
  <c r="AF188" i="13"/>
  <c r="AF175" i="13"/>
  <c r="AF162" i="13"/>
  <c r="AF77" i="13"/>
  <c r="AF74" i="13"/>
  <c r="AF71" i="13"/>
  <c r="AF68" i="13"/>
  <c r="AF65" i="13"/>
  <c r="AF62" i="13"/>
  <c r="AF59" i="13"/>
  <c r="AF56" i="13"/>
  <c r="AF53" i="13"/>
  <c r="AF50" i="13"/>
  <c r="AF47" i="13"/>
  <c r="AF44" i="13"/>
  <c r="AF41" i="13"/>
  <c r="AF486" i="13"/>
  <c r="AF474" i="13"/>
  <c r="AF457" i="13"/>
  <c r="AF389" i="13"/>
  <c r="AF369" i="13"/>
  <c r="AF345" i="13"/>
  <c r="AF316" i="13"/>
  <c r="AF307" i="13"/>
  <c r="AF485" i="13"/>
  <c r="AF61" i="13"/>
  <c r="AF75" i="13"/>
  <c r="AF82" i="13"/>
  <c r="AF89" i="13"/>
  <c r="AF96" i="13"/>
  <c r="AF110" i="13"/>
  <c r="AF142" i="13"/>
  <c r="AF156" i="13"/>
  <c r="AF171" i="13"/>
  <c r="AF194" i="13"/>
  <c r="AF202" i="13"/>
  <c r="AF211" i="13"/>
  <c r="AF234" i="13"/>
  <c r="AF353" i="13"/>
  <c r="AF372" i="13"/>
  <c r="AF412" i="13"/>
  <c r="AF481" i="13"/>
  <c r="AF488" i="13"/>
  <c r="F131" i="12"/>
  <c r="F132" i="12"/>
  <c r="F134" i="12"/>
  <c r="F138" i="12"/>
  <c r="F139" i="12"/>
  <c r="F140" i="12"/>
  <c r="F142" i="12"/>
  <c r="F141" i="12"/>
  <c r="F137" i="12"/>
  <c r="F136" i="12"/>
  <c r="F135" i="12"/>
  <c r="F133" i="12"/>
  <c r="F130" i="12"/>
  <c r="F129" i="12"/>
  <c r="F128" i="12"/>
  <c r="F127" i="12"/>
  <c r="AO279" i="13" l="1"/>
  <c r="AN279" i="13" s="1"/>
  <c r="AO181" i="13"/>
  <c r="AN181" i="13" s="1"/>
  <c r="AO177" i="13"/>
  <c r="AN177" i="13" s="1"/>
  <c r="AO45" i="13"/>
  <c r="AN45" i="13" s="1"/>
  <c r="AO472" i="13"/>
  <c r="AN472" i="13" s="1"/>
  <c r="AO265" i="13"/>
  <c r="AN265" i="13" s="1"/>
  <c r="AO65" i="13"/>
  <c r="AN65" i="13" s="1"/>
  <c r="AO36" i="13"/>
  <c r="AN36" i="13" s="1"/>
  <c r="AO167" i="13"/>
  <c r="AN167" i="13" s="1"/>
  <c r="AO350" i="13"/>
  <c r="AN350" i="13" s="1"/>
  <c r="AO138" i="13"/>
  <c r="AN138" i="13" s="1"/>
  <c r="AO243" i="13"/>
  <c r="AN243" i="13" s="1"/>
  <c r="AL11" i="13"/>
  <c r="AL12" i="13" s="1"/>
  <c r="AL13" i="13" s="1"/>
  <c r="AL14" i="13" s="1"/>
  <c r="AL15" i="13" s="1"/>
  <c r="AL16" i="13" s="1"/>
  <c r="AL17" i="13" s="1"/>
  <c r="AL18" i="13" s="1"/>
  <c r="AL19" i="13" s="1"/>
  <c r="AL20" i="13" s="1"/>
  <c r="AL21" i="13" s="1"/>
  <c r="AL22" i="13" s="1"/>
  <c r="AL23" i="13" s="1"/>
  <c r="AL24" i="13" s="1"/>
  <c r="AL25" i="13" s="1"/>
  <c r="AL26" i="13" s="1"/>
  <c r="AL27" i="13" s="1"/>
  <c r="AL28" i="13" s="1"/>
  <c r="AL29" i="13" s="1"/>
  <c r="AL30" i="13" s="1"/>
  <c r="AL31" i="13" s="1"/>
  <c r="AL32" i="13" s="1"/>
  <c r="AL33" i="13" s="1"/>
  <c r="AL34" i="13" s="1"/>
  <c r="AL35" i="13" s="1"/>
  <c r="AL36" i="13" s="1"/>
  <c r="AL37" i="13" s="1"/>
  <c r="AL38" i="13" s="1"/>
  <c r="AL39" i="13" s="1"/>
  <c r="AL40" i="13" s="1"/>
  <c r="AL41" i="13" s="1"/>
  <c r="AL42" i="13" s="1"/>
  <c r="AL43" i="13" s="1"/>
  <c r="AL44" i="13" s="1"/>
  <c r="AL45" i="13" s="1"/>
  <c r="AL46" i="13" s="1"/>
  <c r="AL47" i="13" s="1"/>
  <c r="AL48" i="13" s="1"/>
  <c r="AL49" i="13" s="1"/>
  <c r="AL50" i="13" s="1"/>
  <c r="AL51" i="13" s="1"/>
  <c r="AL52" i="13" s="1"/>
  <c r="AL53" i="13" s="1"/>
  <c r="AL54" i="13" s="1"/>
  <c r="AL55" i="13" s="1"/>
  <c r="AL56" i="13" s="1"/>
  <c r="AL57" i="13" s="1"/>
  <c r="AL58" i="13" s="1"/>
  <c r="AL59" i="13" s="1"/>
  <c r="AL60" i="13" s="1"/>
  <c r="AL61" i="13" s="1"/>
  <c r="AL62" i="13" s="1"/>
  <c r="AL63" i="13" s="1"/>
  <c r="AL64" i="13" s="1"/>
  <c r="AL65" i="13" s="1"/>
  <c r="AL66" i="13" s="1"/>
  <c r="AL67" i="13" s="1"/>
  <c r="AL68" i="13" s="1"/>
  <c r="AL69" i="13" s="1"/>
  <c r="AL70" i="13" s="1"/>
  <c r="AL71" i="13" s="1"/>
  <c r="AL72" i="13" s="1"/>
  <c r="AL73" i="13" s="1"/>
  <c r="AL74" i="13" s="1"/>
  <c r="AL75" i="13" s="1"/>
  <c r="AL76" i="13" s="1"/>
  <c r="AL77" i="13" s="1"/>
  <c r="AL78" i="13" s="1"/>
  <c r="AL79" i="13" s="1"/>
  <c r="AL80" i="13" s="1"/>
  <c r="AL81" i="13" s="1"/>
  <c r="AL82" i="13" s="1"/>
  <c r="AL83" i="13" s="1"/>
  <c r="AL84" i="13" s="1"/>
  <c r="AL85" i="13" s="1"/>
  <c r="AL86" i="13" s="1"/>
  <c r="AL87" i="13" s="1"/>
  <c r="AL88" i="13" s="1"/>
  <c r="AL89" i="13" s="1"/>
  <c r="AL90" i="13" s="1"/>
  <c r="AL91" i="13" s="1"/>
  <c r="AL92" i="13" s="1"/>
  <c r="AL93" i="13" s="1"/>
  <c r="AL94" i="13" s="1"/>
  <c r="AL95" i="13" s="1"/>
  <c r="AL96" i="13" s="1"/>
  <c r="AL97" i="13" s="1"/>
  <c r="AL98" i="13" s="1"/>
  <c r="AL99" i="13" s="1"/>
  <c r="AL100" i="13" s="1"/>
  <c r="AL101" i="13" s="1"/>
  <c r="AL102" i="13" s="1"/>
  <c r="AL103" i="13" s="1"/>
  <c r="AL104" i="13" s="1"/>
  <c r="AL105" i="13" s="1"/>
  <c r="AL106" i="13" s="1"/>
  <c r="AL107" i="13" s="1"/>
  <c r="AL108" i="13" s="1"/>
  <c r="AL109" i="13" s="1"/>
  <c r="AL110" i="13" s="1"/>
  <c r="AL111" i="13" s="1"/>
  <c r="AL112" i="13" s="1"/>
  <c r="AL113" i="13" s="1"/>
  <c r="AL114" i="13" s="1"/>
  <c r="AL115" i="13" s="1"/>
  <c r="AL116" i="13" s="1"/>
  <c r="AL117" i="13" s="1"/>
  <c r="AL118" i="13" s="1"/>
  <c r="AL119" i="13" s="1"/>
  <c r="AL120" i="13" s="1"/>
  <c r="AL121" i="13" s="1"/>
  <c r="AL122" i="13" s="1"/>
  <c r="AL123" i="13" s="1"/>
  <c r="AL124" i="13" s="1"/>
  <c r="AL125" i="13" s="1"/>
  <c r="AL126" i="13" s="1"/>
  <c r="AL127" i="13" s="1"/>
  <c r="AL128" i="13" s="1"/>
  <c r="AL129" i="13" s="1"/>
  <c r="AL130" i="13" s="1"/>
  <c r="AL131" i="13" s="1"/>
  <c r="AL132" i="13" s="1"/>
  <c r="AL133" i="13" s="1"/>
  <c r="AL134" i="13" s="1"/>
  <c r="AL135" i="13" s="1"/>
  <c r="AL136" i="13" s="1"/>
  <c r="AL137" i="13" s="1"/>
  <c r="AL138" i="13" s="1"/>
  <c r="AL139" i="13" s="1"/>
  <c r="AL140" i="13" s="1"/>
  <c r="AL141" i="13" s="1"/>
  <c r="AL142" i="13" s="1"/>
  <c r="AL143" i="13" s="1"/>
  <c r="AL144" i="13" s="1"/>
  <c r="AL145" i="13" s="1"/>
  <c r="AL146" i="13" s="1"/>
  <c r="AL147" i="13" s="1"/>
  <c r="AL148" i="13" s="1"/>
  <c r="AL149" i="13" s="1"/>
  <c r="AL150" i="13" s="1"/>
  <c r="AL151" i="13" s="1"/>
  <c r="AL152" i="13" s="1"/>
  <c r="AL153" i="13" s="1"/>
  <c r="AL154" i="13" s="1"/>
  <c r="AL155" i="13" s="1"/>
  <c r="AL156" i="13" s="1"/>
  <c r="AL157" i="13" s="1"/>
  <c r="AL158" i="13" s="1"/>
  <c r="AL159" i="13" s="1"/>
  <c r="AL160" i="13" s="1"/>
  <c r="AL161" i="13" s="1"/>
  <c r="AL162" i="13" s="1"/>
  <c r="AL163" i="13" s="1"/>
  <c r="AL164" i="13" s="1"/>
  <c r="AL165" i="13" s="1"/>
  <c r="AL166" i="13" s="1"/>
  <c r="AL167" i="13" s="1"/>
  <c r="AL168" i="13" s="1"/>
  <c r="AL169" i="13" s="1"/>
  <c r="AL170" i="13" s="1"/>
  <c r="AL171" i="13" s="1"/>
  <c r="AL172" i="13" s="1"/>
  <c r="AL173" i="13" s="1"/>
  <c r="AL174" i="13" s="1"/>
  <c r="AL175" i="13" s="1"/>
  <c r="AL176" i="13" s="1"/>
  <c r="AL177" i="13" s="1"/>
  <c r="AL178" i="13" s="1"/>
  <c r="AL179" i="13" s="1"/>
  <c r="AL180" i="13" s="1"/>
  <c r="AL181" i="13" s="1"/>
  <c r="AL182" i="13" s="1"/>
  <c r="AL183" i="13" s="1"/>
  <c r="AL184" i="13" s="1"/>
  <c r="AL185" i="13" s="1"/>
  <c r="AL186" i="13" s="1"/>
  <c r="AL187" i="13" s="1"/>
  <c r="AL188" i="13" s="1"/>
  <c r="AL189" i="13" s="1"/>
  <c r="AL190" i="13" s="1"/>
  <c r="AL191" i="13" s="1"/>
  <c r="AL192" i="13" s="1"/>
  <c r="AL193" i="13" s="1"/>
  <c r="AL194" i="13" s="1"/>
  <c r="AL195" i="13" s="1"/>
  <c r="AL196" i="13" s="1"/>
  <c r="AL197" i="13" s="1"/>
  <c r="AL198" i="13" s="1"/>
  <c r="AL199" i="13" s="1"/>
  <c r="AL200" i="13" s="1"/>
  <c r="AL201" i="13" s="1"/>
  <c r="AL202" i="13" s="1"/>
  <c r="AL203" i="13" s="1"/>
  <c r="AL204" i="13" s="1"/>
  <c r="AL205" i="13" s="1"/>
  <c r="AL206" i="13" s="1"/>
  <c r="AL207" i="13" s="1"/>
  <c r="AL208" i="13" s="1"/>
  <c r="AL209" i="13" s="1"/>
  <c r="AL210" i="13" s="1"/>
  <c r="AL211" i="13" s="1"/>
  <c r="AL212" i="13" s="1"/>
  <c r="AL213" i="13" s="1"/>
  <c r="AL214" i="13" s="1"/>
  <c r="AL215" i="13" s="1"/>
  <c r="AL216" i="13" s="1"/>
  <c r="AL217" i="13" s="1"/>
  <c r="AL218" i="13" s="1"/>
  <c r="AL219" i="13" s="1"/>
  <c r="AL220" i="13" s="1"/>
  <c r="AL221" i="13" s="1"/>
  <c r="AL222" i="13" s="1"/>
  <c r="AL223" i="13" s="1"/>
  <c r="AL224" i="13" s="1"/>
  <c r="AL225" i="13" s="1"/>
  <c r="AL226" i="13" s="1"/>
  <c r="AL227" i="13" s="1"/>
  <c r="AL228" i="13" s="1"/>
  <c r="AL229" i="13" s="1"/>
  <c r="AL230" i="13" s="1"/>
  <c r="AL231" i="13" s="1"/>
  <c r="AL232" i="13" s="1"/>
  <c r="AL233" i="13" s="1"/>
  <c r="AL234" i="13" s="1"/>
  <c r="AL235" i="13" s="1"/>
  <c r="AL236" i="13" s="1"/>
  <c r="AL237" i="13" s="1"/>
  <c r="AL238" i="13" s="1"/>
  <c r="AL239" i="13" s="1"/>
  <c r="AL240" i="13" s="1"/>
  <c r="AL241" i="13" s="1"/>
  <c r="AL242" i="13" s="1"/>
  <c r="AL243" i="13" s="1"/>
  <c r="AL244" i="13" s="1"/>
  <c r="AL245" i="13" s="1"/>
  <c r="AL246" i="13" s="1"/>
  <c r="AL247" i="13" s="1"/>
  <c r="AL248" i="13" s="1"/>
  <c r="AL249" i="13" s="1"/>
  <c r="AL250" i="13" s="1"/>
  <c r="AL251" i="13" s="1"/>
  <c r="AL252" i="13" s="1"/>
  <c r="AL253" i="13" s="1"/>
  <c r="AL254" i="13" s="1"/>
  <c r="AL255" i="13" s="1"/>
  <c r="AL256" i="13" s="1"/>
  <c r="AL257" i="13" s="1"/>
  <c r="AL258" i="13" s="1"/>
  <c r="AL259" i="13" s="1"/>
  <c r="AL260" i="13" s="1"/>
  <c r="AL261" i="13" s="1"/>
  <c r="AL262" i="13" s="1"/>
  <c r="AL263" i="13" s="1"/>
  <c r="AL264" i="13" s="1"/>
  <c r="AL265" i="13" s="1"/>
  <c r="AL266" i="13" s="1"/>
  <c r="AL267" i="13" s="1"/>
  <c r="AL268" i="13" s="1"/>
  <c r="AL269" i="13" s="1"/>
  <c r="AL270" i="13" s="1"/>
  <c r="AL271" i="13" s="1"/>
  <c r="AL272" i="13" s="1"/>
  <c r="AL273" i="13" s="1"/>
  <c r="AL274" i="13" s="1"/>
  <c r="AL275" i="13" s="1"/>
  <c r="AL276" i="13" s="1"/>
  <c r="AL277" i="13" s="1"/>
  <c r="AL278" i="13" s="1"/>
  <c r="AL279" i="13" s="1"/>
  <c r="AL280" i="13" s="1"/>
  <c r="AL281" i="13" s="1"/>
  <c r="AL282" i="13" s="1"/>
  <c r="AL283" i="13" s="1"/>
  <c r="AL284" i="13" s="1"/>
  <c r="AL285" i="13" s="1"/>
  <c r="AL286" i="13" s="1"/>
  <c r="AL287" i="13" s="1"/>
  <c r="AL288" i="13" s="1"/>
  <c r="AL289" i="13" s="1"/>
  <c r="AL290" i="13" s="1"/>
  <c r="AL291" i="13" s="1"/>
  <c r="AL292" i="13" s="1"/>
  <c r="AL293" i="13" s="1"/>
  <c r="AL294" i="13" s="1"/>
  <c r="AL295" i="13" s="1"/>
  <c r="AL296" i="13" s="1"/>
  <c r="AL297" i="13" s="1"/>
  <c r="AL298" i="13" s="1"/>
  <c r="AL299" i="13" s="1"/>
  <c r="AL300" i="13" s="1"/>
  <c r="AL301" i="13" s="1"/>
  <c r="AL302" i="13" s="1"/>
  <c r="AL303" i="13" s="1"/>
  <c r="AL304" i="13" s="1"/>
  <c r="AL305" i="13" s="1"/>
  <c r="AL306" i="13" s="1"/>
  <c r="AL307" i="13" s="1"/>
  <c r="AL308" i="13" s="1"/>
  <c r="AL309" i="13" s="1"/>
  <c r="AO359" i="13"/>
  <c r="AN359" i="13" s="1"/>
  <c r="AO118" i="13"/>
  <c r="AN118" i="13" s="1"/>
  <c r="AO369" i="13"/>
  <c r="AN369" i="13" s="1"/>
  <c r="AO114" i="13"/>
  <c r="AN114" i="13" s="1"/>
  <c r="AO310" i="13"/>
  <c r="AN310" i="13" s="1"/>
  <c r="AO393" i="13"/>
  <c r="AN393" i="13" s="1"/>
  <c r="AO378" i="13"/>
  <c r="AN378" i="13" s="1"/>
  <c r="AO104" i="13"/>
  <c r="AN104" i="13" s="1"/>
  <c r="AO403" i="13"/>
  <c r="AN403" i="13" s="1"/>
  <c r="AO313" i="13"/>
  <c r="AN313" i="13" s="1"/>
  <c r="AO201" i="13"/>
  <c r="AN201" i="13" s="1"/>
  <c r="AE11" i="13"/>
  <c r="AE12" i="13" s="1"/>
  <c r="AE13" i="13" s="1"/>
  <c r="AE14" i="13" s="1"/>
  <c r="AE15" i="13" s="1"/>
  <c r="AE16" i="13" s="1"/>
  <c r="AE17" i="13" s="1"/>
  <c r="AE18" i="13" s="1"/>
  <c r="AE19" i="13" s="1"/>
  <c r="AE20" i="13" s="1"/>
  <c r="AE21" i="13" s="1"/>
  <c r="AE22" i="13" s="1"/>
  <c r="AE23" i="13" s="1"/>
  <c r="AE24" i="13" s="1"/>
  <c r="AE25" i="13" s="1"/>
  <c r="AE26" i="13" s="1"/>
  <c r="AE27" i="13" s="1"/>
  <c r="AE28" i="13" s="1"/>
  <c r="AE29" i="13" s="1"/>
  <c r="AE30" i="13" s="1"/>
  <c r="AE31" i="13" s="1"/>
  <c r="AE32" i="13" s="1"/>
  <c r="AE33" i="13" s="1"/>
  <c r="AE34" i="13" s="1"/>
  <c r="AE35" i="13" s="1"/>
  <c r="AE36" i="13" s="1"/>
  <c r="AE37" i="13" s="1"/>
  <c r="AE38" i="13" s="1"/>
  <c r="AE39" i="13" s="1"/>
  <c r="AE40" i="13" s="1"/>
  <c r="AE41" i="13" s="1"/>
  <c r="AE42" i="13" s="1"/>
  <c r="AE43" i="13" s="1"/>
  <c r="AE44" i="13" s="1"/>
  <c r="AE45" i="13" s="1"/>
  <c r="AE46" i="13" s="1"/>
  <c r="AE47" i="13" s="1"/>
  <c r="AE48" i="13" s="1"/>
  <c r="AE49" i="13" s="1"/>
  <c r="AE50" i="13" s="1"/>
  <c r="AE51" i="13" s="1"/>
  <c r="AE52" i="13" s="1"/>
  <c r="AE53" i="13" s="1"/>
  <c r="AE54" i="13" s="1"/>
  <c r="AE55" i="13" s="1"/>
  <c r="AE56" i="13" s="1"/>
  <c r="AE57" i="13" s="1"/>
  <c r="AE58" i="13" s="1"/>
  <c r="AE59" i="13" s="1"/>
  <c r="AE60" i="13" s="1"/>
  <c r="AE61" i="13" s="1"/>
  <c r="AE62" i="13" s="1"/>
  <c r="AE63" i="13" s="1"/>
  <c r="AE64" i="13" s="1"/>
  <c r="AE65" i="13" s="1"/>
  <c r="AE66" i="13" s="1"/>
  <c r="AE67" i="13" s="1"/>
  <c r="AE68" i="13" s="1"/>
  <c r="AE69" i="13" s="1"/>
  <c r="AE70" i="13" s="1"/>
  <c r="AE71" i="13" s="1"/>
  <c r="AE72" i="13" s="1"/>
  <c r="AE73" i="13" s="1"/>
  <c r="AE74" i="13" s="1"/>
  <c r="AE75" i="13" s="1"/>
  <c r="AE76" i="13" s="1"/>
  <c r="AE77" i="13" s="1"/>
  <c r="AE78" i="13" s="1"/>
  <c r="AE79" i="13" s="1"/>
  <c r="AE80" i="13" s="1"/>
  <c r="AE81" i="13" s="1"/>
  <c r="AE82" i="13" s="1"/>
  <c r="AE83" i="13" s="1"/>
  <c r="AE84" i="13" s="1"/>
  <c r="AE85" i="13" s="1"/>
  <c r="AE86" i="13" s="1"/>
  <c r="AE87" i="13" s="1"/>
  <c r="AE88" i="13" s="1"/>
  <c r="AE89" i="13" s="1"/>
  <c r="AE90" i="13" s="1"/>
  <c r="AE91" i="13" s="1"/>
  <c r="AE92" i="13" s="1"/>
  <c r="AE93" i="13" s="1"/>
  <c r="AE94" i="13" s="1"/>
  <c r="AE95" i="13" s="1"/>
  <c r="AE96" i="13" s="1"/>
  <c r="AE97" i="13" s="1"/>
  <c r="AE98" i="13" s="1"/>
  <c r="AE99" i="13" s="1"/>
  <c r="AE100" i="13" s="1"/>
  <c r="AE101" i="13" s="1"/>
  <c r="AE102" i="13" s="1"/>
  <c r="AE103" i="13" s="1"/>
  <c r="AE104" i="13" s="1"/>
  <c r="AE105" i="13" s="1"/>
  <c r="AE106" i="13" s="1"/>
  <c r="AE107" i="13" s="1"/>
  <c r="AE108" i="13" s="1"/>
  <c r="AE109" i="13" s="1"/>
  <c r="AE110" i="13" s="1"/>
  <c r="AE111" i="13" s="1"/>
  <c r="AE112" i="13" s="1"/>
  <c r="AE113" i="13" s="1"/>
  <c r="AE114" i="13" s="1"/>
  <c r="AE115" i="13" s="1"/>
  <c r="AE116" i="13" s="1"/>
  <c r="AE117" i="13" s="1"/>
  <c r="AE118" i="13" s="1"/>
  <c r="AE119" i="13" s="1"/>
  <c r="AE120" i="13" s="1"/>
  <c r="AE121" i="13" s="1"/>
  <c r="AE122" i="13" s="1"/>
  <c r="AE123" i="13" s="1"/>
  <c r="AE124" i="13" s="1"/>
  <c r="AE125" i="13" s="1"/>
  <c r="AE126" i="13" s="1"/>
  <c r="AE127" i="13" s="1"/>
  <c r="AE128" i="13" s="1"/>
  <c r="AE129" i="13" s="1"/>
  <c r="AE130" i="13" s="1"/>
  <c r="AE131" i="13" s="1"/>
  <c r="AE132" i="13" s="1"/>
  <c r="AE133" i="13" s="1"/>
  <c r="AE134" i="13" s="1"/>
  <c r="AE135" i="13" s="1"/>
  <c r="AE136" i="13" s="1"/>
  <c r="AE137" i="13" s="1"/>
  <c r="AE138" i="13" s="1"/>
  <c r="AE139" i="13" s="1"/>
  <c r="AE140" i="13" s="1"/>
  <c r="AE141" i="13" s="1"/>
  <c r="AE142" i="13" s="1"/>
  <c r="AE143" i="13" s="1"/>
  <c r="AE144" i="13" s="1"/>
  <c r="AE145" i="13" s="1"/>
  <c r="AE146" i="13" s="1"/>
  <c r="AE147" i="13" s="1"/>
  <c r="AE148" i="13" s="1"/>
  <c r="AE149" i="13" s="1"/>
  <c r="AE150" i="13" s="1"/>
  <c r="AE151" i="13" s="1"/>
  <c r="AE152" i="13" s="1"/>
  <c r="AE153" i="13" s="1"/>
  <c r="AE154" i="13" s="1"/>
  <c r="AE155" i="13" s="1"/>
  <c r="AE156" i="13" s="1"/>
  <c r="AE157" i="13" s="1"/>
  <c r="AE158" i="13" s="1"/>
  <c r="AE159" i="13" s="1"/>
  <c r="AE160" i="13" s="1"/>
  <c r="AE161" i="13" s="1"/>
  <c r="AE162" i="13" s="1"/>
  <c r="AE163" i="13" s="1"/>
  <c r="AE164" i="13" s="1"/>
  <c r="AE165" i="13" s="1"/>
  <c r="AE166" i="13" s="1"/>
  <c r="AE167" i="13" s="1"/>
  <c r="AE168" i="13" s="1"/>
  <c r="AE169" i="13" s="1"/>
  <c r="AE170" i="13" s="1"/>
  <c r="AE171" i="13" s="1"/>
  <c r="AE172" i="13" s="1"/>
  <c r="AE173" i="13" s="1"/>
  <c r="AE174" i="13" s="1"/>
  <c r="AE175" i="13" s="1"/>
  <c r="AE176" i="13" s="1"/>
  <c r="AE177" i="13" s="1"/>
  <c r="AE178" i="13" s="1"/>
  <c r="AE179" i="13" s="1"/>
  <c r="AE180" i="13" s="1"/>
  <c r="AE181" i="13" s="1"/>
  <c r="AE182" i="13" s="1"/>
  <c r="AE183" i="13" s="1"/>
  <c r="AE184" i="13" s="1"/>
  <c r="AE185" i="13" s="1"/>
  <c r="AE186" i="13" s="1"/>
  <c r="AE187" i="13" s="1"/>
  <c r="AE188" i="13" s="1"/>
  <c r="AE189" i="13" s="1"/>
  <c r="AE190" i="13" s="1"/>
  <c r="AE191" i="13" s="1"/>
  <c r="AE192" i="13" s="1"/>
  <c r="AE193" i="13" s="1"/>
  <c r="AE194" i="13" s="1"/>
  <c r="AE195" i="13" s="1"/>
  <c r="AE196" i="13" s="1"/>
  <c r="AE197" i="13" s="1"/>
  <c r="AE198" i="13" s="1"/>
  <c r="AE199" i="13" s="1"/>
  <c r="AE200" i="13" s="1"/>
  <c r="AE201" i="13" s="1"/>
  <c r="AE202" i="13" s="1"/>
  <c r="AE203" i="13" s="1"/>
  <c r="AE204" i="13" s="1"/>
  <c r="AE205" i="13" s="1"/>
  <c r="AE206" i="13" s="1"/>
  <c r="AE207" i="13" s="1"/>
  <c r="AE208" i="13" s="1"/>
  <c r="AE209" i="13" s="1"/>
  <c r="AE210" i="13" s="1"/>
  <c r="AE211" i="13" s="1"/>
  <c r="AE212" i="13" s="1"/>
  <c r="AE213" i="13" s="1"/>
  <c r="AE214" i="13" s="1"/>
  <c r="AE215" i="13" s="1"/>
  <c r="AE216" i="13" s="1"/>
  <c r="AE217" i="13" s="1"/>
  <c r="AE218" i="13" s="1"/>
  <c r="AE219" i="13" s="1"/>
  <c r="AE220" i="13" s="1"/>
  <c r="AE221" i="13" s="1"/>
  <c r="AE222" i="13" s="1"/>
  <c r="AE223" i="13" s="1"/>
  <c r="AE224" i="13" s="1"/>
  <c r="AE225" i="13" s="1"/>
  <c r="AE226" i="13" s="1"/>
  <c r="AE227" i="13" s="1"/>
  <c r="AE228" i="13" s="1"/>
  <c r="AE229" i="13" s="1"/>
  <c r="AE230" i="13" s="1"/>
  <c r="AE231" i="13" s="1"/>
  <c r="AE232" i="13" s="1"/>
  <c r="AE233" i="13" s="1"/>
  <c r="AE234" i="13" s="1"/>
  <c r="AE235" i="13" s="1"/>
  <c r="AE236" i="13" s="1"/>
  <c r="AE237" i="13" s="1"/>
  <c r="AE238" i="13" s="1"/>
  <c r="AE239" i="13" s="1"/>
  <c r="AE240" i="13" s="1"/>
  <c r="AE241" i="13" s="1"/>
  <c r="AE242" i="13" s="1"/>
  <c r="AE243" i="13" s="1"/>
  <c r="AE244" i="13" s="1"/>
  <c r="AE245" i="13" s="1"/>
  <c r="AE246" i="13" s="1"/>
  <c r="AE247" i="13" s="1"/>
  <c r="AE248" i="13" s="1"/>
  <c r="AE249" i="13" s="1"/>
  <c r="AE250" i="13" s="1"/>
  <c r="AE251" i="13" s="1"/>
  <c r="AE252" i="13" s="1"/>
  <c r="AE253" i="13" s="1"/>
  <c r="AE254" i="13" s="1"/>
  <c r="AE255" i="13" s="1"/>
  <c r="AE256" i="13" s="1"/>
  <c r="AE257" i="13" s="1"/>
  <c r="AE258" i="13" s="1"/>
  <c r="AE259" i="13" s="1"/>
  <c r="AE260" i="13" s="1"/>
  <c r="AE261" i="13" s="1"/>
  <c r="AE262" i="13" s="1"/>
  <c r="AE263" i="13" s="1"/>
  <c r="AE264" i="13" s="1"/>
  <c r="AE265" i="13" s="1"/>
  <c r="AE266" i="13" s="1"/>
  <c r="AE267" i="13" s="1"/>
  <c r="AE268" i="13" s="1"/>
  <c r="AE269" i="13" s="1"/>
  <c r="AE270" i="13" s="1"/>
  <c r="AE271" i="13" s="1"/>
  <c r="AE272" i="13" s="1"/>
  <c r="AE273" i="13" s="1"/>
  <c r="AE274" i="13" s="1"/>
  <c r="AE275" i="13" s="1"/>
  <c r="AE276" i="13" s="1"/>
  <c r="AE277" i="13" s="1"/>
  <c r="AE278" i="13" s="1"/>
  <c r="AE279" i="13" s="1"/>
  <c r="AE280" i="13" s="1"/>
  <c r="AE281" i="13" s="1"/>
  <c r="AE282" i="13" s="1"/>
  <c r="AE283" i="13" s="1"/>
  <c r="AE284" i="13" s="1"/>
  <c r="AE285" i="13" s="1"/>
  <c r="AE286" i="13" s="1"/>
  <c r="AE287" i="13" s="1"/>
  <c r="AE288" i="13" s="1"/>
  <c r="AE289" i="13" s="1"/>
  <c r="AE290" i="13" s="1"/>
  <c r="AE291" i="13" s="1"/>
  <c r="AE292" i="13" s="1"/>
  <c r="AE293" i="13" s="1"/>
  <c r="AE294" i="13" s="1"/>
  <c r="AE295" i="13" s="1"/>
  <c r="AE296" i="13" s="1"/>
  <c r="AE297" i="13" s="1"/>
  <c r="AE298" i="13" s="1"/>
  <c r="AE299" i="13" s="1"/>
  <c r="AE300" i="13" s="1"/>
  <c r="AE301" i="13" s="1"/>
  <c r="AE302" i="13" s="1"/>
  <c r="AE303" i="13" s="1"/>
  <c r="AE304" i="13" s="1"/>
  <c r="AE305" i="13" s="1"/>
  <c r="AE306" i="13" s="1"/>
  <c r="AE307" i="13" s="1"/>
  <c r="AE308" i="13" s="1"/>
  <c r="AE309" i="13" s="1"/>
  <c r="AE310" i="13" s="1"/>
  <c r="AE311" i="13" s="1"/>
  <c r="AE312" i="13" s="1"/>
  <c r="AE313" i="13" s="1"/>
  <c r="AE314" i="13" s="1"/>
  <c r="AE315" i="13" s="1"/>
  <c r="AE316" i="13" s="1"/>
  <c r="AE317" i="13" s="1"/>
  <c r="AE318" i="13" s="1"/>
  <c r="AE319" i="13" s="1"/>
  <c r="AE320" i="13" s="1"/>
  <c r="AE321" i="13" s="1"/>
  <c r="AO300" i="13"/>
  <c r="AN300" i="13" s="1"/>
  <c r="AO78" i="13"/>
  <c r="AN78" i="13" s="1"/>
  <c r="AO353" i="13"/>
  <c r="AN353" i="13" s="1"/>
  <c r="AO163" i="13"/>
  <c r="AN163" i="13" s="1"/>
  <c r="AO229" i="13"/>
  <c r="AN229" i="13" s="1"/>
  <c r="AG259" i="13"/>
  <c r="AO217" i="13"/>
  <c r="AN217" i="13" s="1"/>
  <c r="AO314" i="13"/>
  <c r="AN314" i="13" s="1"/>
  <c r="AO30" i="13"/>
  <c r="AN30" i="13" s="1"/>
  <c r="AO253" i="13"/>
  <c r="AN253" i="13" s="1"/>
  <c r="AO339" i="13"/>
  <c r="AN339" i="13" s="1"/>
  <c r="AO260" i="13"/>
  <c r="AN260" i="13" s="1"/>
  <c r="AO464" i="13"/>
  <c r="AN464" i="13" s="1"/>
  <c r="AO356" i="13"/>
  <c r="AN356" i="13" s="1"/>
  <c r="AO264" i="13"/>
  <c r="AN264" i="13" s="1"/>
  <c r="AO259" i="13"/>
  <c r="AN259" i="13" s="1"/>
  <c r="AO387" i="13"/>
  <c r="AN387" i="13" s="1"/>
  <c r="AO12" i="13"/>
  <c r="AN12" i="13" s="1"/>
  <c r="AO334" i="13"/>
  <c r="AN334" i="13" s="1"/>
  <c r="AO39" i="13"/>
  <c r="AN39" i="13" s="1"/>
  <c r="AO318" i="13"/>
  <c r="AN318" i="13" s="1"/>
  <c r="AO445" i="13"/>
  <c r="AN445" i="13" s="1"/>
  <c r="AO271" i="13"/>
  <c r="AN271" i="13" s="1"/>
  <c r="AO332" i="13"/>
  <c r="AN332" i="13" s="1"/>
  <c r="AO338" i="13"/>
  <c r="AN338" i="13" s="1"/>
  <c r="AO55" i="13"/>
  <c r="AN55" i="13" s="1"/>
  <c r="AO226" i="13"/>
  <c r="AN226" i="13" s="1"/>
  <c r="AO346" i="13"/>
  <c r="AN346" i="13" s="1"/>
  <c r="AO425" i="13"/>
  <c r="AN425" i="13" s="1"/>
  <c r="AO147" i="13"/>
  <c r="AN147" i="13" s="1"/>
  <c r="AO328" i="13"/>
  <c r="AN328" i="13" s="1"/>
  <c r="AO360" i="13"/>
  <c r="AN360" i="13" s="1"/>
  <c r="AO68" i="13"/>
  <c r="AN68" i="13" s="1"/>
  <c r="AO344" i="13"/>
  <c r="AN344" i="13" s="1"/>
  <c r="AO62" i="13"/>
  <c r="AN62" i="13" s="1"/>
  <c r="AO301" i="13"/>
  <c r="AN301" i="13" s="1"/>
  <c r="AO306" i="13"/>
  <c r="AN306" i="13" s="1"/>
  <c r="AO79" i="13"/>
  <c r="AN79" i="13" s="1"/>
  <c r="AO204" i="13"/>
  <c r="AN204" i="13" s="1"/>
  <c r="AO285" i="13"/>
  <c r="AN285" i="13" s="1"/>
  <c r="AO307" i="13"/>
  <c r="AN307" i="13" s="1"/>
  <c r="AO34" i="13"/>
  <c r="AN34" i="13" s="1"/>
  <c r="AO368" i="13"/>
  <c r="AN368" i="13" s="1"/>
  <c r="AO324" i="13"/>
  <c r="AN324" i="13" s="1"/>
  <c r="AO343" i="13"/>
  <c r="AN343" i="13" s="1"/>
  <c r="AO220" i="13"/>
  <c r="AN220" i="13" s="1"/>
  <c r="AO461" i="13"/>
  <c r="AN461" i="13" s="1"/>
  <c r="AO319" i="13"/>
  <c r="AN319" i="13" s="1"/>
  <c r="AO113" i="13"/>
  <c r="AN113" i="13" s="1"/>
  <c r="AO281" i="13"/>
  <c r="AN281" i="13" s="1"/>
  <c r="AO293" i="13"/>
  <c r="AN293" i="13" s="1"/>
  <c r="AO49" i="13"/>
  <c r="AN49" i="13" s="1"/>
  <c r="AO320" i="13"/>
  <c r="AN320" i="13" s="1"/>
  <c r="AO240" i="13"/>
  <c r="AN240" i="13" s="1"/>
  <c r="AO284" i="13"/>
  <c r="AN284" i="13" s="1"/>
  <c r="AO190" i="13"/>
  <c r="AN190" i="13" s="1"/>
  <c r="AO101" i="13"/>
  <c r="AN101" i="13" s="1"/>
  <c r="AO329" i="13"/>
  <c r="AN329" i="13" s="1"/>
  <c r="AO22" i="13"/>
  <c r="AN22" i="13" s="1"/>
  <c r="AO354" i="13"/>
  <c r="AN354" i="13" s="1"/>
  <c r="AO182" i="13"/>
  <c r="AN182" i="13" s="1"/>
  <c r="AO433" i="13"/>
  <c r="AN433" i="13" s="1"/>
  <c r="AO373" i="13"/>
  <c r="AN373" i="13" s="1"/>
  <c r="AO140" i="13"/>
  <c r="AN140" i="13" s="1"/>
  <c r="AO214" i="13"/>
  <c r="AN214" i="13" s="1"/>
  <c r="AO61" i="13"/>
  <c r="AN61" i="13" s="1"/>
  <c r="AO357" i="13"/>
  <c r="AN357" i="13" s="1"/>
  <c r="AO228" i="13"/>
  <c r="AN228" i="13" s="1"/>
  <c r="AO487" i="13"/>
  <c r="AN487" i="13" s="1"/>
  <c r="AO276" i="13"/>
  <c r="AN276" i="13" s="1"/>
  <c r="AO224" i="13"/>
  <c r="AN224" i="13" s="1"/>
  <c r="AO75" i="13"/>
  <c r="AN75" i="13" s="1"/>
  <c r="AO469" i="13"/>
  <c r="AN469" i="13" s="1"/>
  <c r="AO475" i="13"/>
  <c r="AN475" i="13" s="1"/>
  <c r="AO437" i="13"/>
  <c r="AN437" i="13" s="1"/>
  <c r="AO102" i="13"/>
  <c r="AN102" i="13" s="1"/>
  <c r="AO288" i="13"/>
  <c r="AN288" i="13" s="1"/>
  <c r="AO424" i="13"/>
  <c r="AN424" i="13" s="1"/>
  <c r="AO91" i="13"/>
  <c r="AN91" i="13" s="1"/>
  <c r="AO315" i="13"/>
  <c r="AN315" i="13" s="1"/>
  <c r="AO41" i="13"/>
  <c r="AN41" i="13" s="1"/>
  <c r="AO330" i="13"/>
  <c r="AN330" i="13" s="1"/>
  <c r="AO33" i="13"/>
  <c r="AN33" i="13" s="1"/>
  <c r="AO321" i="13"/>
  <c r="AN321" i="13" s="1"/>
  <c r="AO130" i="13"/>
  <c r="AN130" i="13" s="1"/>
  <c r="AO47" i="13"/>
  <c r="AN47" i="13" s="1"/>
  <c r="AO219" i="13"/>
  <c r="AN219" i="13" s="1"/>
  <c r="AO451" i="13"/>
  <c r="AN451" i="13" s="1"/>
  <c r="AO232" i="13"/>
  <c r="AN232" i="13" s="1"/>
  <c r="AO297" i="13"/>
  <c r="AN297" i="13" s="1"/>
  <c r="AO250" i="13"/>
  <c r="AN250" i="13" s="1"/>
  <c r="AO89" i="13"/>
  <c r="AN89" i="13" s="1"/>
  <c r="AO304" i="13"/>
  <c r="AN304" i="13" s="1"/>
  <c r="AO489" i="13"/>
  <c r="AN489" i="13" s="1"/>
  <c r="AN142" i="13"/>
  <c r="AN337" i="13"/>
  <c r="AO394" i="13"/>
  <c r="AN394" i="13" s="1"/>
  <c r="AO126" i="13"/>
  <c r="AN126" i="13" s="1"/>
  <c r="AO325" i="13"/>
  <c r="AN325" i="13" s="1"/>
  <c r="AO26" i="13"/>
  <c r="AN26" i="13" s="1"/>
  <c r="AO263" i="13"/>
  <c r="AN263" i="13" s="1"/>
  <c r="AO52" i="13"/>
  <c r="AN52" i="13" s="1"/>
  <c r="AO280" i="13"/>
  <c r="AN280" i="13" s="1"/>
  <c r="AO227" i="13"/>
  <c r="AN227" i="13" s="1"/>
  <c r="AO185" i="13"/>
  <c r="AN185" i="13" s="1"/>
  <c r="AO303" i="13"/>
  <c r="AN303" i="13" s="1"/>
  <c r="AO19" i="13"/>
  <c r="AN19" i="13" s="1"/>
  <c r="AO215" i="13"/>
  <c r="AN215" i="13" s="1"/>
  <c r="AO485" i="13"/>
  <c r="AN485" i="13" s="1"/>
  <c r="AO483" i="13"/>
  <c r="AN483" i="13" s="1"/>
  <c r="AO486" i="13"/>
  <c r="AN486" i="13" s="1"/>
  <c r="AO447" i="13"/>
  <c r="AN447" i="13" s="1"/>
  <c r="AO398" i="13"/>
  <c r="AN398" i="13" s="1"/>
  <c r="AO380" i="13"/>
  <c r="AN380" i="13" s="1"/>
  <c r="AO305" i="13"/>
  <c r="AN305" i="13" s="1"/>
  <c r="AO289" i="13"/>
  <c r="AN289" i="13" s="1"/>
  <c r="AO273" i="13"/>
  <c r="AN273" i="13" s="1"/>
  <c r="AO242" i="13"/>
  <c r="AN242" i="13" s="1"/>
  <c r="AO199" i="13"/>
  <c r="AN199" i="13" s="1"/>
  <c r="AO189" i="13"/>
  <c r="AN189" i="13" s="1"/>
  <c r="AO175" i="13"/>
  <c r="AN175" i="13" s="1"/>
  <c r="AO134" i="13"/>
  <c r="AN134" i="13" s="1"/>
  <c r="AO67" i="13"/>
  <c r="AN67" i="13" s="1"/>
  <c r="AO56" i="13"/>
  <c r="AN56" i="13" s="1"/>
  <c r="AO48" i="13"/>
  <c r="AN48" i="13" s="1"/>
  <c r="AO257" i="13"/>
  <c r="AN257" i="13" s="1"/>
  <c r="AO208" i="13"/>
  <c r="AN208" i="13" s="1"/>
  <c r="AO203" i="13"/>
  <c r="AN203" i="13" s="1"/>
  <c r="AO184" i="13"/>
  <c r="AN184" i="13" s="1"/>
  <c r="AO162" i="13"/>
  <c r="AN162" i="13" s="1"/>
  <c r="AO150" i="13"/>
  <c r="AN150" i="13" s="1"/>
  <c r="AO125" i="13"/>
  <c r="AN125" i="13" s="1"/>
  <c r="AO121" i="13"/>
  <c r="AN121" i="13" s="1"/>
  <c r="AO82" i="13"/>
  <c r="AN82" i="13" s="1"/>
  <c r="AO63" i="13"/>
  <c r="AN63" i="13" s="1"/>
  <c r="AO18" i="13"/>
  <c r="AN18" i="13" s="1"/>
  <c r="AO429" i="13"/>
  <c r="AN429" i="13" s="1"/>
  <c r="AO397" i="13"/>
  <c r="AN397" i="13" s="1"/>
  <c r="AO456" i="13"/>
  <c r="AN456" i="13" s="1"/>
  <c r="AO361" i="13"/>
  <c r="AN361" i="13" s="1"/>
  <c r="AO323" i="13"/>
  <c r="AN323" i="13" s="1"/>
  <c r="AO283" i="13"/>
  <c r="AN283" i="13" s="1"/>
  <c r="AO262" i="13"/>
  <c r="AN262" i="13" s="1"/>
  <c r="AO247" i="13"/>
  <c r="AN247" i="13" s="1"/>
  <c r="AO97" i="13"/>
  <c r="AN97" i="13" s="1"/>
  <c r="AO86" i="13"/>
  <c r="AN86" i="13" s="1"/>
  <c r="AO29" i="13"/>
  <c r="AN29" i="13" s="1"/>
  <c r="AO404" i="13"/>
  <c r="AN404" i="13" s="1"/>
  <c r="AO317" i="13"/>
  <c r="AN317" i="13" s="1"/>
  <c r="AO252" i="13"/>
  <c r="AN252" i="13" s="1"/>
  <c r="AO158" i="13"/>
  <c r="AN158" i="13" s="1"/>
  <c r="AO129" i="13"/>
  <c r="AN129" i="13" s="1"/>
  <c r="AO44" i="13"/>
  <c r="AN44" i="13" s="1"/>
  <c r="AO450" i="13"/>
  <c r="AN450" i="13" s="1"/>
  <c r="AO415" i="13"/>
  <c r="AN415" i="13" s="1"/>
  <c r="AO477" i="13"/>
  <c r="AN477" i="13" s="1"/>
  <c r="AO436" i="13"/>
  <c r="AN436" i="13" s="1"/>
  <c r="AO342" i="13"/>
  <c r="AN342" i="13" s="1"/>
  <c r="AO299" i="13"/>
  <c r="AN299" i="13" s="1"/>
  <c r="AO294" i="13"/>
  <c r="AN294" i="13" s="1"/>
  <c r="AO278" i="13"/>
  <c r="AN278" i="13" s="1"/>
  <c r="AO171" i="13"/>
  <c r="AN171" i="13" s="1"/>
  <c r="AO105" i="13"/>
  <c r="AN105" i="13" s="1"/>
  <c r="AO442" i="13"/>
  <c r="AN442" i="13" s="1"/>
  <c r="AO355" i="13"/>
  <c r="AN355" i="13" s="1"/>
  <c r="AO336" i="13"/>
  <c r="AN336" i="13" s="1"/>
  <c r="AO180" i="13"/>
  <c r="AN180" i="13" s="1"/>
  <c r="AO154" i="13"/>
  <c r="AN154" i="13" s="1"/>
  <c r="AO25" i="13"/>
  <c r="AN25" i="13" s="1"/>
  <c r="AO379" i="13"/>
  <c r="AN379" i="13" s="1"/>
  <c r="AO480" i="13"/>
  <c r="AN480" i="13" s="1"/>
  <c r="AO473" i="13"/>
  <c r="AN473" i="13" s="1"/>
  <c r="AO466" i="13"/>
  <c r="AN466" i="13" s="1"/>
  <c r="AO484" i="13"/>
  <c r="AN484" i="13" s="1"/>
  <c r="AO426" i="13"/>
  <c r="AN426" i="13" s="1"/>
  <c r="AO401" i="13"/>
  <c r="AN401" i="13" s="1"/>
  <c r="AO352" i="13"/>
  <c r="AN352" i="13" s="1"/>
  <c r="AO340" i="13"/>
  <c r="AN340" i="13" s="1"/>
  <c r="AO139" i="13"/>
  <c r="AN139" i="13" s="1"/>
  <c r="AO308" i="13"/>
  <c r="AN308" i="13" s="1"/>
  <c r="AO277" i="13"/>
  <c r="AN277" i="13" s="1"/>
  <c r="AO216" i="13"/>
  <c r="AN216" i="13" s="1"/>
  <c r="AO200" i="13"/>
  <c r="AN200" i="13" s="1"/>
  <c r="AO168" i="13"/>
  <c r="AN168" i="13" s="1"/>
  <c r="AO116" i="13"/>
  <c r="AN116" i="13" s="1"/>
  <c r="AO96" i="13"/>
  <c r="AN96" i="13" s="1"/>
  <c r="AO57" i="13"/>
  <c r="AN57" i="13" s="1"/>
  <c r="AO43" i="13"/>
  <c r="AN43" i="13" s="1"/>
  <c r="AO225" i="13"/>
  <c r="AN225" i="13" s="1"/>
  <c r="AO152" i="13"/>
  <c r="AN152" i="13" s="1"/>
  <c r="AO462" i="13"/>
  <c r="AN462" i="13" s="1"/>
  <c r="AO409" i="13"/>
  <c r="AN409" i="13" s="1"/>
  <c r="AO74" i="13"/>
  <c r="AN74" i="13" s="1"/>
  <c r="AO28" i="13"/>
  <c r="AN28" i="13" s="1"/>
  <c r="AO384" i="13"/>
  <c r="AN384" i="13" s="1"/>
  <c r="AO326" i="13"/>
  <c r="AN326" i="13" s="1"/>
  <c r="AO275" i="13"/>
  <c r="AN275" i="13" s="1"/>
  <c r="AO249" i="13"/>
  <c r="AN249" i="13" s="1"/>
  <c r="AO206" i="13"/>
  <c r="AN206" i="13" s="1"/>
  <c r="AO144" i="13"/>
  <c r="AN144" i="13" s="1"/>
  <c r="AO239" i="13"/>
  <c r="AN239" i="13" s="1"/>
  <c r="AO107" i="13"/>
  <c r="AN107" i="13" s="1"/>
  <c r="AO383" i="13"/>
  <c r="AN383" i="13" s="1"/>
  <c r="AO246" i="13"/>
  <c r="AN246" i="13" s="1"/>
  <c r="AO205" i="13"/>
  <c r="AN205" i="13" s="1"/>
  <c r="AO237" i="13"/>
  <c r="AN237" i="13" s="1"/>
  <c r="AO376" i="13"/>
  <c r="AN376" i="13" s="1"/>
  <c r="AO153" i="13"/>
  <c r="AN153" i="13" s="1"/>
  <c r="AO124" i="13"/>
  <c r="AN124" i="13" s="1"/>
  <c r="AO110" i="13"/>
  <c r="AN110" i="13" s="1"/>
  <c r="AO266" i="13"/>
  <c r="AN266" i="13" s="1"/>
  <c r="AO197" i="13"/>
  <c r="AN197" i="13" s="1"/>
  <c r="AO166" i="13"/>
  <c r="AN166" i="13" s="1"/>
  <c r="AO160" i="13"/>
  <c r="AN160" i="13" s="1"/>
  <c r="AO123" i="13"/>
  <c r="AN123" i="13" s="1"/>
  <c r="AO108" i="13"/>
  <c r="AN108" i="13" s="1"/>
  <c r="AO76" i="13"/>
  <c r="AN76" i="13" s="1"/>
  <c r="AO421" i="13"/>
  <c r="AN421" i="13" s="1"/>
  <c r="AO372" i="13"/>
  <c r="AN372" i="13" s="1"/>
  <c r="AO137" i="13"/>
  <c r="AN137" i="13" s="1"/>
  <c r="AO81" i="13"/>
  <c r="AN81" i="13" s="1"/>
  <c r="AO42" i="13"/>
  <c r="AN42" i="13" s="1"/>
  <c r="AO115" i="13"/>
  <c r="AN115" i="13" s="1"/>
  <c r="AO100" i="13"/>
  <c r="AN100" i="13" s="1"/>
  <c r="AO88" i="13"/>
  <c r="AN88" i="13" s="1"/>
  <c r="AO21" i="13"/>
  <c r="AN21" i="13" s="1"/>
  <c r="AO434" i="13"/>
  <c r="AN434" i="13" s="1"/>
  <c r="AO54" i="13"/>
  <c r="AN54" i="13" s="1"/>
  <c r="AO230" i="13"/>
  <c r="AN230" i="13" s="1"/>
  <c r="AO157" i="13"/>
  <c r="AN157" i="13" s="1"/>
  <c r="AO128" i="13"/>
  <c r="AN128" i="13" s="1"/>
  <c r="AO395" i="13"/>
  <c r="AN395" i="13" s="1"/>
  <c r="AO311" i="13"/>
  <c r="AN311" i="13" s="1"/>
  <c r="AO196" i="13"/>
  <c r="AN196" i="13" s="1"/>
  <c r="AO80" i="13"/>
  <c r="AN80" i="13" s="1"/>
  <c r="AO73" i="13"/>
  <c r="AN73" i="13" s="1"/>
  <c r="AO27" i="13"/>
  <c r="AN27" i="13" s="1"/>
  <c r="AO406" i="13"/>
  <c r="AN406" i="13" s="1"/>
  <c r="AO370" i="13"/>
  <c r="AN370" i="13" s="1"/>
  <c r="AO322" i="13"/>
  <c r="AN322" i="13" s="1"/>
  <c r="AO291" i="13"/>
  <c r="AN291" i="13" s="1"/>
  <c r="AO272" i="13"/>
  <c r="AN272" i="13" s="1"/>
  <c r="AO164" i="13"/>
  <c r="AN164" i="13" s="1"/>
  <c r="AO141" i="13"/>
  <c r="AN141" i="13" s="1"/>
  <c r="AO59" i="13"/>
  <c r="AN59" i="13" s="1"/>
  <c r="AO32" i="13"/>
  <c r="AN32" i="13" s="1"/>
  <c r="AO431" i="13"/>
  <c r="AN431" i="13" s="1"/>
  <c r="AO381" i="13"/>
  <c r="AN381" i="13" s="1"/>
  <c r="AO333" i="13"/>
  <c r="AN333" i="13" s="1"/>
  <c r="AO309" i="13"/>
  <c r="AN309" i="13" s="1"/>
  <c r="AO351" i="13"/>
  <c r="AN351" i="13" s="1"/>
  <c r="AO296" i="13"/>
  <c r="AN296" i="13" s="1"/>
  <c r="AO207" i="13"/>
  <c r="AN207" i="13" s="1"/>
  <c r="AO50" i="13"/>
  <c r="AN50" i="13" s="1"/>
  <c r="AO10" i="13"/>
  <c r="AN10" i="13" s="1"/>
  <c r="AO327" i="13"/>
  <c r="AN327" i="13" s="1"/>
  <c r="AO295" i="13"/>
  <c r="AN295" i="13" s="1"/>
  <c r="AO286" i="13"/>
  <c r="AN286" i="13" s="1"/>
  <c r="AO241" i="13"/>
  <c r="AN241" i="13" s="1"/>
  <c r="AO174" i="13"/>
  <c r="AN174" i="13" s="1"/>
  <c r="AO69" i="13"/>
  <c r="AN69" i="13" s="1"/>
  <c r="AO231" i="13"/>
  <c r="AN231" i="13" s="1"/>
  <c r="AO35" i="13"/>
  <c r="AN35" i="13" s="1"/>
  <c r="AO16" i="13"/>
  <c r="AN16" i="13" s="1"/>
  <c r="AO396" i="13"/>
  <c r="AN396" i="13" s="1"/>
  <c r="AO347" i="13"/>
  <c r="AN347" i="13" s="1"/>
  <c r="AO256" i="13"/>
  <c r="AN256" i="13" s="1"/>
  <c r="AO222" i="13"/>
  <c r="AN222" i="13" s="1"/>
  <c r="AO165" i="13"/>
  <c r="AN165" i="13" s="1"/>
  <c r="AO93" i="13"/>
  <c r="AN93" i="13" s="1"/>
  <c r="AO40" i="13"/>
  <c r="AN40" i="13" s="1"/>
  <c r="AO420" i="13"/>
  <c r="AN420" i="13" s="1"/>
  <c r="AO149" i="13"/>
  <c r="AN149" i="13" s="1"/>
  <c r="AO358" i="13"/>
  <c r="AN358" i="13" s="1"/>
  <c r="AO302" i="13"/>
  <c r="AN302" i="13" s="1"/>
  <c r="AO66" i="13"/>
  <c r="AN66" i="13" s="1"/>
  <c r="AO446" i="13"/>
  <c r="AN446" i="13" s="1"/>
  <c r="AO282" i="13"/>
  <c r="AN282" i="13" s="1"/>
  <c r="AO178" i="13"/>
  <c r="AN178" i="13" s="1"/>
  <c r="AO135" i="13"/>
  <c r="AN135" i="13" s="1"/>
  <c r="AO112" i="13"/>
  <c r="AN112" i="13" s="1"/>
  <c r="AO345" i="13"/>
  <c r="AN345" i="13" s="1"/>
  <c r="AO365" i="13"/>
  <c r="AN365" i="13" s="1"/>
  <c r="AO261" i="13"/>
  <c r="AN261" i="13" s="1"/>
  <c r="AO132" i="13"/>
  <c r="AN132" i="13" s="1"/>
  <c r="AO211" i="13"/>
  <c r="AN211" i="13" s="1"/>
  <c r="AO92" i="13"/>
  <c r="AN92" i="13" s="1"/>
  <c r="AO468" i="13"/>
  <c r="AN468" i="13" s="1"/>
  <c r="AO148" i="13"/>
  <c r="AN148" i="13" s="1"/>
  <c r="AO51" i="13"/>
  <c r="AN51" i="13" s="1"/>
  <c r="AO298" i="13"/>
  <c r="AN298" i="13" s="1"/>
  <c r="AO161" i="13"/>
  <c r="AN161" i="13" s="1"/>
  <c r="AO390" i="13"/>
  <c r="AN390" i="13" s="1"/>
  <c r="AO245" i="13"/>
  <c r="AN245" i="13" s="1"/>
  <c r="AO31" i="13"/>
  <c r="AN31" i="13" s="1"/>
  <c r="AO99" i="13"/>
  <c r="AN99" i="13" s="1"/>
  <c r="AO218" i="13"/>
  <c r="AN218" i="13" s="1"/>
  <c r="AO58" i="13"/>
  <c r="AN58" i="13" s="1"/>
  <c r="AO77" i="13"/>
  <c r="AN77" i="13" s="1"/>
  <c r="AO24" i="13"/>
  <c r="AN24" i="13" s="1"/>
  <c r="AO192" i="13"/>
  <c r="AN192" i="13" s="1"/>
  <c r="AO170" i="13"/>
  <c r="AN170" i="13" s="1"/>
  <c r="AO235" i="13"/>
  <c r="AN235" i="13" s="1"/>
  <c r="AO186" i="13"/>
  <c r="AN186" i="13" s="1"/>
  <c r="AO111" i="13"/>
  <c r="AN111" i="13" s="1"/>
  <c r="AO38" i="13"/>
  <c r="AN38" i="13" s="1"/>
  <c r="AO254" i="13"/>
  <c r="AN254" i="13" s="1"/>
  <c r="AO127" i="13"/>
  <c r="AN127" i="13" s="1"/>
  <c r="AO70" i="13"/>
  <c r="AN70" i="13" s="1"/>
  <c r="AO85" i="13"/>
  <c r="AN85" i="13" s="1"/>
  <c r="AO13" i="13"/>
  <c r="AN13" i="13" s="1"/>
  <c r="AO290" i="13"/>
  <c r="AN290" i="13" s="1"/>
  <c r="AO270" i="13"/>
  <c r="AN270" i="13" s="1"/>
  <c r="AO84" i="13"/>
  <c r="AN84" i="13" s="1"/>
  <c r="AO46" i="13"/>
  <c r="AN46" i="13" s="1"/>
  <c r="AO287" i="13"/>
  <c r="AN287" i="13" s="1"/>
  <c r="AO119" i="13"/>
  <c r="AN119" i="13" s="1"/>
  <c r="AO193" i="13"/>
  <c r="AN193" i="13" s="1"/>
  <c r="AO106" i="13"/>
  <c r="AN106" i="13" s="1"/>
  <c r="AO109" i="13"/>
  <c r="AN109" i="13" s="1"/>
  <c r="AO223" i="13"/>
  <c r="AN223" i="13" s="1"/>
  <c r="AO408" i="13"/>
  <c r="AN408" i="13" s="1"/>
  <c r="AO156" i="13"/>
  <c r="AN156" i="13" s="1"/>
  <c r="AO471" i="13"/>
  <c r="AN471" i="13" s="1"/>
  <c r="AO292" i="13"/>
  <c r="AN292" i="13" s="1"/>
  <c r="AO428" i="13"/>
  <c r="AN428" i="13" s="1"/>
  <c r="AO103" i="13"/>
  <c r="AN103" i="13" s="1"/>
  <c r="AO364" i="13"/>
  <c r="AN364" i="13" s="1"/>
  <c r="AO371" i="13"/>
  <c r="AN371" i="13" s="1"/>
  <c r="AO374" i="13"/>
  <c r="AN374" i="13" s="1"/>
  <c r="AO335" i="13"/>
  <c r="AN335" i="13" s="1"/>
  <c r="AO274" i="13"/>
  <c r="AN274" i="13" s="1"/>
  <c r="AO122" i="13"/>
  <c r="AN122" i="13" s="1"/>
  <c r="AO400" i="13"/>
  <c r="AN400" i="13" s="1"/>
  <c r="AO195" i="13"/>
  <c r="AN195" i="13" s="1"/>
  <c r="AO255" i="13"/>
  <c r="AN255" i="13" s="1"/>
  <c r="AO143" i="13"/>
  <c r="AN143" i="13" s="1"/>
  <c r="AO417" i="13"/>
  <c r="AN417" i="13" s="1"/>
  <c r="AO169" i="13"/>
  <c r="AN169" i="13" s="1"/>
  <c r="AO482" i="13"/>
  <c r="AN482" i="13" s="1"/>
  <c r="AO407" i="13"/>
  <c r="AN407" i="13" s="1"/>
  <c r="AO316" i="13"/>
  <c r="AN316" i="13" s="1"/>
  <c r="AO449" i="13"/>
  <c r="AN449" i="13" s="1"/>
  <c r="AO117" i="13"/>
  <c r="AN117" i="13" s="1"/>
  <c r="AO389" i="13"/>
  <c r="AN389" i="13" s="1"/>
  <c r="AO385" i="13"/>
  <c r="AN385" i="13" s="1"/>
  <c r="AO388" i="13"/>
  <c r="AN388" i="13" s="1"/>
  <c r="AO349" i="13"/>
  <c r="AN349" i="13" s="1"/>
  <c r="AO463" i="13"/>
  <c r="AN463" i="13" s="1"/>
  <c r="AO258" i="13"/>
  <c r="AN258" i="13" s="1"/>
  <c r="AO423" i="13"/>
  <c r="AN423" i="13" s="1"/>
  <c r="AO269" i="13"/>
  <c r="AN269" i="13" s="1"/>
  <c r="AO95" i="13"/>
  <c r="AN95" i="13" s="1"/>
  <c r="AO120" i="13"/>
  <c r="AN120" i="13" s="1"/>
  <c r="AO267" i="13"/>
  <c r="AN267" i="13" s="1"/>
  <c r="AO412" i="13"/>
  <c r="AN412" i="13" s="1"/>
  <c r="AO183" i="13"/>
  <c r="AN183" i="13" s="1"/>
  <c r="AO443" i="13"/>
  <c r="AN443" i="13" s="1"/>
  <c r="AO11" i="13"/>
  <c r="AN11" i="13" s="1"/>
  <c r="AO440" i="13"/>
  <c r="AN440" i="13" s="1"/>
  <c r="AO432" i="13"/>
  <c r="AN432" i="13" s="1"/>
  <c r="AO341" i="13"/>
  <c r="AN341" i="13" s="1"/>
  <c r="AO453" i="13"/>
  <c r="AN453" i="13" s="1"/>
  <c r="AO131" i="13"/>
  <c r="AN131" i="13" s="1"/>
  <c r="AO410" i="13"/>
  <c r="AN410" i="13" s="1"/>
  <c r="AO399" i="13"/>
  <c r="AN399" i="13" s="1"/>
  <c r="AO402" i="13"/>
  <c r="AN402" i="13" s="1"/>
  <c r="AO363" i="13"/>
  <c r="AN363" i="13" s="1"/>
  <c r="AO367" i="13"/>
  <c r="AN367" i="13" s="1"/>
  <c r="AO362" i="13"/>
  <c r="AN362" i="13" s="1"/>
  <c r="AO209" i="13"/>
  <c r="AN209" i="13" s="1"/>
  <c r="AO448" i="13"/>
  <c r="AN448" i="13" s="1"/>
  <c r="AO14" i="13"/>
  <c r="AN14" i="13" s="1"/>
  <c r="AO452" i="13"/>
  <c r="AN452" i="13" s="1"/>
  <c r="AO457" i="13"/>
  <c r="AN457" i="13" s="1"/>
  <c r="AO366" i="13"/>
  <c r="AN366" i="13" s="1"/>
  <c r="AO474" i="13"/>
  <c r="AN474" i="13" s="1"/>
  <c r="AO414" i="13"/>
  <c r="AN414" i="13" s="1"/>
  <c r="AO413" i="13"/>
  <c r="AN413" i="13" s="1"/>
  <c r="AO416" i="13"/>
  <c r="AN416" i="13" s="1"/>
  <c r="AO377" i="13"/>
  <c r="AN377" i="13" s="1"/>
  <c r="AO411" i="13"/>
  <c r="AN411" i="13" s="1"/>
  <c r="AO248" i="13"/>
  <c r="AN248" i="13" s="1"/>
  <c r="AO238" i="13"/>
  <c r="AN238" i="13" s="1"/>
  <c r="AO234" i="13"/>
  <c r="AN234" i="13" s="1"/>
  <c r="AO87" i="13"/>
  <c r="AN87" i="13" s="1"/>
  <c r="AO64" i="13"/>
  <c r="AN64" i="13" s="1"/>
  <c r="AO386" i="13"/>
  <c r="AN386" i="13" s="1"/>
  <c r="AO136" i="13"/>
  <c r="AN136" i="13" s="1"/>
  <c r="AO481" i="13"/>
  <c r="AN481" i="13" s="1"/>
  <c r="AO213" i="13"/>
  <c r="AN213" i="13" s="1"/>
  <c r="AO454" i="13"/>
  <c r="AN454" i="13" s="1"/>
  <c r="AO17" i="13"/>
  <c r="AN17" i="13" s="1"/>
  <c r="AO236" i="13"/>
  <c r="AN236" i="13" s="1"/>
  <c r="AO465" i="13"/>
  <c r="AN465" i="13" s="1"/>
  <c r="AO479" i="13"/>
  <c r="AN479" i="13" s="1"/>
  <c r="AO470" i="13"/>
  <c r="AN470" i="13" s="1"/>
  <c r="AO478" i="13"/>
  <c r="AN478" i="13" s="1"/>
  <c r="AO159" i="13"/>
  <c r="AN159" i="13" s="1"/>
  <c r="AO435" i="13"/>
  <c r="AN435" i="13" s="1"/>
  <c r="AO427" i="13"/>
  <c r="AN427" i="13" s="1"/>
  <c r="AO430" i="13"/>
  <c r="AN430" i="13" s="1"/>
  <c r="AO391" i="13"/>
  <c r="AN391" i="13" s="1"/>
  <c r="AO392" i="13"/>
  <c r="AN392" i="13" s="1"/>
  <c r="AO71" i="13"/>
  <c r="AN71" i="13" s="1"/>
  <c r="AO331" i="13"/>
  <c r="AN331" i="13" s="1"/>
  <c r="AO155" i="13"/>
  <c r="AN155" i="13" s="1"/>
  <c r="AO348" i="13"/>
  <c r="AN348" i="13" s="1"/>
  <c r="AO172" i="13"/>
  <c r="AN172" i="13" s="1"/>
  <c r="AO221" i="13"/>
  <c r="AN221" i="13" s="1"/>
  <c r="AO459" i="13"/>
  <c r="AN459" i="13" s="1"/>
  <c r="AO20" i="13"/>
  <c r="AN20" i="13" s="1"/>
  <c r="AO244" i="13"/>
  <c r="AN244" i="13" s="1"/>
  <c r="AO188" i="13"/>
  <c r="AN188" i="13" s="1"/>
  <c r="AO176" i="13"/>
  <c r="AN176" i="13" s="1"/>
  <c r="AO467" i="13"/>
  <c r="AN467" i="13" s="1"/>
  <c r="AO198" i="13"/>
  <c r="AN198" i="13" s="1"/>
  <c r="AO173" i="13"/>
  <c r="AN173" i="13" s="1"/>
  <c r="AO439" i="13"/>
  <c r="AN439" i="13" s="1"/>
  <c r="AO441" i="13"/>
  <c r="AN441" i="13" s="1"/>
  <c r="AO444" i="13"/>
  <c r="AN444" i="13" s="1"/>
  <c r="AO405" i="13"/>
  <c r="AN405" i="13" s="1"/>
  <c r="AO375" i="13"/>
  <c r="AN375" i="13" s="1"/>
  <c r="AO418" i="13"/>
  <c r="AN418" i="13" s="1"/>
  <c r="AO15" i="13"/>
  <c r="AN15" i="13" s="1"/>
  <c r="AO133" i="13"/>
  <c r="AN133" i="13" s="1"/>
  <c r="AO382" i="13"/>
  <c r="AN382" i="13" s="1"/>
  <c r="AO98" i="13"/>
  <c r="AN98" i="13" s="1"/>
  <c r="AO60" i="13"/>
  <c r="AN60" i="13" s="1"/>
  <c r="AO94" i="13"/>
  <c r="AN94" i="13" s="1"/>
  <c r="AO83" i="13"/>
  <c r="AN83" i="13" s="1"/>
  <c r="AO194" i="13"/>
  <c r="AN194" i="13" s="1"/>
  <c r="AO90" i="13"/>
  <c r="AN90" i="13" s="1"/>
  <c r="AO422" i="13"/>
  <c r="AN422" i="13" s="1"/>
  <c r="AO202" i="13"/>
  <c r="AN202" i="13" s="1"/>
  <c r="AO145" i="13"/>
  <c r="AN145" i="13" s="1"/>
  <c r="AO438" i="13"/>
  <c r="AN438" i="13" s="1"/>
  <c r="AO210" i="13"/>
  <c r="AN210" i="13" s="1"/>
  <c r="AO72" i="13"/>
  <c r="AN72" i="13" s="1"/>
  <c r="AO53" i="13"/>
  <c r="AN53" i="13" s="1"/>
  <c r="AO312" i="13"/>
  <c r="AN312" i="13" s="1"/>
  <c r="AO37" i="13"/>
  <c r="AN37" i="13" s="1"/>
  <c r="AO151" i="13"/>
  <c r="AN151" i="13" s="1"/>
  <c r="AO233" i="13"/>
  <c r="AN233" i="13" s="1"/>
  <c r="AO146" i="13"/>
  <c r="AN146" i="13" s="1"/>
  <c r="AO251" i="13"/>
  <c r="AN251" i="13" s="1"/>
  <c r="AO476" i="13"/>
  <c r="AN476" i="13" s="1"/>
  <c r="AO23" i="13"/>
  <c r="AN23" i="13" s="1"/>
  <c r="AO268" i="13"/>
  <c r="AN268" i="13" s="1"/>
  <c r="AO191" i="13"/>
  <c r="AN191" i="13" s="1"/>
  <c r="AO179" i="13"/>
  <c r="AN179" i="13" s="1"/>
  <c r="AO488" i="13"/>
  <c r="AN488" i="13" s="1"/>
  <c r="AO212" i="13"/>
  <c r="AN212" i="13" s="1"/>
  <c r="AO187" i="13"/>
  <c r="AN187" i="13" s="1"/>
  <c r="AO460" i="13"/>
  <c r="AN460" i="13" s="1"/>
  <c r="AO455" i="13"/>
  <c r="AN455" i="13" s="1"/>
  <c r="AO458" i="13"/>
  <c r="AN458" i="13" s="1"/>
  <c r="AO419" i="13"/>
  <c r="AN419" i="13" s="1"/>
  <c r="AH26" i="13"/>
  <c r="AG26" i="13" s="1"/>
  <c r="AH271" i="13"/>
  <c r="AG271" i="13" s="1"/>
  <c r="AH139" i="13"/>
  <c r="AG139" i="13" s="1"/>
  <c r="AH28" i="13"/>
  <c r="AG28" i="13" s="1"/>
  <c r="AH10" i="13"/>
  <c r="AG10" i="13" s="1"/>
  <c r="AH465" i="13"/>
  <c r="AG465" i="13" s="1"/>
  <c r="AH283" i="13"/>
  <c r="AG283" i="13" s="1"/>
  <c r="AH216" i="13"/>
  <c r="AG216" i="13" s="1"/>
  <c r="AH183" i="13"/>
  <c r="AG183" i="13" s="1"/>
  <c r="AH40" i="13"/>
  <c r="AG40" i="13" s="1"/>
  <c r="AH22" i="13"/>
  <c r="AG22" i="13" s="1"/>
  <c r="AH446" i="13"/>
  <c r="AG446" i="13" s="1"/>
  <c r="AH412" i="13"/>
  <c r="AG412" i="13" s="1"/>
  <c r="AH366" i="13"/>
  <c r="AG366" i="13" s="1"/>
  <c r="AH351" i="13"/>
  <c r="AG351" i="13" s="1"/>
  <c r="AH323" i="13"/>
  <c r="AG323" i="13" s="1"/>
  <c r="AH225" i="13"/>
  <c r="AG225" i="13" s="1"/>
  <c r="AH207" i="13"/>
  <c r="AG207" i="13" s="1"/>
  <c r="AH198" i="13"/>
  <c r="AG198" i="13" s="1"/>
  <c r="AH160" i="13"/>
  <c r="AG160" i="13" s="1"/>
  <c r="AH82" i="13"/>
  <c r="AG82" i="13" s="1"/>
  <c r="AH68" i="13"/>
  <c r="AG68" i="13" s="1"/>
  <c r="AH61" i="13"/>
  <c r="AG61" i="13" s="1"/>
  <c r="AH54" i="13"/>
  <c r="AG54" i="13" s="1"/>
  <c r="AH47" i="13"/>
  <c r="AG47" i="13" s="1"/>
  <c r="AH395" i="13"/>
  <c r="AG395" i="13" s="1"/>
  <c r="AH379" i="13"/>
  <c r="AG379" i="13" s="1"/>
  <c r="AH190" i="13"/>
  <c r="AG190" i="13" s="1"/>
  <c r="AH175" i="13"/>
  <c r="AG175" i="13" s="1"/>
  <c r="AH124" i="13"/>
  <c r="AG124" i="13" s="1"/>
  <c r="AH110" i="13"/>
  <c r="AG110" i="13" s="1"/>
  <c r="AH103" i="13"/>
  <c r="AG103" i="13" s="1"/>
  <c r="AH96" i="13"/>
  <c r="AG96" i="13" s="1"/>
  <c r="AH89" i="13"/>
  <c r="AG89" i="13" s="1"/>
  <c r="AH75" i="13"/>
  <c r="AG75" i="13" s="1"/>
  <c r="AH21" i="13"/>
  <c r="AG21" i="13" s="1"/>
  <c r="AH15" i="13"/>
  <c r="AG15" i="13" s="1"/>
  <c r="AH461" i="13"/>
  <c r="AG461" i="13" s="1"/>
  <c r="AH392" i="13"/>
  <c r="AG392" i="13" s="1"/>
  <c r="AH378" i="13"/>
  <c r="AG378" i="13" s="1"/>
  <c r="AH320" i="13"/>
  <c r="AG320" i="13" s="1"/>
  <c r="AH294" i="13"/>
  <c r="AG294" i="13" s="1"/>
  <c r="AH242" i="13"/>
  <c r="AG242" i="13" s="1"/>
  <c r="AH181" i="13"/>
  <c r="AG181" i="13" s="1"/>
  <c r="AH151" i="13"/>
  <c r="AG151" i="13" s="1"/>
  <c r="AH33" i="13"/>
  <c r="AG33" i="13" s="1"/>
  <c r="AH14" i="13"/>
  <c r="AG14" i="13" s="1"/>
  <c r="AH372" i="13"/>
  <c r="AG372" i="13" s="1"/>
  <c r="AH357" i="13"/>
  <c r="AG357" i="13" s="1"/>
  <c r="AH288" i="13"/>
  <c r="AG288" i="13" s="1"/>
  <c r="AH239" i="13"/>
  <c r="AG239" i="13" s="1"/>
  <c r="AH453" i="13"/>
  <c r="AG453" i="13" s="1"/>
  <c r="AH162" i="13"/>
  <c r="AG162" i="13" s="1"/>
  <c r="AH70" i="13"/>
  <c r="AG70" i="13" s="1"/>
  <c r="AH56" i="13"/>
  <c r="AG56" i="13" s="1"/>
  <c r="AH49" i="13"/>
  <c r="AG49" i="13" s="1"/>
  <c r="AH300" i="13"/>
  <c r="AG300" i="13" s="1"/>
  <c r="AH218" i="13"/>
  <c r="AG218" i="13" s="1"/>
  <c r="AH112" i="13"/>
  <c r="AG112" i="13" s="1"/>
  <c r="AH98" i="13"/>
  <c r="AG98" i="13" s="1"/>
  <c r="AH77" i="13"/>
  <c r="AG77" i="13" s="1"/>
  <c r="AH63" i="13"/>
  <c r="AG63" i="13" s="1"/>
  <c r="AH354" i="13"/>
  <c r="AG354" i="13" s="1"/>
  <c r="AH299" i="13"/>
  <c r="AG299" i="13" s="1"/>
  <c r="AH97" i="13"/>
  <c r="AG97" i="13" s="1"/>
  <c r="AH90" i="13"/>
  <c r="AG90" i="13" s="1"/>
  <c r="AH69" i="13"/>
  <c r="AG69" i="13" s="1"/>
  <c r="AH29" i="13"/>
  <c r="AG29" i="13" s="1"/>
  <c r="AH16" i="13"/>
  <c r="AG16" i="13" s="1"/>
  <c r="AH477" i="13"/>
  <c r="AG477" i="13" s="1"/>
  <c r="AH442" i="13"/>
  <c r="AG442" i="13" s="1"/>
  <c r="AH348" i="13"/>
  <c r="AG348" i="13" s="1"/>
  <c r="AH333" i="13"/>
  <c r="AG333" i="13" s="1"/>
  <c r="AH221" i="13"/>
  <c r="AG221" i="13" s="1"/>
  <c r="AH212" i="13"/>
  <c r="AG212" i="13" s="1"/>
  <c r="AH195" i="13"/>
  <c r="AG195" i="13" s="1"/>
  <c r="AH441" i="13"/>
  <c r="AG441" i="13" s="1"/>
  <c r="AH240" i="13"/>
  <c r="AG240" i="13" s="1"/>
  <c r="AH187" i="13"/>
  <c r="AG187" i="13" s="1"/>
  <c r="AH79" i="13"/>
  <c r="AG79" i="13" s="1"/>
  <c r="AH65" i="13"/>
  <c r="AG65" i="13" s="1"/>
  <c r="AH58" i="13"/>
  <c r="AG58" i="13" s="1"/>
  <c r="AH51" i="13"/>
  <c r="AG51" i="13" s="1"/>
  <c r="AH44" i="13"/>
  <c r="AG44" i="13" s="1"/>
  <c r="AH37" i="13"/>
  <c r="AG37" i="13" s="1"/>
  <c r="AH19" i="13"/>
  <c r="AG19" i="13" s="1"/>
  <c r="AH93" i="13"/>
  <c r="AG93" i="13" s="1"/>
  <c r="AH72" i="13"/>
  <c r="AG72" i="13" s="1"/>
  <c r="AH31" i="13"/>
  <c r="AG31" i="13" s="1"/>
  <c r="AH194" i="13"/>
  <c r="AG194" i="13" s="1"/>
  <c r="AH156" i="13"/>
  <c r="AG156" i="13" s="1"/>
  <c r="AH142" i="13"/>
  <c r="AG142" i="13" s="1"/>
  <c r="AH12" i="13"/>
  <c r="AG12" i="13" s="1"/>
  <c r="AH436" i="13"/>
  <c r="AG436" i="13" s="1"/>
  <c r="AH314" i="13"/>
  <c r="AG314" i="13" s="1"/>
  <c r="AH43" i="13"/>
  <c r="AG43" i="13" s="1"/>
  <c r="AH385" i="13"/>
  <c r="AG385" i="13" s="1"/>
  <c r="AH274" i="13"/>
  <c r="AG274" i="13" s="1"/>
  <c r="AH42" i="13"/>
  <c r="AG42" i="13" s="1"/>
  <c r="AH23" i="13"/>
  <c r="AG23" i="13" s="1"/>
  <c r="AH417" i="13"/>
  <c r="AG417" i="13" s="1"/>
  <c r="AH286" i="13"/>
  <c r="AG286" i="13" s="1"/>
  <c r="AH209" i="13"/>
  <c r="AG209" i="13" s="1"/>
  <c r="AH177" i="13"/>
  <c r="AG177" i="13" s="1"/>
  <c r="AH91" i="13"/>
  <c r="AG91" i="13" s="1"/>
  <c r="AH17" i="13"/>
  <c r="AG17" i="13" s="1"/>
  <c r="AH434" i="13"/>
  <c r="AG434" i="13" s="1"/>
  <c r="AH176" i="13"/>
  <c r="AG176" i="13" s="1"/>
  <c r="AH118" i="13"/>
  <c r="AG118" i="13" s="1"/>
  <c r="AH104" i="13"/>
  <c r="AG104" i="13" s="1"/>
  <c r="AH83" i="13"/>
  <c r="AG83" i="13" s="1"/>
  <c r="AH35" i="13"/>
  <c r="AG35" i="13" s="1"/>
  <c r="AH438" i="13"/>
  <c r="AG438" i="13" s="1"/>
  <c r="AH164" i="13"/>
  <c r="AG164" i="13" s="1"/>
  <c r="AH121" i="13"/>
  <c r="AG121" i="13" s="1"/>
  <c r="AH107" i="13"/>
  <c r="AG107" i="13" s="1"/>
  <c r="AH100" i="13"/>
  <c r="AG100" i="13" s="1"/>
  <c r="AH86" i="13"/>
  <c r="AG86" i="13" s="1"/>
  <c r="AH30" i="13"/>
  <c r="AG30" i="13" s="1"/>
  <c r="AH84" i="13"/>
  <c r="AG84" i="13" s="1"/>
  <c r="AH402" i="13"/>
  <c r="AG402" i="13" s="1"/>
  <c r="AH443" i="13"/>
  <c r="AG443" i="13" s="1"/>
  <c r="AH407" i="13"/>
  <c r="AG407" i="13" s="1"/>
  <c r="AH284" i="13"/>
  <c r="AG284" i="13" s="1"/>
  <c r="AH489" i="13"/>
  <c r="AG489" i="13" s="1"/>
  <c r="AH292" i="13"/>
  <c r="AG292" i="13" s="1"/>
  <c r="AH464" i="13"/>
  <c r="AG464" i="13" s="1"/>
  <c r="AH261" i="13"/>
  <c r="AG261" i="13" s="1"/>
  <c r="AH172" i="13"/>
  <c r="AG172" i="13" s="1"/>
  <c r="AH410" i="13"/>
  <c r="AG410" i="13" s="1"/>
  <c r="AH214" i="13"/>
  <c r="AG214" i="13" s="1"/>
  <c r="AH255" i="13"/>
  <c r="AG255" i="13" s="1"/>
  <c r="AH114" i="13"/>
  <c r="AG114" i="13" s="1"/>
  <c r="AH258" i="13"/>
  <c r="AG258" i="13" s="1"/>
  <c r="AH131" i="13"/>
  <c r="AG131" i="13" s="1"/>
  <c r="AH433" i="13"/>
  <c r="AG433" i="13" s="1"/>
  <c r="AH71" i="13"/>
  <c r="AG71" i="13" s="1"/>
  <c r="AH159" i="13"/>
  <c r="AG159" i="13" s="1"/>
  <c r="AH298" i="13"/>
  <c r="AG298" i="13" s="1"/>
  <c r="AH147" i="13"/>
  <c r="AG147" i="13" s="1"/>
  <c r="AH319" i="13"/>
  <c r="AG319" i="13" s="1"/>
  <c r="AH94" i="13"/>
  <c r="AG94" i="13" s="1"/>
  <c r="AH273" i="13"/>
  <c r="AG273" i="13" s="1"/>
  <c r="AH297" i="13"/>
  <c r="AG297" i="13" s="1"/>
  <c r="AH388" i="13"/>
  <c r="AG388" i="13" s="1"/>
  <c r="AH429" i="13"/>
  <c r="AG429" i="13" s="1"/>
  <c r="AH394" i="13"/>
  <c r="AG394" i="13" s="1"/>
  <c r="AH281" i="13"/>
  <c r="AG281" i="13" s="1"/>
  <c r="AH466" i="13"/>
  <c r="AG466" i="13" s="1"/>
  <c r="AH253" i="13"/>
  <c r="AG253" i="13" s="1"/>
  <c r="AH460" i="13"/>
  <c r="AG460" i="13" s="1"/>
  <c r="AH231" i="13"/>
  <c r="AG231" i="13" s="1"/>
  <c r="AH158" i="13"/>
  <c r="AG158" i="13" s="1"/>
  <c r="AH406" i="13"/>
  <c r="AG406" i="13" s="1"/>
  <c r="AH211" i="13"/>
  <c r="AG211" i="13" s="1"/>
  <c r="AH230" i="13"/>
  <c r="AG230" i="13" s="1"/>
  <c r="AH111" i="13"/>
  <c r="AG111" i="13" s="1"/>
  <c r="AH249" i="13"/>
  <c r="AG249" i="13" s="1"/>
  <c r="AH128" i="13"/>
  <c r="AG128" i="13" s="1"/>
  <c r="AH404" i="13"/>
  <c r="AG404" i="13" s="1"/>
  <c r="AH64" i="13"/>
  <c r="AG64" i="13" s="1"/>
  <c r="AH127" i="13"/>
  <c r="AG127" i="13" s="1"/>
  <c r="AH264" i="13"/>
  <c r="AG264" i="13" s="1"/>
  <c r="AH252" i="13"/>
  <c r="AG252" i="13" s="1"/>
  <c r="AH95" i="13"/>
  <c r="AG95" i="13" s="1"/>
  <c r="AH133" i="13"/>
  <c r="AG133" i="13" s="1"/>
  <c r="AH313" i="13"/>
  <c r="AG313" i="13" s="1"/>
  <c r="AH87" i="13"/>
  <c r="AG87" i="13" s="1"/>
  <c r="AH180" i="13"/>
  <c r="AG180" i="13" s="1"/>
  <c r="AH421" i="13"/>
  <c r="AG421" i="13" s="1"/>
  <c r="AH374" i="13"/>
  <c r="AG374" i="13" s="1"/>
  <c r="AH415" i="13"/>
  <c r="AG415" i="13" s="1"/>
  <c r="AH384" i="13"/>
  <c r="AG384" i="13" s="1"/>
  <c r="AH278" i="13"/>
  <c r="AG278" i="13" s="1"/>
  <c r="AH462" i="13"/>
  <c r="AG462" i="13" s="1"/>
  <c r="AH250" i="13"/>
  <c r="AG250" i="13" s="1"/>
  <c r="AH435" i="13"/>
  <c r="AG435" i="13" s="1"/>
  <c r="AH484" i="13"/>
  <c r="AG484" i="13" s="1"/>
  <c r="AH144" i="13"/>
  <c r="AG144" i="13" s="1"/>
  <c r="AH450" i="13"/>
  <c r="AG450" i="13" s="1"/>
  <c r="AH208" i="13"/>
  <c r="AG208" i="13" s="1"/>
  <c r="AH189" i="13"/>
  <c r="AG189" i="13" s="1"/>
  <c r="AH108" i="13"/>
  <c r="AG108" i="13" s="1"/>
  <c r="AH245" i="13"/>
  <c r="AG245" i="13" s="1"/>
  <c r="AH125" i="13"/>
  <c r="AG125" i="13" s="1"/>
  <c r="AH397" i="13"/>
  <c r="AG397" i="13" s="1"/>
  <c r="AH57" i="13"/>
  <c r="AG57" i="13" s="1"/>
  <c r="AH113" i="13"/>
  <c r="AG113" i="13" s="1"/>
  <c r="AH243" i="13"/>
  <c r="AG243" i="13" s="1"/>
  <c r="AH403" i="13"/>
  <c r="AG403" i="13" s="1"/>
  <c r="AH81" i="13"/>
  <c r="AG81" i="13" s="1"/>
  <c r="AH73" i="13"/>
  <c r="AG73" i="13" s="1"/>
  <c r="AH301" i="13"/>
  <c r="AG301" i="13" s="1"/>
  <c r="AH80" i="13"/>
  <c r="AG80" i="13" s="1"/>
  <c r="AH161" i="13"/>
  <c r="AG161" i="13" s="1"/>
  <c r="AH414" i="13"/>
  <c r="AG414" i="13" s="1"/>
  <c r="AH360" i="13"/>
  <c r="AG360" i="13" s="1"/>
  <c r="AH401" i="13"/>
  <c r="AG401" i="13" s="1"/>
  <c r="AH481" i="13"/>
  <c r="AG481" i="13" s="1"/>
  <c r="AH275" i="13"/>
  <c r="AG275" i="13" s="1"/>
  <c r="AH447" i="13"/>
  <c r="AG447" i="13" s="1"/>
  <c r="AH247" i="13"/>
  <c r="AG247" i="13" s="1"/>
  <c r="AH431" i="13"/>
  <c r="AG431" i="13" s="1"/>
  <c r="AH480" i="13"/>
  <c r="AG480" i="13" s="1"/>
  <c r="AH130" i="13"/>
  <c r="AG130" i="13" s="1"/>
  <c r="AH413" i="13"/>
  <c r="AG413" i="13" s="1"/>
  <c r="AH205" i="13"/>
  <c r="AG205" i="13" s="1"/>
  <c r="AH179" i="13"/>
  <c r="AG179" i="13" s="1"/>
  <c r="AH105" i="13"/>
  <c r="AG105" i="13" s="1"/>
  <c r="AH191" i="13"/>
  <c r="AG191" i="13" s="1"/>
  <c r="AH122" i="13"/>
  <c r="AG122" i="13" s="1"/>
  <c r="AH391" i="13"/>
  <c r="AG391" i="13" s="1"/>
  <c r="AH50" i="13"/>
  <c r="AG50" i="13" s="1"/>
  <c r="AH106" i="13"/>
  <c r="AG106" i="13" s="1"/>
  <c r="AH219" i="13"/>
  <c r="AG219" i="13" s="1"/>
  <c r="AH228" i="13"/>
  <c r="AG228" i="13" s="1"/>
  <c r="AH59" i="13"/>
  <c r="AG59" i="13" s="1"/>
  <c r="AH279" i="13"/>
  <c r="AG279" i="13" s="1"/>
  <c r="AH66" i="13"/>
  <c r="AG66" i="13" s="1"/>
  <c r="AH150" i="13"/>
  <c r="AG150" i="13" s="1"/>
  <c r="AH353" i="13"/>
  <c r="AG353" i="13" s="1"/>
  <c r="AH346" i="13"/>
  <c r="AG346" i="13" s="1"/>
  <c r="AH387" i="13"/>
  <c r="AG387" i="13" s="1"/>
  <c r="AH445" i="13"/>
  <c r="AG445" i="13" s="1"/>
  <c r="AH272" i="13"/>
  <c r="AG272" i="13" s="1"/>
  <c r="AH424" i="13"/>
  <c r="AG424" i="13" s="1"/>
  <c r="AH244" i="13"/>
  <c r="AG244" i="13" s="1"/>
  <c r="AH427" i="13"/>
  <c r="AG427" i="13" s="1"/>
  <c r="AH476" i="13"/>
  <c r="AG476" i="13" s="1"/>
  <c r="AH116" i="13"/>
  <c r="AG116" i="13" s="1"/>
  <c r="AH365" i="13"/>
  <c r="AG365" i="13" s="1"/>
  <c r="AH202" i="13"/>
  <c r="AG202" i="13" s="1"/>
  <c r="AH166" i="13"/>
  <c r="AG166" i="13" s="1"/>
  <c r="AH474" i="13"/>
  <c r="AG474" i="13" s="1"/>
  <c r="AH178" i="13"/>
  <c r="AG178" i="13" s="1"/>
  <c r="AH119" i="13"/>
  <c r="AG119" i="13" s="1"/>
  <c r="AH341" i="13"/>
  <c r="AG341" i="13" s="1"/>
  <c r="AH36" i="13"/>
  <c r="AG36" i="13" s="1"/>
  <c r="AH99" i="13"/>
  <c r="AG99" i="13" s="1"/>
  <c r="AH210" i="13"/>
  <c r="AG210" i="13" s="1"/>
  <c r="AH389" i="13"/>
  <c r="AG389" i="13" s="1"/>
  <c r="AH381" i="13"/>
  <c r="AG381" i="13" s="1"/>
  <c r="AH52" i="13"/>
  <c r="AG52" i="13" s="1"/>
  <c r="AH256" i="13"/>
  <c r="AG256" i="13" s="1"/>
  <c r="AH34" i="13"/>
  <c r="AG34" i="13" s="1"/>
  <c r="AH136" i="13"/>
  <c r="AG136" i="13" s="1"/>
  <c r="AH367" i="13"/>
  <c r="AG367" i="13" s="1"/>
  <c r="AH332" i="13"/>
  <c r="AG332" i="13" s="1"/>
  <c r="AH373" i="13"/>
  <c r="AG373" i="13" s="1"/>
  <c r="AH432" i="13"/>
  <c r="AG432" i="13" s="1"/>
  <c r="AH269" i="13"/>
  <c r="AG269" i="13" s="1"/>
  <c r="AH405" i="13"/>
  <c r="AG405" i="13" s="1"/>
  <c r="AH241" i="13"/>
  <c r="AG241" i="13" s="1"/>
  <c r="AH386" i="13"/>
  <c r="AG386" i="13" s="1"/>
  <c r="AH439" i="13"/>
  <c r="AG439" i="13" s="1"/>
  <c r="AH102" i="13"/>
  <c r="AG102" i="13" s="1"/>
  <c r="AH342" i="13"/>
  <c r="AG342" i="13" s="1"/>
  <c r="AH199" i="13"/>
  <c r="AG199" i="13" s="1"/>
  <c r="AH141" i="13"/>
  <c r="AG141" i="13" s="1"/>
  <c r="AH440" i="13"/>
  <c r="AG440" i="13" s="1"/>
  <c r="AH168" i="13"/>
  <c r="AG168" i="13" s="1"/>
  <c r="AH428" i="13"/>
  <c r="AG428" i="13" s="1"/>
  <c r="AH328" i="13"/>
  <c r="AG328" i="13" s="1"/>
  <c r="AH487" i="13"/>
  <c r="AG487" i="13" s="1"/>
  <c r="AH92" i="13"/>
  <c r="AG92" i="13" s="1"/>
  <c r="AH201" i="13"/>
  <c r="AG201" i="13" s="1"/>
  <c r="AH375" i="13"/>
  <c r="AG375" i="13" s="1"/>
  <c r="AH45" i="13"/>
  <c r="AG45" i="13" s="1"/>
  <c r="AH236" i="13"/>
  <c r="AG236" i="13" s="1"/>
  <c r="AH20" i="13"/>
  <c r="AG20" i="13" s="1"/>
  <c r="AH76" i="13"/>
  <c r="AG76" i="13" s="1"/>
  <c r="AH322" i="13"/>
  <c r="AG322" i="13" s="1"/>
  <c r="AH203" i="13"/>
  <c r="AG203" i="13" s="1"/>
  <c r="AH246" i="13"/>
  <c r="AG246" i="13" s="1"/>
  <c r="AH123" i="13"/>
  <c r="AG123" i="13" s="1"/>
  <c r="AH307" i="13"/>
  <c r="AG307" i="13" s="1"/>
  <c r="AH473" i="13"/>
  <c r="AG473" i="13" s="1"/>
  <c r="AH248" i="13"/>
  <c r="AG248" i="13" s="1"/>
  <c r="AH39" i="13"/>
  <c r="AG39" i="13" s="1"/>
  <c r="AH309" i="13"/>
  <c r="AG309" i="13" s="1"/>
  <c r="AH173" i="13"/>
  <c r="AG173" i="13" s="1"/>
  <c r="AH368" i="13"/>
  <c r="AG368" i="13" s="1"/>
  <c r="AH393" i="13"/>
  <c r="AG393" i="13" s="1"/>
  <c r="AH267" i="13"/>
  <c r="AG267" i="13" s="1"/>
  <c r="AH363" i="13"/>
  <c r="AG363" i="13" s="1"/>
  <c r="AH153" i="13"/>
  <c r="AG153" i="13" s="1"/>
  <c r="AH305" i="13"/>
  <c r="AG305" i="13" s="1"/>
  <c r="AH217" i="13"/>
  <c r="AG217" i="13" s="1"/>
  <c r="AH318" i="13"/>
  <c r="AG318" i="13" s="1"/>
  <c r="AH359" i="13"/>
  <c r="AG359" i="13" s="1"/>
  <c r="AH419" i="13"/>
  <c r="AG419" i="13" s="1"/>
  <c r="AH266" i="13"/>
  <c r="AG266" i="13" s="1"/>
  <c r="AH382" i="13"/>
  <c r="AG382" i="13" s="1"/>
  <c r="AH238" i="13"/>
  <c r="AG238" i="13" s="1"/>
  <c r="AH344" i="13"/>
  <c r="AG344" i="13" s="1"/>
  <c r="AH398" i="13"/>
  <c r="AG398" i="13" s="1"/>
  <c r="AH88" i="13"/>
  <c r="AG88" i="13" s="1"/>
  <c r="AH327" i="13"/>
  <c r="AG327" i="13" s="1"/>
  <c r="AH185" i="13"/>
  <c r="AG185" i="13" s="1"/>
  <c r="AH138" i="13"/>
  <c r="AG138" i="13" s="1"/>
  <c r="AH422" i="13"/>
  <c r="AG422" i="13" s="1"/>
  <c r="AH155" i="13"/>
  <c r="AG155" i="13" s="1"/>
  <c r="AH411" i="13"/>
  <c r="AG411" i="13" s="1"/>
  <c r="AH293" i="13"/>
  <c r="AG293" i="13" s="1"/>
  <c r="AH479" i="13"/>
  <c r="AG479" i="13" s="1"/>
  <c r="AH78" i="13"/>
  <c r="AG78" i="13" s="1"/>
  <c r="AH193" i="13"/>
  <c r="AG193" i="13" s="1"/>
  <c r="AH376" i="13"/>
  <c r="AG376" i="13" s="1"/>
  <c r="AH170" i="13"/>
  <c r="AG170" i="13" s="1"/>
  <c r="AH338" i="13"/>
  <c r="AG338" i="13" s="1"/>
  <c r="AH38" i="13"/>
  <c r="AG38" i="13" s="1"/>
  <c r="AH222" i="13"/>
  <c r="AG222" i="13" s="1"/>
  <c r="AH13" i="13"/>
  <c r="AG13" i="13" s="1"/>
  <c r="AH62" i="13"/>
  <c r="AG62" i="13" s="1"/>
  <c r="AH324" i="13"/>
  <c r="AG324" i="13" s="1"/>
  <c r="AH196" i="13"/>
  <c r="AG196" i="13" s="1"/>
  <c r="AH449" i="13"/>
  <c r="AG449" i="13" s="1"/>
  <c r="AH304" i="13"/>
  <c r="AG304" i="13" s="1"/>
  <c r="AH345" i="13"/>
  <c r="AG345" i="13" s="1"/>
  <c r="AH409" i="13"/>
  <c r="AG409" i="13" s="1"/>
  <c r="AH263" i="13"/>
  <c r="AG263" i="13" s="1"/>
  <c r="AH350" i="13"/>
  <c r="AG350" i="13" s="1"/>
  <c r="AH235" i="13"/>
  <c r="AG235" i="13" s="1"/>
  <c r="AH340" i="13"/>
  <c r="AG340" i="13" s="1"/>
  <c r="AH390" i="13"/>
  <c r="AG390" i="13" s="1"/>
  <c r="AH74" i="13"/>
  <c r="AG74" i="13" s="1"/>
  <c r="AH312" i="13"/>
  <c r="AG312" i="13" s="1"/>
  <c r="AH171" i="13"/>
  <c r="AG171" i="13" s="1"/>
  <c r="AH135" i="13"/>
  <c r="AG135" i="13" s="1"/>
  <c r="AH369" i="13"/>
  <c r="AG369" i="13" s="1"/>
  <c r="AH152" i="13"/>
  <c r="AG152" i="13" s="1"/>
  <c r="AH399" i="13"/>
  <c r="AG399" i="13" s="1"/>
  <c r="AH265" i="13"/>
  <c r="AG265" i="13" s="1"/>
  <c r="AH448" i="13"/>
  <c r="AG448" i="13" s="1"/>
  <c r="AH25" i="13"/>
  <c r="AG25" i="13" s="1"/>
  <c r="AH174" i="13"/>
  <c r="AG174" i="13" s="1"/>
  <c r="AH326" i="13"/>
  <c r="AG326" i="13" s="1"/>
  <c r="AH24" i="13"/>
  <c r="AG24" i="13" s="1"/>
  <c r="AH213" i="13"/>
  <c r="AG213" i="13" s="1"/>
  <c r="AH483" i="13"/>
  <c r="AG483" i="13" s="1"/>
  <c r="AH55" i="13"/>
  <c r="AG55" i="13" s="1"/>
  <c r="AH306" i="13"/>
  <c r="AG306" i="13" s="1"/>
  <c r="AH486" i="13"/>
  <c r="AG486" i="13" s="1"/>
  <c r="AH290" i="13"/>
  <c r="AG290" i="13" s="1"/>
  <c r="AH331" i="13"/>
  <c r="AG331" i="13" s="1"/>
  <c r="AH396" i="13"/>
  <c r="AG396" i="13" s="1"/>
  <c r="AH260" i="13"/>
  <c r="AG260" i="13" s="1"/>
  <c r="AH343" i="13"/>
  <c r="AG343" i="13" s="1"/>
  <c r="AH232" i="13"/>
  <c r="AG232" i="13" s="1"/>
  <c r="AH310" i="13"/>
  <c r="AG310" i="13" s="1"/>
  <c r="AH370" i="13"/>
  <c r="AG370" i="13" s="1"/>
  <c r="AH60" i="13"/>
  <c r="AG60" i="13" s="1"/>
  <c r="AH291" i="13"/>
  <c r="AG291" i="13" s="1"/>
  <c r="AH157" i="13"/>
  <c r="AG157" i="13" s="1"/>
  <c r="AH132" i="13"/>
  <c r="AG132" i="13" s="1"/>
  <c r="AH364" i="13"/>
  <c r="AG364" i="13" s="1"/>
  <c r="AH149" i="13"/>
  <c r="AG149" i="13" s="1"/>
  <c r="AH335" i="13"/>
  <c r="AG335" i="13" s="1"/>
  <c r="AH224" i="13"/>
  <c r="AG224" i="13" s="1"/>
  <c r="AH418" i="13"/>
  <c r="AG418" i="13" s="1"/>
  <c r="AH11" i="13"/>
  <c r="AG11" i="13" s="1"/>
  <c r="AH148" i="13"/>
  <c r="AG148" i="13" s="1"/>
  <c r="AH285" i="13"/>
  <c r="AG285" i="13" s="1"/>
  <c r="AH437" i="13"/>
  <c r="AG437" i="13" s="1"/>
  <c r="AH204" i="13"/>
  <c r="AG204" i="13" s="1"/>
  <c r="AH459" i="13"/>
  <c r="AG459" i="13" s="1"/>
  <c r="AH48" i="13"/>
  <c r="AG48" i="13" s="1"/>
  <c r="AH472" i="13"/>
  <c r="AG472" i="13" s="1"/>
  <c r="AH276" i="13"/>
  <c r="AG276" i="13" s="1"/>
  <c r="AH317" i="13"/>
  <c r="AG317" i="13" s="1"/>
  <c r="AH383" i="13"/>
  <c r="AG383" i="13" s="1"/>
  <c r="AH257" i="13"/>
  <c r="AG257" i="13" s="1"/>
  <c r="AH336" i="13"/>
  <c r="AG336" i="13" s="1"/>
  <c r="AH229" i="13"/>
  <c r="AG229" i="13" s="1"/>
  <c r="AH303" i="13"/>
  <c r="AG303" i="13" s="1"/>
  <c r="AH355" i="13"/>
  <c r="AG355" i="13" s="1"/>
  <c r="AH46" i="13"/>
  <c r="AG46" i="13" s="1"/>
  <c r="AH277" i="13"/>
  <c r="AG277" i="13" s="1"/>
  <c r="AH361" i="13"/>
  <c r="AG361" i="13" s="1"/>
  <c r="AH129" i="13"/>
  <c r="AG129" i="13" s="1"/>
  <c r="AH316" i="13"/>
  <c r="AG316" i="13" s="1"/>
  <c r="AH146" i="13"/>
  <c r="AG146" i="13" s="1"/>
  <c r="AH330" i="13"/>
  <c r="AG330" i="13" s="1"/>
  <c r="AH215" i="13"/>
  <c r="AG215" i="13" s="1"/>
  <c r="AH377" i="13"/>
  <c r="AG377" i="13" s="1"/>
  <c r="AH463" i="13"/>
  <c r="AG463" i="13" s="1"/>
  <c r="AH67" i="13"/>
  <c r="AG67" i="13" s="1"/>
  <c r="AH352" i="13"/>
  <c r="AG352" i="13" s="1"/>
  <c r="AH227" i="13"/>
  <c r="AG227" i="13" s="1"/>
  <c r="AH423" i="13"/>
  <c r="AG423" i="13" s="1"/>
  <c r="AH188" i="13"/>
  <c r="AG188" i="13" s="1"/>
  <c r="AH452" i="13"/>
  <c r="AG452" i="13" s="1"/>
  <c r="AH41" i="13"/>
  <c r="AG41" i="13" s="1"/>
  <c r="AH295" i="13"/>
  <c r="AG295" i="13" s="1"/>
  <c r="AH458" i="13"/>
  <c r="AG458" i="13" s="1"/>
  <c r="AH262" i="13"/>
  <c r="AG262" i="13" s="1"/>
  <c r="AH482" i="13"/>
  <c r="AG482" i="13" s="1"/>
  <c r="AH347" i="13"/>
  <c r="AG347" i="13" s="1"/>
  <c r="AH254" i="13"/>
  <c r="AG254" i="13" s="1"/>
  <c r="AH329" i="13"/>
  <c r="AG329" i="13" s="1"/>
  <c r="AH226" i="13"/>
  <c r="AG226" i="13" s="1"/>
  <c r="AH296" i="13"/>
  <c r="AG296" i="13" s="1"/>
  <c r="AH234" i="13"/>
  <c r="AG234" i="13" s="1"/>
  <c r="AH32" i="13"/>
  <c r="AG32" i="13" s="1"/>
  <c r="AH270" i="13"/>
  <c r="AG270" i="13" s="1"/>
  <c r="AH356" i="13"/>
  <c r="AG356" i="13" s="1"/>
  <c r="AH126" i="13"/>
  <c r="AG126" i="13" s="1"/>
  <c r="AH311" i="13"/>
  <c r="AG311" i="13" s="1"/>
  <c r="AH143" i="13"/>
  <c r="AG143" i="13" s="1"/>
  <c r="AH302" i="13"/>
  <c r="AG302" i="13" s="1"/>
  <c r="AH182" i="13"/>
  <c r="AG182" i="13" s="1"/>
  <c r="AH371" i="13"/>
  <c r="AG371" i="13" s="1"/>
  <c r="AH454" i="13"/>
  <c r="AG454" i="13" s="1"/>
  <c r="AH53" i="13"/>
  <c r="AG53" i="13" s="1"/>
  <c r="AH192" i="13"/>
  <c r="AG192" i="13" s="1"/>
  <c r="AH408" i="13"/>
  <c r="AG408" i="13" s="1"/>
  <c r="AH184" i="13"/>
  <c r="AG184" i="13" s="1"/>
  <c r="AH400" i="13"/>
  <c r="AG400" i="13" s="1"/>
  <c r="AH27" i="13"/>
  <c r="AG27" i="13" s="1"/>
  <c r="AH444" i="13"/>
  <c r="AG444" i="13" s="1"/>
  <c r="AH485" i="13"/>
  <c r="AG485" i="13" s="1"/>
  <c r="AH469" i="13"/>
  <c r="AG469" i="13" s="1"/>
  <c r="AH334" i="13"/>
  <c r="AG334" i="13" s="1"/>
  <c r="AH251" i="13"/>
  <c r="AG251" i="13" s="1"/>
  <c r="AH220" i="13"/>
  <c r="AG220" i="13" s="1"/>
  <c r="AH289" i="13"/>
  <c r="AG289" i="13" s="1"/>
  <c r="AH18" i="13"/>
  <c r="AG18" i="13" s="1"/>
  <c r="AH337" i="13"/>
  <c r="AG337" i="13" s="1"/>
  <c r="AH140" i="13"/>
  <c r="AG140" i="13" s="1"/>
  <c r="AH167" i="13"/>
  <c r="AG167" i="13" s="1"/>
  <c r="AH425" i="13"/>
  <c r="AG425" i="13" s="1"/>
  <c r="AH165" i="13"/>
  <c r="AG165" i="13" s="1"/>
  <c r="AH223" i="13"/>
  <c r="AG223" i="13" s="1"/>
  <c r="AH117" i="13"/>
  <c r="AG117" i="13" s="1"/>
  <c r="AH430" i="13"/>
  <c r="AG430" i="13" s="1"/>
  <c r="AH471" i="13"/>
  <c r="AG471" i="13" s="1"/>
  <c r="AH456" i="13"/>
  <c r="AG456" i="13" s="1"/>
  <c r="AH321" i="13"/>
  <c r="AG321" i="13" s="1"/>
  <c r="AH237" i="13"/>
  <c r="AG237" i="13" s="1"/>
  <c r="AH315" i="13"/>
  <c r="AG315" i="13" s="1"/>
  <c r="AH206" i="13"/>
  <c r="AG206" i="13" s="1"/>
  <c r="AH282" i="13"/>
  <c r="AG282" i="13" s="1"/>
  <c r="AH200" i="13"/>
  <c r="AG200" i="13" s="1"/>
  <c r="AH488" i="13"/>
  <c r="AG488" i="13" s="1"/>
  <c r="AH233" i="13"/>
  <c r="AG233" i="13" s="1"/>
  <c r="AH308" i="13"/>
  <c r="AG308" i="13" s="1"/>
  <c r="AH120" i="13"/>
  <c r="AG120" i="13" s="1"/>
  <c r="AH280" i="13"/>
  <c r="AG280" i="13" s="1"/>
  <c r="AH137" i="13"/>
  <c r="AG137" i="13" s="1"/>
  <c r="AH467" i="13"/>
  <c r="AG467" i="13" s="1"/>
  <c r="AH145" i="13"/>
  <c r="AG145" i="13" s="1"/>
  <c r="AH197" i="13"/>
  <c r="AG197" i="13" s="1"/>
  <c r="AH358" i="13"/>
  <c r="AG358" i="13" s="1"/>
  <c r="AH478" i="13"/>
  <c r="AG478" i="13" s="1"/>
  <c r="AH169" i="13"/>
  <c r="AG169" i="13" s="1"/>
  <c r="AH362" i="13"/>
  <c r="AG362" i="13" s="1"/>
  <c r="AH115" i="13"/>
  <c r="AG115" i="13" s="1"/>
  <c r="AH380" i="13"/>
  <c r="AG380" i="13" s="1"/>
  <c r="AH475" i="13"/>
  <c r="AG475" i="13" s="1"/>
  <c r="AH426" i="13"/>
  <c r="AG426" i="13" s="1"/>
  <c r="AH416" i="13"/>
  <c r="AG416" i="13" s="1"/>
  <c r="AH457" i="13"/>
  <c r="AG457" i="13" s="1"/>
  <c r="AH420" i="13"/>
  <c r="AG420" i="13" s="1"/>
  <c r="AH287" i="13"/>
  <c r="AG287" i="13" s="1"/>
  <c r="AH468" i="13"/>
  <c r="AG468" i="13" s="1"/>
  <c r="AH268" i="13"/>
  <c r="AG268" i="13" s="1"/>
  <c r="AH186" i="13"/>
  <c r="AG186" i="13" s="1"/>
  <c r="AH451" i="13"/>
  <c r="AG451" i="13" s="1"/>
  <c r="AH470" i="13"/>
  <c r="AG470" i="13" s="1"/>
  <c r="AH339" i="13"/>
  <c r="AG339" i="13" s="1"/>
  <c r="AH349" i="13"/>
  <c r="AG349" i="13" s="1"/>
  <c r="AH163" i="13"/>
  <c r="AG163" i="13" s="1"/>
  <c r="AH101" i="13"/>
  <c r="AG101" i="13" s="1"/>
  <c r="AH85" i="13"/>
  <c r="AG85" i="13" s="1"/>
  <c r="AH325" i="13"/>
  <c r="AG325" i="13" s="1"/>
  <c r="AH455" i="13"/>
  <c r="AG455" i="13" s="1"/>
  <c r="AH134" i="13"/>
  <c r="AG134" i="13" s="1"/>
  <c r="AH109" i="13"/>
  <c r="AG109" i="13" s="1"/>
  <c r="AH154" i="13"/>
  <c r="AG154" i="13" s="1"/>
  <c r="B123" i="12"/>
  <c r="B103" i="12"/>
  <c r="B102" i="12"/>
  <c r="B101" i="12"/>
  <c r="B100" i="12"/>
  <c r="B78" i="12"/>
  <c r="B61" i="12"/>
  <c r="B60" i="12"/>
  <c r="K32" i="4"/>
  <c r="K31" i="4"/>
  <c r="K30" i="4"/>
  <c r="K29" i="4"/>
  <c r="K28" i="4"/>
  <c r="K27" i="4"/>
  <c r="K26" i="4"/>
  <c r="K25" i="4"/>
  <c r="K24" i="4"/>
  <c r="K23" i="4"/>
  <c r="K22" i="4"/>
  <c r="K21" i="4"/>
  <c r="K20" i="4"/>
  <c r="K19" i="4"/>
  <c r="K18" i="4"/>
  <c r="K17" i="4"/>
  <c r="K16" i="4"/>
  <c r="G76" i="4"/>
  <c r="G77" i="4" s="1"/>
  <c r="F76" i="4"/>
  <c r="B3" i="4" s="1"/>
  <c r="I75" i="4"/>
  <c r="I74" i="4"/>
  <c r="I73" i="4"/>
  <c r="I72" i="4"/>
  <c r="I71" i="4"/>
  <c r="I70" i="4"/>
  <c r="I69" i="4"/>
  <c r="I68" i="4"/>
  <c r="I67" i="4"/>
  <c r="I66" i="4"/>
  <c r="I65" i="4"/>
  <c r="I64" i="4"/>
  <c r="I63" i="4"/>
  <c r="I62" i="4"/>
  <c r="I61" i="4"/>
  <c r="I60" i="4"/>
  <c r="I59" i="4"/>
  <c r="I58" i="4"/>
  <c r="I57" i="4"/>
  <c r="I56" i="4"/>
  <c r="I55" i="4"/>
  <c r="I54" i="4"/>
  <c r="I53" i="4"/>
  <c r="I52" i="4"/>
  <c r="I51" i="4"/>
  <c r="I50" i="4"/>
  <c r="I49" i="4"/>
  <c r="I48" i="4"/>
  <c r="I47" i="4"/>
  <c r="I46" i="4"/>
  <c r="I45" i="4"/>
  <c r="I44" i="4"/>
  <c r="I43" i="4"/>
  <c r="I42" i="4"/>
  <c r="I41" i="4"/>
  <c r="I40" i="4"/>
  <c r="I39" i="4"/>
  <c r="I38" i="4"/>
  <c r="I37" i="4"/>
  <c r="I36" i="4"/>
  <c r="I35" i="4"/>
  <c r="I34" i="4"/>
  <c r="I33" i="4"/>
  <c r="I32" i="4"/>
  <c r="I31" i="4"/>
  <c r="I30" i="4"/>
  <c r="I29" i="4"/>
  <c r="I28" i="4"/>
  <c r="I27" i="4"/>
  <c r="I26" i="4"/>
  <c r="I25" i="4"/>
  <c r="I24" i="4"/>
  <c r="I23" i="4"/>
  <c r="I22" i="4"/>
  <c r="I21" i="4"/>
  <c r="I20" i="4"/>
  <c r="I19" i="4"/>
  <c r="I18" i="4"/>
  <c r="I17" i="4"/>
  <c r="I16" i="4"/>
  <c r="D11" i="4" l="1"/>
  <c r="B19" i="12" s="1"/>
  <c r="C78" i="5"/>
  <c r="B5" i="5"/>
  <c r="F5" i="5" s="1"/>
  <c r="G45" i="11"/>
  <c r="D97" i="6"/>
  <c r="B22" i="12" a="1"/>
  <c r="B22" i="12" s="1"/>
  <c r="D84" i="6"/>
  <c r="D83" i="6"/>
  <c r="D30" i="5"/>
  <c r="D68" i="6"/>
  <c r="D29" i="5"/>
  <c r="D67" i="6"/>
  <c r="D52" i="6"/>
  <c r="D118" i="6"/>
  <c r="D117" i="6"/>
  <c r="D48" i="5"/>
  <c r="D51" i="6"/>
  <c r="D60" i="5"/>
  <c r="D36" i="6"/>
  <c r="D59" i="5"/>
  <c r="D35" i="6"/>
  <c r="D66" i="5"/>
  <c r="D20" i="6"/>
  <c r="D5" i="6"/>
  <c r="D19" i="6"/>
  <c r="AL310" i="13"/>
  <c r="AL311" i="13" s="1"/>
  <c r="AL312" i="13" s="1"/>
  <c r="AL313" i="13" s="1"/>
  <c r="AL314" i="13" s="1"/>
  <c r="AL315" i="13" s="1"/>
  <c r="AL316" i="13" s="1"/>
  <c r="AL317" i="13" s="1"/>
  <c r="AL318" i="13" s="1"/>
  <c r="AL319" i="13" s="1"/>
  <c r="AL320" i="13" s="1"/>
  <c r="AL321" i="13" s="1"/>
  <c r="AL322" i="13" s="1"/>
  <c r="AL323" i="13" s="1"/>
  <c r="AL324" i="13" s="1"/>
  <c r="AL325" i="13" s="1"/>
  <c r="AL326" i="13" s="1"/>
  <c r="AL327" i="13" s="1"/>
  <c r="AL328" i="13" s="1"/>
  <c r="AL329" i="13" s="1"/>
  <c r="AL330" i="13" s="1"/>
  <c r="AL331" i="13" s="1"/>
  <c r="AL332" i="13" s="1"/>
  <c r="AL333" i="13" s="1"/>
  <c r="AL334" i="13" s="1"/>
  <c r="AL335" i="13" s="1"/>
  <c r="AL336" i="13" s="1"/>
  <c r="AL337" i="13" s="1"/>
  <c r="AL338" i="13" s="1"/>
  <c r="AL339" i="13" s="1"/>
  <c r="AL340" i="13" s="1"/>
  <c r="AL341" i="13" s="1"/>
  <c r="AL342" i="13" s="1"/>
  <c r="AL343" i="13" s="1"/>
  <c r="AL344" i="13" s="1"/>
  <c r="AL345" i="13" s="1"/>
  <c r="AL346" i="13" s="1"/>
  <c r="AL347" i="13" s="1"/>
  <c r="AL348" i="13" s="1"/>
  <c r="AL349" i="13" s="1"/>
  <c r="AL350" i="13" s="1"/>
  <c r="AL351" i="13" s="1"/>
  <c r="AL352" i="13" s="1"/>
  <c r="AL353" i="13" s="1"/>
  <c r="AL354" i="13" s="1"/>
  <c r="AL355" i="13" s="1"/>
  <c r="AL356" i="13" s="1"/>
  <c r="AL357" i="13" s="1"/>
  <c r="AL358" i="13" s="1"/>
  <c r="AL359" i="13" s="1"/>
  <c r="AL360" i="13" s="1"/>
  <c r="AL361" i="13" s="1"/>
  <c r="AL362" i="13" s="1"/>
  <c r="AL363" i="13" s="1"/>
  <c r="AL364" i="13" s="1"/>
  <c r="AL365" i="13" s="1"/>
  <c r="AL366" i="13" s="1"/>
  <c r="AL367" i="13" s="1"/>
  <c r="AL368" i="13" s="1"/>
  <c r="AL369" i="13" s="1"/>
  <c r="AL370" i="13" s="1"/>
  <c r="AL371" i="13" s="1"/>
  <c r="AL372" i="13" s="1"/>
  <c r="AL373" i="13" s="1"/>
  <c r="AL374" i="13" s="1"/>
  <c r="AL375" i="13" s="1"/>
  <c r="AL376" i="13" s="1"/>
  <c r="AL377" i="13" s="1"/>
  <c r="AL378" i="13" s="1"/>
  <c r="AL379" i="13" s="1"/>
  <c r="AL380" i="13" s="1"/>
  <c r="AL381" i="13" s="1"/>
  <c r="AL382" i="13" s="1"/>
  <c r="AL383" i="13" s="1"/>
  <c r="AL384" i="13" s="1"/>
  <c r="AL385" i="13" s="1"/>
  <c r="AL386" i="13" s="1"/>
  <c r="AL387" i="13" s="1"/>
  <c r="AL388" i="13" s="1"/>
  <c r="AL389" i="13" s="1"/>
  <c r="AL390" i="13" s="1"/>
  <c r="AL391" i="13" s="1"/>
  <c r="AL392" i="13" s="1"/>
  <c r="AL393" i="13" s="1"/>
  <c r="AL394" i="13" s="1"/>
  <c r="AL395" i="13" s="1"/>
  <c r="AL396" i="13" s="1"/>
  <c r="AL397" i="13" s="1"/>
  <c r="AL398" i="13" s="1"/>
  <c r="AL399" i="13" s="1"/>
  <c r="AL400" i="13" s="1"/>
  <c r="AL401" i="13" s="1"/>
  <c r="AL402" i="13" s="1"/>
  <c r="AL403" i="13" s="1"/>
  <c r="AL404" i="13" s="1"/>
  <c r="AL405" i="13" s="1"/>
  <c r="AL406" i="13" s="1"/>
  <c r="AL407" i="13" s="1"/>
  <c r="AL408" i="13" s="1"/>
  <c r="AL409" i="13" s="1"/>
  <c r="AL410" i="13" s="1"/>
  <c r="AL411" i="13" s="1"/>
  <c r="AL412" i="13" s="1"/>
  <c r="AL413" i="13" s="1"/>
  <c r="AL414" i="13" s="1"/>
  <c r="AL415" i="13" s="1"/>
  <c r="AL416" i="13" s="1"/>
  <c r="AL417" i="13" s="1"/>
  <c r="AL418" i="13" s="1"/>
  <c r="AL419" i="13" s="1"/>
  <c r="AL420" i="13" s="1"/>
  <c r="AL421" i="13" s="1"/>
  <c r="AL422" i="13" s="1"/>
  <c r="AL423" i="13" s="1"/>
  <c r="AL424" i="13" s="1"/>
  <c r="AL425" i="13" s="1"/>
  <c r="AL426" i="13" s="1"/>
  <c r="AL427" i="13" s="1"/>
  <c r="AL428" i="13" s="1"/>
  <c r="AL429" i="13" s="1"/>
  <c r="AL430" i="13" s="1"/>
  <c r="AL431" i="13" s="1"/>
  <c r="AL432" i="13" s="1"/>
  <c r="AL433" i="13" s="1"/>
  <c r="AL434" i="13" s="1"/>
  <c r="AL435" i="13" s="1"/>
  <c r="AL436" i="13" s="1"/>
  <c r="AL437" i="13" s="1"/>
  <c r="AL438" i="13" s="1"/>
  <c r="AL439" i="13" s="1"/>
  <c r="AL440" i="13" s="1"/>
  <c r="AL441" i="13" s="1"/>
  <c r="AL442" i="13" s="1"/>
  <c r="AL443" i="13" s="1"/>
  <c r="AL444" i="13" s="1"/>
  <c r="AL445" i="13" s="1"/>
  <c r="AL446" i="13" s="1"/>
  <c r="AL447" i="13" s="1"/>
  <c r="AL448" i="13" s="1"/>
  <c r="AL449" i="13" s="1"/>
  <c r="AL450" i="13" s="1"/>
  <c r="AL451" i="13" s="1"/>
  <c r="AL452" i="13" s="1"/>
  <c r="AL453" i="13" s="1"/>
  <c r="AL454" i="13" s="1"/>
  <c r="AL455" i="13" s="1"/>
  <c r="AL456" i="13" s="1"/>
  <c r="AL457" i="13" s="1"/>
  <c r="AL458" i="13" s="1"/>
  <c r="AL459" i="13" s="1"/>
  <c r="AL460" i="13" s="1"/>
  <c r="AL461" i="13" s="1"/>
  <c r="AL462" i="13" s="1"/>
  <c r="AL463" i="13" s="1"/>
  <c r="AL464" i="13" s="1"/>
  <c r="AL465" i="13" s="1"/>
  <c r="AL466" i="13" s="1"/>
  <c r="AL467" i="13" s="1"/>
  <c r="AL468" i="13" s="1"/>
  <c r="AL469" i="13" s="1"/>
  <c r="AL470" i="13" s="1"/>
  <c r="AL471" i="13" s="1"/>
  <c r="AL472" i="13" s="1"/>
  <c r="AL473" i="13" s="1"/>
  <c r="AL474" i="13" s="1"/>
  <c r="AL475" i="13" s="1"/>
  <c r="AL476" i="13" s="1"/>
  <c r="AL477" i="13" s="1"/>
  <c r="AL478" i="13" s="1"/>
  <c r="AL479" i="13" s="1"/>
  <c r="AL480" i="13" s="1"/>
  <c r="AL481" i="13" s="1"/>
  <c r="AL482" i="13" s="1"/>
  <c r="AL483" i="13" s="1"/>
  <c r="AL484" i="13" s="1"/>
  <c r="AL485" i="13" s="1"/>
  <c r="AL486" i="13" s="1"/>
  <c r="AL487" i="13" s="1"/>
  <c r="AL488" i="13" s="1"/>
  <c r="AL489" i="13" s="1"/>
  <c r="AL4" i="13" a="1"/>
  <c r="AL4" i="13" s="1"/>
  <c r="AE322" i="13"/>
  <c r="AE323" i="13" s="1"/>
  <c r="AE324" i="13" s="1"/>
  <c r="AE325" i="13" s="1"/>
  <c r="AE326" i="13" s="1"/>
  <c r="AE327" i="13" s="1"/>
  <c r="AE328" i="13" s="1"/>
  <c r="AE329" i="13" s="1"/>
  <c r="AE330" i="13" s="1"/>
  <c r="AE331" i="13" s="1"/>
  <c r="AE332" i="13" s="1"/>
  <c r="AE333" i="13" s="1"/>
  <c r="AE334" i="13" s="1"/>
  <c r="AE335" i="13" s="1"/>
  <c r="AE336" i="13" s="1"/>
  <c r="AE337" i="13" s="1"/>
  <c r="AE338" i="13" s="1"/>
  <c r="AE339" i="13" s="1"/>
  <c r="AE340" i="13" s="1"/>
  <c r="AE341" i="13" s="1"/>
  <c r="AE342" i="13" s="1"/>
  <c r="AE343" i="13" s="1"/>
  <c r="AE344" i="13" s="1"/>
  <c r="AE345" i="13" s="1"/>
  <c r="AE346" i="13" s="1"/>
  <c r="AE347" i="13" s="1"/>
  <c r="AE348" i="13" s="1"/>
  <c r="AE349" i="13" s="1"/>
  <c r="AE350" i="13" s="1"/>
  <c r="AE351" i="13" s="1"/>
  <c r="AE352" i="13" s="1"/>
  <c r="AE353" i="13" s="1"/>
  <c r="AE354" i="13" s="1"/>
  <c r="AE355" i="13" s="1"/>
  <c r="AE356" i="13" s="1"/>
  <c r="AE357" i="13" s="1"/>
  <c r="AE358" i="13" s="1"/>
  <c r="AE359" i="13" s="1"/>
  <c r="AE360" i="13" s="1"/>
  <c r="AE361" i="13" s="1"/>
  <c r="AE362" i="13" s="1"/>
  <c r="AE363" i="13" s="1"/>
  <c r="AE364" i="13" s="1"/>
  <c r="AE365" i="13" s="1"/>
  <c r="AE366" i="13" s="1"/>
  <c r="AE367" i="13" s="1"/>
  <c r="AE368" i="13" s="1"/>
  <c r="AE369" i="13" s="1"/>
  <c r="AE370" i="13" s="1"/>
  <c r="AE371" i="13" s="1"/>
  <c r="AE372" i="13" s="1"/>
  <c r="AE373" i="13" s="1"/>
  <c r="AE374" i="13" s="1"/>
  <c r="AE375" i="13" s="1"/>
  <c r="AE376" i="13" s="1"/>
  <c r="AE377" i="13" s="1"/>
  <c r="AE378" i="13" s="1"/>
  <c r="AE379" i="13" s="1"/>
  <c r="AE380" i="13" s="1"/>
  <c r="AE381" i="13" s="1"/>
  <c r="AE382" i="13" s="1"/>
  <c r="AE383" i="13" s="1"/>
  <c r="AE384" i="13" s="1"/>
  <c r="AE385" i="13" s="1"/>
  <c r="AE386" i="13" s="1"/>
  <c r="AE387" i="13" s="1"/>
  <c r="AE388" i="13" s="1"/>
  <c r="AE389" i="13" s="1"/>
  <c r="AE390" i="13" s="1"/>
  <c r="AE391" i="13" s="1"/>
  <c r="AE392" i="13" s="1"/>
  <c r="AE393" i="13" s="1"/>
  <c r="AE394" i="13" s="1"/>
  <c r="AE395" i="13" s="1"/>
  <c r="AE396" i="13" s="1"/>
  <c r="AE397" i="13" s="1"/>
  <c r="AE398" i="13" s="1"/>
  <c r="AE399" i="13" s="1"/>
  <c r="AE400" i="13" s="1"/>
  <c r="AE401" i="13" s="1"/>
  <c r="AE402" i="13" s="1"/>
  <c r="AE403" i="13" s="1"/>
  <c r="AE404" i="13" s="1"/>
  <c r="AE405" i="13" s="1"/>
  <c r="AE406" i="13" s="1"/>
  <c r="AE407" i="13" s="1"/>
  <c r="AE408" i="13" s="1"/>
  <c r="AE409" i="13" s="1"/>
  <c r="AE410" i="13" s="1"/>
  <c r="AE411" i="13" s="1"/>
  <c r="AE412" i="13" s="1"/>
  <c r="AE413" i="13" s="1"/>
  <c r="AE414" i="13" s="1"/>
  <c r="AE415" i="13" s="1"/>
  <c r="AE416" i="13" s="1"/>
  <c r="AE417" i="13" s="1"/>
  <c r="AE418" i="13" s="1"/>
  <c r="AE419" i="13" s="1"/>
  <c r="AE420" i="13" s="1"/>
  <c r="AE421" i="13" s="1"/>
  <c r="AE422" i="13" s="1"/>
  <c r="AE423" i="13" s="1"/>
  <c r="AE424" i="13" s="1"/>
  <c r="AE425" i="13" s="1"/>
  <c r="AE426" i="13" s="1"/>
  <c r="AE427" i="13" s="1"/>
  <c r="AE428" i="13" s="1"/>
  <c r="AE429" i="13" s="1"/>
  <c r="AE430" i="13" s="1"/>
  <c r="AE431" i="13" s="1"/>
  <c r="AE432" i="13" s="1"/>
  <c r="AE433" i="13" s="1"/>
  <c r="AE434" i="13" s="1"/>
  <c r="AE435" i="13" s="1"/>
  <c r="AE436" i="13" s="1"/>
  <c r="AE437" i="13" s="1"/>
  <c r="AE438" i="13" s="1"/>
  <c r="AE439" i="13" s="1"/>
  <c r="AE440" i="13" s="1"/>
  <c r="AE441" i="13" s="1"/>
  <c r="AE442" i="13" s="1"/>
  <c r="AE443" i="13" s="1"/>
  <c r="AE444" i="13" s="1"/>
  <c r="AE445" i="13" s="1"/>
  <c r="AE446" i="13" s="1"/>
  <c r="AE447" i="13" s="1"/>
  <c r="AE448" i="13" s="1"/>
  <c r="AE449" i="13" s="1"/>
  <c r="AE450" i="13" s="1"/>
  <c r="AE451" i="13" s="1"/>
  <c r="AE452" i="13" s="1"/>
  <c r="AE453" i="13" s="1"/>
  <c r="AE454" i="13" s="1"/>
  <c r="AE455" i="13" s="1"/>
  <c r="AE456" i="13" s="1"/>
  <c r="AE457" i="13" s="1"/>
  <c r="AE458" i="13" s="1"/>
  <c r="AE459" i="13" s="1"/>
  <c r="AE460" i="13" s="1"/>
  <c r="AE461" i="13" s="1"/>
  <c r="AE462" i="13" s="1"/>
  <c r="AE463" i="13" s="1"/>
  <c r="AE464" i="13" s="1"/>
  <c r="AE465" i="13" s="1"/>
  <c r="AE466" i="13" s="1"/>
  <c r="AE467" i="13" s="1"/>
  <c r="AE468" i="13" s="1"/>
  <c r="AE469" i="13" s="1"/>
  <c r="AE470" i="13" s="1"/>
  <c r="AE471" i="13" s="1"/>
  <c r="AE472" i="13" s="1"/>
  <c r="AE473" i="13" s="1"/>
  <c r="AE474" i="13" s="1"/>
  <c r="AE475" i="13" s="1"/>
  <c r="AE476" i="13" s="1"/>
  <c r="AE477" i="13" s="1"/>
  <c r="AE478" i="13" s="1"/>
  <c r="AE479" i="13" s="1"/>
  <c r="AE480" i="13" s="1"/>
  <c r="AE481" i="13" s="1"/>
  <c r="AE482" i="13" s="1"/>
  <c r="AE483" i="13" s="1"/>
  <c r="AE484" i="13" s="1"/>
  <c r="AE485" i="13" s="1"/>
  <c r="AE486" i="13" s="1"/>
  <c r="AE487" i="13" s="1"/>
  <c r="AE488" i="13" s="1"/>
  <c r="AE489" i="13" s="1"/>
  <c r="AE4" i="13" a="1"/>
  <c r="AE4" i="13" s="1"/>
  <c r="AL5" i="13"/>
  <c r="AE5" i="13"/>
  <c r="B89" i="12"/>
  <c r="D28" i="5"/>
  <c r="D47" i="5"/>
  <c r="D58" i="5"/>
  <c r="D96" i="6"/>
  <c r="D82" i="6"/>
  <c r="D66" i="6"/>
  <c r="D50" i="6"/>
  <c r="D34" i="6"/>
  <c r="D18" i="6"/>
  <c r="D57" i="5"/>
  <c r="D95" i="6"/>
  <c r="D49" i="6"/>
  <c r="D26" i="5"/>
  <c r="D45" i="5"/>
  <c r="D56" i="5"/>
  <c r="D30" i="6"/>
  <c r="D112" i="6"/>
  <c r="D94" i="6"/>
  <c r="D78" i="6"/>
  <c r="D62" i="6"/>
  <c r="D48" i="6"/>
  <c r="D32" i="6"/>
  <c r="D16" i="6"/>
  <c r="D8" i="5"/>
  <c r="D25" i="5"/>
  <c r="D44" i="5"/>
  <c r="D55" i="5"/>
  <c r="D46" i="6"/>
  <c r="D111" i="6"/>
  <c r="D93" i="6"/>
  <c r="D77" i="6"/>
  <c r="D61" i="6"/>
  <c r="D47" i="6"/>
  <c r="D31" i="6"/>
  <c r="D15" i="6"/>
  <c r="D11" i="5"/>
  <c r="D24" i="5"/>
  <c r="D43" i="5"/>
  <c r="D54" i="5"/>
  <c r="D65" i="6"/>
  <c r="D110" i="6"/>
  <c r="D92" i="6"/>
  <c r="D76" i="6"/>
  <c r="D60" i="6"/>
  <c r="D10" i="5"/>
  <c r="D23" i="5"/>
  <c r="D42" i="5"/>
  <c r="D53" i="5"/>
  <c r="D81" i="6"/>
  <c r="D109" i="6"/>
  <c r="D91" i="6"/>
  <c r="D75" i="6"/>
  <c r="D59" i="6"/>
  <c r="D43" i="6"/>
  <c r="D27" i="6"/>
  <c r="D11" i="6"/>
  <c r="D9" i="5"/>
  <c r="D37" i="5"/>
  <c r="D41" i="5"/>
  <c r="D52" i="5"/>
  <c r="D100" i="6"/>
  <c r="D90" i="6"/>
  <c r="D74" i="6"/>
  <c r="D58" i="6"/>
  <c r="D42" i="6"/>
  <c r="D26" i="6"/>
  <c r="D10" i="6"/>
  <c r="D27" i="5"/>
  <c r="D46" i="5"/>
  <c r="D14" i="6"/>
  <c r="D113" i="6"/>
  <c r="D33" i="6"/>
  <c r="D17" i="6"/>
  <c r="D22" i="5"/>
  <c r="D51" i="5"/>
  <c r="D40" i="5"/>
  <c r="D71" i="5"/>
  <c r="D108" i="6"/>
  <c r="D105" i="6"/>
  <c r="D89" i="6"/>
  <c r="D73" i="6"/>
  <c r="D57" i="6"/>
  <c r="D41" i="6"/>
  <c r="D25" i="6"/>
  <c r="D7" i="6"/>
  <c r="D34" i="5"/>
  <c r="D65" i="5"/>
  <c r="D39" i="5"/>
  <c r="D70" i="5"/>
  <c r="D116" i="6"/>
  <c r="D104" i="6"/>
  <c r="D88" i="6"/>
  <c r="D72" i="6"/>
  <c r="D56" i="6"/>
  <c r="D40" i="6"/>
  <c r="D24" i="6"/>
  <c r="D6" i="6"/>
  <c r="D33" i="5"/>
  <c r="D38" i="5"/>
  <c r="D69" i="5"/>
  <c r="D121" i="6"/>
  <c r="D103" i="6"/>
  <c r="D87" i="6"/>
  <c r="D71" i="6"/>
  <c r="D55" i="6"/>
  <c r="D39" i="6"/>
  <c r="D23" i="6"/>
  <c r="D32" i="5"/>
  <c r="D62" i="5"/>
  <c r="D68" i="5"/>
  <c r="D120" i="6"/>
  <c r="D102" i="6"/>
  <c r="D86" i="6"/>
  <c r="D70" i="6"/>
  <c r="D54" i="6"/>
  <c r="D38" i="6"/>
  <c r="D22" i="6"/>
  <c r="D31" i="5"/>
  <c r="D61" i="5"/>
  <c r="D67" i="5"/>
  <c r="D119" i="6"/>
  <c r="D101" i="6"/>
  <c r="D85" i="6"/>
  <c r="D69" i="6"/>
  <c r="D53" i="6"/>
  <c r="D37" i="6"/>
  <c r="D21" i="6"/>
  <c r="D8" i="4"/>
  <c r="H3" i="12" l="1"/>
  <c r="J3" i="12"/>
  <c r="O49" i="11"/>
  <c r="O51" i="11" s="1"/>
  <c r="I8" i="4"/>
  <c r="G8" i="4"/>
  <c r="H8" i="4"/>
  <c r="F8" i="4"/>
  <c r="E8" i="4"/>
  <c r="H47" i="4" s="1"/>
  <c r="J47" i="4" s="1"/>
  <c r="H24" i="4" l="1"/>
  <c r="J24" i="4" s="1"/>
  <c r="H20" i="4"/>
  <c r="J20" i="4" s="1"/>
  <c r="H39" i="4"/>
  <c r="J39" i="4" s="1"/>
  <c r="H42" i="4"/>
  <c r="J42" i="4" s="1"/>
  <c r="H48" i="4"/>
  <c r="J48" i="4" s="1"/>
  <c r="H60" i="4"/>
  <c r="J60" i="4" s="1"/>
  <c r="H53" i="4"/>
  <c r="J53" i="4" s="1"/>
  <c r="H56" i="4"/>
  <c r="J56" i="4" s="1"/>
  <c r="H62" i="4"/>
  <c r="J62" i="4" s="1"/>
  <c r="H37" i="4"/>
  <c r="J37" i="4" s="1"/>
  <c r="H16" i="4"/>
  <c r="J16" i="4" s="1"/>
  <c r="H21" i="4"/>
  <c r="J21" i="4" s="1"/>
  <c r="H19" i="4"/>
  <c r="J19" i="4" s="1"/>
  <c r="H49" i="4"/>
  <c r="J49" i="4" s="1"/>
  <c r="H67" i="4"/>
  <c r="J67" i="4" s="1"/>
  <c r="H30" i="4"/>
  <c r="J30" i="4" s="1"/>
  <c r="H35" i="4"/>
  <c r="J35" i="4" s="1"/>
  <c r="H61" i="4"/>
  <c r="J61" i="4" s="1"/>
  <c r="H40" i="4"/>
  <c r="J40" i="4" s="1"/>
  <c r="H63" i="4"/>
  <c r="J63" i="4" s="1"/>
  <c r="H44" i="4"/>
  <c r="J44" i="4" s="1"/>
  <c r="H26" i="4"/>
  <c r="J26" i="4" s="1"/>
  <c r="H75" i="4"/>
  <c r="J75" i="4" s="1"/>
  <c r="H54" i="4"/>
  <c r="J54" i="4" s="1"/>
  <c r="H36" i="4"/>
  <c r="J36" i="4" s="1"/>
  <c r="H58" i="4"/>
  <c r="J58" i="4" s="1"/>
  <c r="H68" i="4"/>
  <c r="J68" i="4" s="1"/>
  <c r="H38" i="4"/>
  <c r="J38" i="4" s="1"/>
  <c r="H31" i="4"/>
  <c r="J31" i="4" s="1"/>
  <c r="H50" i="4"/>
  <c r="J50" i="4" s="1"/>
  <c r="H72" i="4"/>
  <c r="J72" i="4" s="1"/>
  <c r="H64" i="4"/>
  <c r="J64" i="4" s="1"/>
  <c r="H74" i="4"/>
  <c r="J74" i="4" s="1"/>
  <c r="H25" i="4"/>
  <c r="J25" i="4" s="1"/>
  <c r="H34" i="4"/>
  <c r="J34" i="4" s="1"/>
  <c r="H52" i="4"/>
  <c r="J52" i="4" s="1"/>
  <c r="H59" i="4"/>
  <c r="J59" i="4" s="1"/>
  <c r="H28" i="4"/>
  <c r="J28" i="4" s="1"/>
  <c r="H73" i="4"/>
  <c r="J73" i="4" s="1"/>
  <c r="H29" i="4"/>
  <c r="J29" i="4" s="1"/>
  <c r="H27" i="4"/>
  <c r="J27" i="4" s="1"/>
  <c r="H70" i="4"/>
  <c r="J70" i="4" s="1"/>
  <c r="H71" i="4"/>
  <c r="J71" i="4" s="1"/>
  <c r="H23" i="4"/>
  <c r="J23" i="4" s="1"/>
  <c r="H65" i="4"/>
  <c r="J65" i="4" s="1"/>
  <c r="H17" i="4"/>
  <c r="J17" i="4" s="1"/>
  <c r="H51" i="4"/>
  <c r="J51" i="4" s="1"/>
  <c r="H66" i="4"/>
  <c r="J66" i="4" s="1"/>
  <c r="H22" i="4"/>
  <c r="J22" i="4" s="1"/>
  <c r="H43" i="4"/>
  <c r="J43" i="4" s="1"/>
  <c r="H41" i="4"/>
  <c r="J41" i="4" s="1"/>
  <c r="H33" i="4"/>
  <c r="J33" i="4" s="1"/>
  <c r="H69" i="4"/>
  <c r="J69" i="4" s="1"/>
  <c r="H32" i="4"/>
  <c r="J32" i="4" s="1"/>
  <c r="H46" i="4"/>
  <c r="J46" i="4" s="1"/>
  <c r="H45" i="4"/>
  <c r="J45" i="4" s="1"/>
  <c r="H18" i="4"/>
  <c r="J18" i="4" s="1"/>
  <c r="H57" i="4"/>
  <c r="J57" i="4" s="1"/>
  <c r="H55" i="4"/>
  <c r="J55" i="4" s="1"/>
  <c r="B9" i="12"/>
  <c r="B8" i="12"/>
  <c r="B10" i="12" l="1"/>
  <c r="A123" i="12"/>
  <c r="A120" i="12" a="1"/>
  <c r="A120" i="12" s="1"/>
  <c r="B111" i="11"/>
  <c r="AT108" i="11"/>
  <c r="A101" i="11"/>
  <c r="C59" i="11"/>
  <c r="D59" i="11" s="1"/>
  <c r="E59" i="11" s="1"/>
  <c r="F59" i="11" s="1"/>
  <c r="G59" i="11" s="1"/>
  <c r="H59" i="11" s="1"/>
  <c r="I59" i="11" s="1"/>
  <c r="J59" i="11" s="1"/>
  <c r="K59" i="11" s="1"/>
  <c r="L59" i="11" s="1"/>
  <c r="M59" i="11" s="1"/>
  <c r="N59" i="11" s="1"/>
  <c r="O59" i="11" s="1"/>
  <c r="P59" i="11" s="1"/>
  <c r="Q59" i="11" s="1"/>
  <c r="R59" i="11" s="1"/>
  <c r="S59" i="11" s="1"/>
  <c r="T59" i="11" s="1"/>
  <c r="U59" i="11" s="1"/>
  <c r="V59" i="11" s="1"/>
  <c r="W59" i="11" s="1"/>
  <c r="X59" i="11" s="1"/>
  <c r="Y59" i="11" s="1"/>
  <c r="Z59" i="11" s="1"/>
  <c r="AA59" i="11" s="1"/>
  <c r="AB59" i="11" s="1"/>
  <c r="AC59" i="11" s="1"/>
  <c r="AD59" i="11" s="1"/>
  <c r="AE59" i="11" s="1"/>
  <c r="AF59" i="11" s="1"/>
  <c r="A84" i="11"/>
  <c r="A83" i="11"/>
  <c r="A80" i="11"/>
  <c r="A79" i="11"/>
  <c r="B52" i="11"/>
  <c r="B56" i="12" s="1"/>
  <c r="J109" i="11" l="1"/>
  <c r="Q109" i="11" s="1"/>
  <c r="AE109" i="11"/>
  <c r="AL109" i="11"/>
  <c r="F109" i="11"/>
  <c r="B112" i="11" s="1"/>
  <c r="B113" i="11" s="1"/>
  <c r="B114" i="11" s="1"/>
  <c r="B115" i="11" s="1"/>
  <c r="B116" i="11" s="1"/>
  <c r="B117" i="11" s="1"/>
  <c r="B118" i="11" s="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B183" i="11" s="1"/>
  <c r="B184" i="11" s="1"/>
  <c r="B185" i="11" s="1"/>
  <c r="B186" i="11" s="1"/>
  <c r="B187" i="11" s="1"/>
  <c r="B188" i="11" s="1"/>
  <c r="B189" i="11" s="1"/>
  <c r="B190" i="11" s="1"/>
  <c r="B191" i="11" s="1"/>
  <c r="B192" i="11" s="1"/>
  <c r="B193" i="11" s="1"/>
  <c r="B194" i="11" s="1"/>
  <c r="B195" i="11" s="1"/>
  <c r="B196" i="11" s="1"/>
  <c r="B197" i="11" s="1"/>
  <c r="B198" i="11" s="1"/>
  <c r="B199" i="11" s="1"/>
  <c r="B200" i="11" s="1"/>
  <c r="B201" i="11" s="1"/>
  <c r="B202" i="11" s="1"/>
  <c r="B203" i="11" s="1"/>
  <c r="B204" i="11" s="1"/>
  <c r="B205" i="11" s="1"/>
  <c r="B206" i="11" s="1"/>
  <c r="B207" i="11" s="1"/>
  <c r="B208" i="11" s="1"/>
  <c r="B209" i="11" s="1"/>
  <c r="B210" i="11" s="1"/>
  <c r="B211" i="11" s="1"/>
  <c r="B212" i="11" s="1"/>
  <c r="B213" i="11" s="1"/>
  <c r="B214" i="11" s="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B249" i="11" s="1"/>
  <c r="B250" i="11" s="1"/>
  <c r="B251" i="11" s="1"/>
  <c r="B252" i="11" s="1"/>
  <c r="B253" i="11" s="1"/>
  <c r="B254" i="11" s="1"/>
  <c r="B255" i="11" s="1"/>
  <c r="B256" i="11" s="1"/>
  <c r="B257" i="11" s="1"/>
  <c r="B258" i="11" s="1"/>
  <c r="B259" i="11" s="1"/>
  <c r="B260" i="11" s="1"/>
  <c r="B261" i="11" s="1"/>
  <c r="B262" i="11" s="1"/>
  <c r="B263" i="11" s="1"/>
  <c r="B264" i="11" s="1"/>
  <c r="B265" i="11" s="1"/>
  <c r="B266" i="11" s="1"/>
  <c r="B267" i="11" s="1"/>
  <c r="B268" i="11" s="1"/>
  <c r="B269" i="11" s="1"/>
  <c r="B270" i="11" s="1"/>
  <c r="B271" i="11" s="1"/>
  <c r="B272" i="11" s="1"/>
  <c r="B273" i="11" s="1"/>
  <c r="B274" i="11" s="1"/>
  <c r="B275" i="11" s="1"/>
  <c r="B276" i="11" s="1"/>
  <c r="B277" i="11" s="1"/>
  <c r="B278" i="11" s="1"/>
  <c r="B279" i="11" s="1"/>
  <c r="B280" i="11" s="1"/>
  <c r="B281" i="11" s="1"/>
  <c r="B282" i="11" s="1"/>
  <c r="B283" i="11" s="1"/>
  <c r="B284" i="11" s="1"/>
  <c r="B285" i="11" s="1"/>
  <c r="B286" i="11" s="1"/>
  <c r="B287" i="11" s="1"/>
  <c r="B288" i="11" s="1"/>
  <c r="B289" i="11" s="1"/>
  <c r="B290" i="11" s="1"/>
  <c r="B291" i="11" s="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B327" i="11" s="1"/>
  <c r="B328" i="11" s="1"/>
  <c r="B329" i="11" s="1"/>
  <c r="B330" i="11" s="1"/>
  <c r="B331" i="11" s="1"/>
  <c r="B332" i="11" s="1"/>
  <c r="B333" i="11" s="1"/>
  <c r="B334" i="11" s="1"/>
  <c r="B335" i="11" s="1"/>
  <c r="B336" i="11" s="1"/>
  <c r="B337" i="11" s="1"/>
  <c r="B338" i="11" s="1"/>
  <c r="B339" i="11" s="1"/>
  <c r="B340" i="11" s="1"/>
  <c r="B341" i="11" s="1"/>
  <c r="B342" i="11" s="1"/>
  <c r="B343" i="11" s="1"/>
  <c r="B344" i="11" s="1"/>
  <c r="B345" i="11" s="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B381" i="11" s="1"/>
  <c r="B382" i="11" s="1"/>
  <c r="B383" i="11" s="1"/>
  <c r="B384" i="11" s="1"/>
  <c r="B385" i="11" s="1"/>
  <c r="B386" i="11" s="1"/>
  <c r="B387" i="11" s="1"/>
  <c r="B388" i="11" s="1"/>
  <c r="B389" i="11" s="1"/>
  <c r="B390" i="11" s="1"/>
  <c r="B391" i="11" s="1"/>
  <c r="B392" i="11" s="1"/>
  <c r="B393" i="11" s="1"/>
  <c r="B394" i="11" s="1"/>
  <c r="B395" i="11" s="1"/>
  <c r="B396" i="11" s="1"/>
  <c r="B397" i="11" s="1"/>
  <c r="B398" i="11" s="1"/>
  <c r="B399" i="11" s="1"/>
  <c r="B400" i="11" s="1"/>
  <c r="B401" i="11" s="1"/>
  <c r="B402" i="11" s="1"/>
  <c r="B403" i="11" s="1"/>
  <c r="B404" i="11" s="1"/>
  <c r="B405" i="11" s="1"/>
  <c r="B406" i="11" s="1"/>
  <c r="B407" i="11" s="1"/>
  <c r="B408" i="11" s="1"/>
  <c r="B409" i="11" s="1"/>
  <c r="B410" i="11" s="1"/>
  <c r="B411" i="11" s="1"/>
  <c r="B412" i="11" s="1"/>
  <c r="B413" i="11" s="1"/>
  <c r="B414" i="11" s="1"/>
  <c r="B415" i="11" s="1"/>
  <c r="B416" i="11" s="1"/>
  <c r="B417" i="11" s="1"/>
  <c r="B418" i="11" s="1"/>
  <c r="B419" i="11" s="1"/>
  <c r="B420" i="11" s="1"/>
  <c r="B421" i="11" s="1"/>
  <c r="B422" i="11" s="1"/>
  <c r="B423" i="11" s="1"/>
  <c r="B424" i="11" s="1"/>
  <c r="B425" i="11" s="1"/>
  <c r="B426" i="11" s="1"/>
  <c r="B427" i="11" s="1"/>
  <c r="B428" i="11" s="1"/>
  <c r="B429" i="11" s="1"/>
  <c r="B430" i="11" s="1"/>
  <c r="B431" i="11" s="1"/>
  <c r="B432" i="11" s="1"/>
  <c r="B433" i="11" s="1"/>
  <c r="B434" i="11" s="1"/>
  <c r="B435" i="11" s="1"/>
  <c r="B436" i="11" s="1"/>
  <c r="B437" i="11" s="1"/>
  <c r="B438" i="11" s="1"/>
  <c r="B439" i="11" s="1"/>
  <c r="B440" i="11" s="1"/>
  <c r="B441" i="11" s="1"/>
  <c r="B442" i="11" s="1"/>
  <c r="B443" i="11" s="1"/>
  <c r="B444" i="11" s="1"/>
  <c r="B445" i="11" s="1"/>
  <c r="B446" i="11" s="1"/>
  <c r="B447" i="11" s="1"/>
  <c r="B448" i="11" s="1"/>
  <c r="B449" i="11" s="1"/>
  <c r="B450" i="11" s="1"/>
  <c r="B451" i="11" s="1"/>
  <c r="B452" i="11" s="1"/>
  <c r="B453" i="11" s="1"/>
  <c r="B454" i="11" s="1"/>
  <c r="B455" i="11" s="1"/>
  <c r="B456" i="11" s="1"/>
  <c r="B457" i="11" s="1"/>
  <c r="B458" i="11" s="1"/>
  <c r="B459" i="11" s="1"/>
  <c r="B460" i="11" s="1"/>
  <c r="B461" i="11" s="1"/>
  <c r="B462" i="11" s="1"/>
  <c r="B463" i="11" s="1"/>
  <c r="B464" i="11" s="1"/>
  <c r="B465" i="11" s="1"/>
  <c r="B466" i="11" s="1"/>
  <c r="B467" i="11" s="1"/>
  <c r="B468" i="11" s="1"/>
  <c r="B469" i="11" s="1"/>
  <c r="B470" i="11" s="1"/>
  <c r="B471" i="11" s="1"/>
  <c r="B472" i="11" s="1"/>
  <c r="B473" i="11" s="1"/>
  <c r="B474" i="11" s="1"/>
  <c r="B475" i="11" s="1"/>
  <c r="B476" i="11" s="1"/>
  <c r="B477" i="11" s="1"/>
  <c r="B478" i="11" s="1"/>
  <c r="B479" i="11" s="1"/>
  <c r="B480" i="11" s="1"/>
  <c r="B481" i="11" s="1"/>
  <c r="B482" i="11" s="1"/>
  <c r="B483" i="11" s="1"/>
  <c r="B484" i="11" s="1"/>
  <c r="B485" i="11" s="1"/>
  <c r="B486" i="11" s="1"/>
  <c r="B487" i="11" s="1"/>
  <c r="B488" i="11" s="1"/>
  <c r="B489" i="11" s="1"/>
  <c r="B490" i="11" s="1"/>
  <c r="B491" i="11" s="1"/>
  <c r="B492" i="11" s="1"/>
  <c r="B493" i="11" s="1"/>
  <c r="B494" i="11" s="1"/>
  <c r="B495" i="11" s="1"/>
  <c r="B496" i="11" s="1"/>
  <c r="B497" i="11" s="1"/>
  <c r="B498" i="11" s="1"/>
  <c r="B499" i="11" s="1"/>
  <c r="B500" i="11" s="1"/>
  <c r="B501" i="11" s="1"/>
  <c r="B502" i="11" s="1"/>
  <c r="B503" i="11" s="1"/>
  <c r="B504" i="11" s="1"/>
  <c r="B505" i="11" s="1"/>
  <c r="B506" i="11" s="1"/>
  <c r="B507" i="11" s="1"/>
  <c r="B508" i="11" s="1"/>
  <c r="B509" i="11" s="1"/>
  <c r="B510" i="11" s="1"/>
  <c r="B511" i="11" s="1"/>
  <c r="B512" i="11" s="1"/>
  <c r="B513" i="11" s="1"/>
  <c r="B514" i="11" s="1"/>
  <c r="B515" i="11" s="1"/>
  <c r="B516" i="11" s="1"/>
  <c r="B517" i="11" s="1"/>
  <c r="B518" i="11" s="1"/>
  <c r="B519" i="11" s="1"/>
  <c r="B520" i="11" s="1"/>
  <c r="B521" i="11" s="1"/>
  <c r="B522" i="11" s="1"/>
  <c r="B523" i="11" s="1"/>
  <c r="B524" i="11" s="1"/>
  <c r="B525" i="11" s="1"/>
  <c r="B526" i="11" s="1"/>
  <c r="B527" i="11" s="1"/>
  <c r="B528" i="11" s="1"/>
  <c r="B529" i="11" s="1"/>
  <c r="B530" i="11" s="1"/>
  <c r="B531" i="11" s="1"/>
  <c r="B532" i="11" s="1"/>
  <c r="B533" i="11" s="1"/>
  <c r="B534" i="11" s="1"/>
  <c r="B535" i="11" s="1"/>
  <c r="B536" i="11" s="1"/>
  <c r="B537" i="11" s="1"/>
  <c r="B538" i="11" s="1"/>
  <c r="B539" i="11" s="1"/>
  <c r="B540" i="11" s="1"/>
  <c r="B541" i="11" s="1"/>
  <c r="B542" i="11" s="1"/>
  <c r="B543" i="11" s="1"/>
  <c r="B544" i="11" s="1"/>
  <c r="B545" i="11" s="1"/>
  <c r="B546" i="11" s="1"/>
  <c r="B547" i="11" s="1"/>
  <c r="B548" i="11" s="1"/>
  <c r="B549" i="11" s="1"/>
  <c r="B550" i="11" s="1"/>
  <c r="B551" i="11" s="1"/>
  <c r="B552" i="11" s="1"/>
  <c r="B553" i="11" s="1"/>
  <c r="B554" i="11" s="1"/>
  <c r="B555" i="11" s="1"/>
  <c r="B556" i="11" s="1"/>
  <c r="B557" i="11" s="1"/>
  <c r="B558" i="11" s="1"/>
  <c r="B559" i="11" s="1"/>
  <c r="B560" i="11" s="1"/>
  <c r="B561" i="11" s="1"/>
  <c r="B562" i="11" s="1"/>
  <c r="B563" i="11" s="1"/>
  <c r="B564" i="11" s="1"/>
  <c r="B565" i="11" s="1"/>
  <c r="B566" i="11" s="1"/>
  <c r="B567" i="11" s="1"/>
  <c r="B568" i="11" s="1"/>
  <c r="B569" i="11" s="1"/>
  <c r="B570" i="11" s="1"/>
  <c r="B571" i="11" s="1"/>
  <c r="B572" i="11" s="1"/>
  <c r="B573" i="11" s="1"/>
  <c r="B574" i="11" s="1"/>
  <c r="B575" i="11" s="1"/>
  <c r="B576" i="11" s="1"/>
  <c r="B577" i="11" s="1"/>
  <c r="B578" i="11" s="1"/>
  <c r="B579" i="11" s="1"/>
  <c r="B580" i="11" s="1"/>
  <c r="B581" i="11" s="1"/>
  <c r="B582" i="11" s="1"/>
  <c r="B583" i="11" s="1"/>
  <c r="B584" i="11" s="1"/>
  <c r="B585" i="11" s="1"/>
  <c r="B586" i="11" s="1"/>
  <c r="B587" i="11" s="1"/>
  <c r="B588" i="11" s="1"/>
  <c r="B589" i="11" s="1"/>
  <c r="B590" i="11" s="1"/>
  <c r="B591" i="11" s="1"/>
  <c r="A6" i="11"/>
  <c r="I6" i="11" s="1"/>
  <c r="A7" i="11"/>
  <c r="I7" i="11" s="1"/>
  <c r="A5" i="11"/>
  <c r="I5" i="11" s="1"/>
  <c r="B5" i="11"/>
  <c r="J5" i="11" s="1"/>
  <c r="C5" i="11"/>
  <c r="K5" i="11" s="1"/>
  <c r="D5" i="11"/>
  <c r="L5" i="11" s="1"/>
  <c r="B6" i="11"/>
  <c r="J6" i="11" s="1"/>
  <c r="C6" i="11"/>
  <c r="K6" i="11" s="1"/>
  <c r="D6" i="11"/>
  <c r="L6" i="11" s="1"/>
  <c r="B7" i="11"/>
  <c r="J7" i="11" s="1"/>
  <c r="C7" i="11"/>
  <c r="K7" i="11" s="1"/>
  <c r="D7" i="11"/>
  <c r="L7" i="11" s="1"/>
  <c r="K108" i="11"/>
  <c r="AF108" i="11"/>
  <c r="AM108" i="11"/>
  <c r="A12" i="11"/>
  <c r="I12" i="11" s="1"/>
  <c r="A68" i="11" s="1"/>
  <c r="B12" i="11"/>
  <c r="J12" i="11" s="1"/>
  <c r="C12" i="11"/>
  <c r="K12" i="11" s="1"/>
  <c r="A69" i="11"/>
  <c r="A72" i="11"/>
  <c r="A73" i="11"/>
  <c r="A22" i="11"/>
  <c r="I22" i="11" s="1"/>
  <c r="A95" i="11" s="1"/>
  <c r="B95" i="11"/>
  <c r="A96" i="11"/>
  <c r="B96" i="11"/>
  <c r="A99" i="11"/>
  <c r="B99" i="11"/>
  <c r="A100" i="11"/>
  <c r="B100" i="11"/>
  <c r="A28" i="11"/>
  <c r="A32" i="11"/>
  <c r="I32" i="11" s="1"/>
  <c r="B32" i="11"/>
  <c r="I33" i="11"/>
  <c r="J33" i="11"/>
  <c r="A38" i="11"/>
  <c r="A42" i="11"/>
  <c r="I42" i="11" s="1"/>
  <c r="A43" i="11"/>
  <c r="I43" i="11" s="1"/>
  <c r="A44" i="11"/>
  <c r="I44" i="11" s="1"/>
  <c r="B44" i="11"/>
  <c r="A45" i="11"/>
  <c r="I45" i="11" s="1"/>
  <c r="B45" i="11"/>
  <c r="B51" i="12" s="1"/>
  <c r="A52" i="11"/>
  <c r="I52" i="11" s="1"/>
  <c r="J52" i="11"/>
  <c r="A48" i="11"/>
  <c r="A53" i="11"/>
  <c r="B53" i="11"/>
  <c r="A54" i="11"/>
  <c r="B9" i="13"/>
  <c r="D5" i="13"/>
  <c r="D4" i="13"/>
  <c r="C3" i="13"/>
  <c r="C2" i="13"/>
  <c r="K5" i="13"/>
  <c r="K4" i="13"/>
  <c r="J3" i="13"/>
  <c r="J2" i="13"/>
  <c r="AT6" i="13"/>
  <c r="K6" i="13"/>
  <c r="D6" i="13"/>
  <c r="B42" i="9"/>
  <c r="B41" i="9"/>
  <c r="B40" i="9"/>
  <c r="A47" i="9"/>
  <c r="B48" i="11"/>
  <c r="A15" i="9"/>
  <c r="A16" i="9"/>
  <c r="A19" i="9"/>
  <c r="A14" i="9"/>
  <c r="R15" i="9"/>
  <c r="S15" i="9"/>
  <c r="T15" i="9"/>
  <c r="U15" i="9"/>
  <c r="V15" i="9"/>
  <c r="W15" i="9"/>
  <c r="X15" i="9"/>
  <c r="Y15" i="9"/>
  <c r="Z15" i="9"/>
  <c r="AA15" i="9"/>
  <c r="AB15" i="9"/>
  <c r="AC15" i="9"/>
  <c r="AD15" i="9"/>
  <c r="AE15" i="9"/>
  <c r="AF15" i="9"/>
  <c r="G11" i="7"/>
  <c r="G12" i="11" s="1"/>
  <c r="B7" i="7"/>
  <c r="J44" i="11" l="1"/>
  <c r="B49" i="12"/>
  <c r="X109" i="11"/>
  <c r="P111" i="11"/>
  <c r="T109" i="11"/>
  <c r="P112" i="11" s="1"/>
  <c r="P113" i="11" s="1"/>
  <c r="P114" i="11" s="1"/>
  <c r="P115" i="11" s="1"/>
  <c r="P116" i="11" s="1"/>
  <c r="P117" i="11" s="1"/>
  <c r="P118" i="11" s="1"/>
  <c r="P119" i="11" s="1"/>
  <c r="P120" i="11" s="1"/>
  <c r="P121" i="11" s="1"/>
  <c r="P122" i="11" s="1"/>
  <c r="P123" i="11" s="1"/>
  <c r="P124" i="11" s="1"/>
  <c r="P125" i="11" s="1"/>
  <c r="P126" i="11" s="1"/>
  <c r="P127" i="11" s="1"/>
  <c r="P128" i="11" s="1"/>
  <c r="P129" i="11" s="1"/>
  <c r="P130" i="11" s="1"/>
  <c r="P131" i="11" s="1"/>
  <c r="P132" i="11" s="1"/>
  <c r="P133" i="11" s="1"/>
  <c r="P134" i="11" s="1"/>
  <c r="P135" i="11" s="1"/>
  <c r="P136" i="11" s="1"/>
  <c r="P137" i="11" s="1"/>
  <c r="P138" i="11" s="1"/>
  <c r="P139" i="11" s="1"/>
  <c r="P140" i="11" s="1"/>
  <c r="P141" i="11" s="1"/>
  <c r="P142" i="11" s="1"/>
  <c r="P143" i="11" s="1"/>
  <c r="P144" i="11" s="1"/>
  <c r="P145" i="11" s="1"/>
  <c r="P146" i="11" s="1"/>
  <c r="P147" i="11" s="1"/>
  <c r="P148" i="11" s="1"/>
  <c r="P149" i="11" s="1"/>
  <c r="P150" i="11" s="1"/>
  <c r="P151" i="11" s="1"/>
  <c r="P152" i="11" s="1"/>
  <c r="P153" i="11" s="1"/>
  <c r="P154" i="11" s="1"/>
  <c r="P155" i="11" s="1"/>
  <c r="P156" i="11" s="1"/>
  <c r="P157" i="11" s="1"/>
  <c r="P158" i="11" s="1"/>
  <c r="P159" i="11" s="1"/>
  <c r="P160" i="11" s="1"/>
  <c r="P161" i="11" s="1"/>
  <c r="P162" i="11" s="1"/>
  <c r="P163" i="11" s="1"/>
  <c r="P164" i="11" s="1"/>
  <c r="P165" i="11" s="1"/>
  <c r="P166" i="11" s="1"/>
  <c r="P167" i="11" s="1"/>
  <c r="P168" i="11" s="1"/>
  <c r="P169" i="11" s="1"/>
  <c r="P170" i="11" s="1"/>
  <c r="P171" i="11" s="1"/>
  <c r="P172" i="11" s="1"/>
  <c r="P173" i="11" s="1"/>
  <c r="P174" i="11" s="1"/>
  <c r="P175" i="11" s="1"/>
  <c r="P176" i="11" s="1"/>
  <c r="P177" i="11" s="1"/>
  <c r="P178" i="11" s="1"/>
  <c r="P179" i="11" s="1"/>
  <c r="P180" i="11" s="1"/>
  <c r="P181" i="11" s="1"/>
  <c r="P182" i="11" s="1"/>
  <c r="P183" i="11" s="1"/>
  <c r="P184" i="11" s="1"/>
  <c r="P185" i="11" s="1"/>
  <c r="P186" i="11" s="1"/>
  <c r="P187" i="11" s="1"/>
  <c r="P188" i="11" s="1"/>
  <c r="P189" i="11" s="1"/>
  <c r="P190" i="11" s="1"/>
  <c r="P191" i="11" s="1"/>
  <c r="P192" i="11" s="1"/>
  <c r="P193" i="11" s="1"/>
  <c r="P194" i="11" s="1"/>
  <c r="P195" i="11" s="1"/>
  <c r="P196" i="11" s="1"/>
  <c r="P197" i="11" s="1"/>
  <c r="P198" i="11" s="1"/>
  <c r="P199" i="11" s="1"/>
  <c r="P200" i="11" s="1"/>
  <c r="P201" i="11" s="1"/>
  <c r="P202" i="11" s="1"/>
  <c r="P203" i="11" s="1"/>
  <c r="P204" i="11" s="1"/>
  <c r="P205" i="11" s="1"/>
  <c r="P206" i="11" s="1"/>
  <c r="P207" i="11" s="1"/>
  <c r="P208" i="11" s="1"/>
  <c r="P209" i="11" s="1"/>
  <c r="P210" i="11" s="1"/>
  <c r="P211" i="11" s="1"/>
  <c r="P212" i="11" s="1"/>
  <c r="P213" i="11" s="1"/>
  <c r="P214" i="11" s="1"/>
  <c r="P215" i="11" s="1"/>
  <c r="P216" i="11" s="1"/>
  <c r="P217" i="11" s="1"/>
  <c r="P218" i="11" s="1"/>
  <c r="P219" i="11" s="1"/>
  <c r="P220" i="11" s="1"/>
  <c r="P221" i="11" s="1"/>
  <c r="P222" i="11" s="1"/>
  <c r="P223" i="11" s="1"/>
  <c r="P224" i="11" s="1"/>
  <c r="P225" i="11" s="1"/>
  <c r="P226" i="11" s="1"/>
  <c r="P227" i="11" s="1"/>
  <c r="P228" i="11" s="1"/>
  <c r="P229" i="11" s="1"/>
  <c r="P230" i="11" s="1"/>
  <c r="P231" i="11" s="1"/>
  <c r="P232" i="11" s="1"/>
  <c r="P233" i="11" s="1"/>
  <c r="P234" i="11" s="1"/>
  <c r="P235" i="11" s="1"/>
  <c r="P236" i="11" s="1"/>
  <c r="P237" i="11" s="1"/>
  <c r="P238" i="11" s="1"/>
  <c r="P239" i="11" s="1"/>
  <c r="P240" i="11" s="1"/>
  <c r="P241" i="11" s="1"/>
  <c r="P242" i="11" s="1"/>
  <c r="P243" i="11" s="1"/>
  <c r="P244" i="11" s="1"/>
  <c r="P245" i="11" s="1"/>
  <c r="P246" i="11" s="1"/>
  <c r="P247" i="11" s="1"/>
  <c r="P248" i="11" s="1"/>
  <c r="P249" i="11" s="1"/>
  <c r="P250" i="11" s="1"/>
  <c r="P251" i="11" s="1"/>
  <c r="P252" i="11" s="1"/>
  <c r="P253" i="11" s="1"/>
  <c r="P254" i="11" s="1"/>
  <c r="P255" i="11" s="1"/>
  <c r="P256" i="11" s="1"/>
  <c r="P257" i="11" s="1"/>
  <c r="P258" i="11" s="1"/>
  <c r="P259" i="11" s="1"/>
  <c r="P260" i="11" s="1"/>
  <c r="P261" i="11" s="1"/>
  <c r="P262" i="11" s="1"/>
  <c r="P263" i="11" s="1"/>
  <c r="P264" i="11" s="1"/>
  <c r="P265" i="11" s="1"/>
  <c r="P266" i="11" s="1"/>
  <c r="P267" i="11" s="1"/>
  <c r="P268" i="11" s="1"/>
  <c r="P269" i="11" s="1"/>
  <c r="P270" i="11" s="1"/>
  <c r="P271" i="11" s="1"/>
  <c r="P272" i="11" s="1"/>
  <c r="P273" i="11" s="1"/>
  <c r="P274" i="11" s="1"/>
  <c r="P275" i="11" s="1"/>
  <c r="P276" i="11" s="1"/>
  <c r="P277" i="11" s="1"/>
  <c r="P278" i="11" s="1"/>
  <c r="P279" i="11" s="1"/>
  <c r="P280" i="11" s="1"/>
  <c r="P281" i="11" s="1"/>
  <c r="P282" i="11" s="1"/>
  <c r="P283" i="11" s="1"/>
  <c r="P284" i="11" s="1"/>
  <c r="P285" i="11" s="1"/>
  <c r="P286" i="11" s="1"/>
  <c r="P287" i="11" s="1"/>
  <c r="P288" i="11" s="1"/>
  <c r="P289" i="11" s="1"/>
  <c r="P290" i="11" s="1"/>
  <c r="P291" i="11" s="1"/>
  <c r="P292" i="11" s="1"/>
  <c r="P293" i="11" s="1"/>
  <c r="P294" i="11" s="1"/>
  <c r="P295" i="11" s="1"/>
  <c r="P296" i="11" s="1"/>
  <c r="P297" i="11" s="1"/>
  <c r="P298" i="11" s="1"/>
  <c r="P299" i="11" s="1"/>
  <c r="P300" i="11" s="1"/>
  <c r="P301" i="11" s="1"/>
  <c r="P302" i="11" s="1"/>
  <c r="P303" i="11" s="1"/>
  <c r="P304" i="11" s="1"/>
  <c r="P305" i="11" s="1"/>
  <c r="P306" i="11" s="1"/>
  <c r="P307" i="11" s="1"/>
  <c r="P308" i="11" s="1"/>
  <c r="P309" i="11" s="1"/>
  <c r="P310" i="11" s="1"/>
  <c r="P311" i="11" s="1"/>
  <c r="P312" i="11" s="1"/>
  <c r="P313" i="11" s="1"/>
  <c r="P314" i="11" s="1"/>
  <c r="P315" i="11" s="1"/>
  <c r="P316" i="11" s="1"/>
  <c r="P317" i="11" s="1"/>
  <c r="P318" i="11" s="1"/>
  <c r="P319" i="11" s="1"/>
  <c r="P320" i="11" s="1"/>
  <c r="P321" i="11" s="1"/>
  <c r="P322" i="11" s="1"/>
  <c r="P323" i="11" s="1"/>
  <c r="P324" i="11" s="1"/>
  <c r="P325" i="11" s="1"/>
  <c r="P326" i="11" s="1"/>
  <c r="P327" i="11" s="1"/>
  <c r="P328" i="11" s="1"/>
  <c r="P329" i="11" s="1"/>
  <c r="P330" i="11" s="1"/>
  <c r="P331" i="11" s="1"/>
  <c r="P332" i="11" s="1"/>
  <c r="P333" i="11" s="1"/>
  <c r="P334" i="11" s="1"/>
  <c r="P335" i="11" s="1"/>
  <c r="P336" i="11" s="1"/>
  <c r="P337" i="11" s="1"/>
  <c r="P338" i="11" s="1"/>
  <c r="P339" i="11" s="1"/>
  <c r="P340" i="11" s="1"/>
  <c r="P341" i="11" s="1"/>
  <c r="P342" i="11" s="1"/>
  <c r="P343" i="11" s="1"/>
  <c r="P344" i="11" s="1"/>
  <c r="P345" i="11" s="1"/>
  <c r="P346" i="11" s="1"/>
  <c r="P347" i="11" s="1"/>
  <c r="P348" i="11" s="1"/>
  <c r="P349" i="11" s="1"/>
  <c r="P350" i="11" s="1"/>
  <c r="P351" i="11" s="1"/>
  <c r="P352" i="11" s="1"/>
  <c r="P353" i="11" s="1"/>
  <c r="P354" i="11" s="1"/>
  <c r="P355" i="11" s="1"/>
  <c r="P356" i="11" s="1"/>
  <c r="P357" i="11" s="1"/>
  <c r="P358" i="11" s="1"/>
  <c r="P359" i="11" s="1"/>
  <c r="P360" i="11" s="1"/>
  <c r="P361" i="11" s="1"/>
  <c r="P362" i="11" s="1"/>
  <c r="P363" i="11" s="1"/>
  <c r="P364" i="11" s="1"/>
  <c r="P365" i="11" s="1"/>
  <c r="P366" i="11" s="1"/>
  <c r="P367" i="11" s="1"/>
  <c r="P368" i="11" s="1"/>
  <c r="P369" i="11" s="1"/>
  <c r="P370" i="11" s="1"/>
  <c r="P371" i="11" s="1"/>
  <c r="P372" i="11" s="1"/>
  <c r="P373" i="11" s="1"/>
  <c r="P374" i="11" s="1"/>
  <c r="P375" i="11" s="1"/>
  <c r="P376" i="11" s="1"/>
  <c r="P377" i="11" s="1"/>
  <c r="P378" i="11" s="1"/>
  <c r="P379" i="11" s="1"/>
  <c r="P380" i="11" s="1"/>
  <c r="P381" i="11" s="1"/>
  <c r="P382" i="11" s="1"/>
  <c r="P383" i="11" s="1"/>
  <c r="P384" i="11" s="1"/>
  <c r="P385" i="11" s="1"/>
  <c r="P386" i="11" s="1"/>
  <c r="P387" i="11" s="1"/>
  <c r="P388" i="11" s="1"/>
  <c r="P389" i="11" s="1"/>
  <c r="P390" i="11" s="1"/>
  <c r="P391" i="11" s="1"/>
  <c r="P392" i="11" s="1"/>
  <c r="P393" i="11" s="1"/>
  <c r="P394" i="11" s="1"/>
  <c r="P395" i="11" s="1"/>
  <c r="P396" i="11" s="1"/>
  <c r="P397" i="11" s="1"/>
  <c r="P398" i="11" s="1"/>
  <c r="P399" i="11" s="1"/>
  <c r="P400" i="11" s="1"/>
  <c r="P401" i="11" s="1"/>
  <c r="P402" i="11" s="1"/>
  <c r="P403" i="11" s="1"/>
  <c r="P404" i="11" s="1"/>
  <c r="P405" i="11" s="1"/>
  <c r="P406" i="11" s="1"/>
  <c r="P407" i="11" s="1"/>
  <c r="P408" i="11" s="1"/>
  <c r="P409" i="11" s="1"/>
  <c r="P410" i="11" s="1"/>
  <c r="P411" i="11" s="1"/>
  <c r="P412" i="11" s="1"/>
  <c r="P413" i="11" s="1"/>
  <c r="P414" i="11" s="1"/>
  <c r="P415" i="11" s="1"/>
  <c r="P416" i="11" s="1"/>
  <c r="P417" i="11" s="1"/>
  <c r="P418" i="11" s="1"/>
  <c r="P419" i="11" s="1"/>
  <c r="P420" i="11" s="1"/>
  <c r="P421" i="11" s="1"/>
  <c r="P422" i="11" s="1"/>
  <c r="P423" i="11" s="1"/>
  <c r="P424" i="11" s="1"/>
  <c r="P425" i="11" s="1"/>
  <c r="P426" i="11" s="1"/>
  <c r="P427" i="11" s="1"/>
  <c r="P428" i="11" s="1"/>
  <c r="P429" i="11" s="1"/>
  <c r="P430" i="11" s="1"/>
  <c r="P431" i="11" s="1"/>
  <c r="P432" i="11" s="1"/>
  <c r="P433" i="11" s="1"/>
  <c r="P434" i="11" s="1"/>
  <c r="P435" i="11" s="1"/>
  <c r="P436" i="11" s="1"/>
  <c r="P437" i="11" s="1"/>
  <c r="P438" i="11" s="1"/>
  <c r="P439" i="11" s="1"/>
  <c r="P440" i="11" s="1"/>
  <c r="P441" i="11" s="1"/>
  <c r="P442" i="11" s="1"/>
  <c r="P443" i="11" s="1"/>
  <c r="P444" i="11" s="1"/>
  <c r="P445" i="11" s="1"/>
  <c r="P446" i="11" s="1"/>
  <c r="P447" i="11" s="1"/>
  <c r="P448" i="11" s="1"/>
  <c r="P449" i="11" s="1"/>
  <c r="P450" i="11" s="1"/>
  <c r="P451" i="11" s="1"/>
  <c r="P452" i="11" s="1"/>
  <c r="P453" i="11" s="1"/>
  <c r="P454" i="11" s="1"/>
  <c r="P455" i="11" s="1"/>
  <c r="P456" i="11" s="1"/>
  <c r="P457" i="11" s="1"/>
  <c r="P458" i="11" s="1"/>
  <c r="P459" i="11" s="1"/>
  <c r="P460" i="11" s="1"/>
  <c r="P461" i="11" s="1"/>
  <c r="P462" i="11" s="1"/>
  <c r="P463" i="11" s="1"/>
  <c r="P464" i="11" s="1"/>
  <c r="P465" i="11" s="1"/>
  <c r="P466" i="11" s="1"/>
  <c r="P467" i="11" s="1"/>
  <c r="P468" i="11" s="1"/>
  <c r="P469" i="11" s="1"/>
  <c r="P470" i="11" s="1"/>
  <c r="P471" i="11" s="1"/>
  <c r="P472" i="11" s="1"/>
  <c r="P473" i="11" s="1"/>
  <c r="P474" i="11" s="1"/>
  <c r="P475" i="11" s="1"/>
  <c r="P476" i="11" s="1"/>
  <c r="P477" i="11" s="1"/>
  <c r="P478" i="11" s="1"/>
  <c r="P479" i="11" s="1"/>
  <c r="P480" i="11" s="1"/>
  <c r="P481" i="11" s="1"/>
  <c r="P482" i="11" s="1"/>
  <c r="P483" i="11" s="1"/>
  <c r="P484" i="11" s="1"/>
  <c r="P485" i="11" s="1"/>
  <c r="P486" i="11" s="1"/>
  <c r="P487" i="11" s="1"/>
  <c r="P488" i="11" s="1"/>
  <c r="P489" i="11" s="1"/>
  <c r="P490" i="11" s="1"/>
  <c r="P491" i="11" s="1"/>
  <c r="P492" i="11" s="1"/>
  <c r="P493" i="11" s="1"/>
  <c r="P494" i="11" s="1"/>
  <c r="P495" i="11" s="1"/>
  <c r="P496" i="11" s="1"/>
  <c r="P497" i="11" s="1"/>
  <c r="P498" i="11" s="1"/>
  <c r="P499" i="11" s="1"/>
  <c r="P500" i="11" s="1"/>
  <c r="P501" i="11" s="1"/>
  <c r="P502" i="11" s="1"/>
  <c r="P503" i="11" s="1"/>
  <c r="P504" i="11" s="1"/>
  <c r="P505" i="11" s="1"/>
  <c r="P506" i="11" s="1"/>
  <c r="P507" i="11" s="1"/>
  <c r="P508" i="11" s="1"/>
  <c r="P509" i="11" s="1"/>
  <c r="P510" i="11" s="1"/>
  <c r="P511" i="11" s="1"/>
  <c r="P512" i="11" s="1"/>
  <c r="P513" i="11" s="1"/>
  <c r="P514" i="11" s="1"/>
  <c r="P515" i="11" s="1"/>
  <c r="P516" i="11" s="1"/>
  <c r="P517" i="11" s="1"/>
  <c r="P518" i="11" s="1"/>
  <c r="P519" i="11" s="1"/>
  <c r="P520" i="11" s="1"/>
  <c r="P521" i="11" s="1"/>
  <c r="P522" i="11" s="1"/>
  <c r="P523" i="11" s="1"/>
  <c r="P524" i="11" s="1"/>
  <c r="P525" i="11" s="1"/>
  <c r="P526" i="11" s="1"/>
  <c r="P527" i="11" s="1"/>
  <c r="P528" i="11" s="1"/>
  <c r="P529" i="11" s="1"/>
  <c r="P530" i="11" s="1"/>
  <c r="P531" i="11" s="1"/>
  <c r="P532" i="11" s="1"/>
  <c r="P533" i="11" s="1"/>
  <c r="P534" i="11" s="1"/>
  <c r="P535" i="11" s="1"/>
  <c r="P536" i="11" s="1"/>
  <c r="P537" i="11" s="1"/>
  <c r="P538" i="11" s="1"/>
  <c r="P539" i="11" s="1"/>
  <c r="P540" i="11" s="1"/>
  <c r="P541" i="11" s="1"/>
  <c r="P542" i="11" s="1"/>
  <c r="P543" i="11" s="1"/>
  <c r="P544" i="11" s="1"/>
  <c r="P545" i="11" s="1"/>
  <c r="P546" i="11" s="1"/>
  <c r="P547" i="11" s="1"/>
  <c r="P548" i="11" s="1"/>
  <c r="P549" i="11" s="1"/>
  <c r="P550" i="11" s="1"/>
  <c r="P551" i="11" s="1"/>
  <c r="P552" i="11" s="1"/>
  <c r="P553" i="11" s="1"/>
  <c r="P554" i="11" s="1"/>
  <c r="P555" i="11" s="1"/>
  <c r="P556" i="11" s="1"/>
  <c r="P557" i="11" s="1"/>
  <c r="P558" i="11" s="1"/>
  <c r="P559" i="11" s="1"/>
  <c r="P560" i="11" s="1"/>
  <c r="P561" i="11" s="1"/>
  <c r="P562" i="11" s="1"/>
  <c r="P563" i="11" s="1"/>
  <c r="P564" i="11" s="1"/>
  <c r="P565" i="11" s="1"/>
  <c r="P566" i="11" s="1"/>
  <c r="P567" i="11" s="1"/>
  <c r="P568" i="11" s="1"/>
  <c r="P569" i="11" s="1"/>
  <c r="P570" i="11" s="1"/>
  <c r="P571" i="11" s="1"/>
  <c r="P572" i="11" s="1"/>
  <c r="P573" i="11" s="1"/>
  <c r="P574" i="11" s="1"/>
  <c r="P575" i="11" s="1"/>
  <c r="P576" i="11" s="1"/>
  <c r="P577" i="11" s="1"/>
  <c r="P578" i="11" s="1"/>
  <c r="P579" i="11" s="1"/>
  <c r="P580" i="11" s="1"/>
  <c r="P581" i="11" s="1"/>
  <c r="P582" i="11" s="1"/>
  <c r="P583" i="11" s="1"/>
  <c r="P584" i="11" s="1"/>
  <c r="P585" i="11" s="1"/>
  <c r="P586" i="11" s="1"/>
  <c r="P587" i="11" s="1"/>
  <c r="P588" i="11" s="1"/>
  <c r="P589" i="11" s="1"/>
  <c r="P590" i="11" s="1"/>
  <c r="P591" i="11" s="1"/>
  <c r="B57" i="12"/>
  <c r="D52" i="13"/>
  <c r="D444" i="13"/>
  <c r="Y68" i="13"/>
  <c r="R126" i="13"/>
  <c r="D68" i="13"/>
  <c r="D67" i="13"/>
  <c r="R232" i="13"/>
  <c r="R216" i="13"/>
  <c r="D446" i="13"/>
  <c r="R300" i="13"/>
  <c r="R100" i="13"/>
  <c r="R214" i="13"/>
  <c r="R436" i="13"/>
  <c r="R127" i="13"/>
  <c r="R435" i="13"/>
  <c r="R84" i="13"/>
  <c r="R410" i="13"/>
  <c r="R30" i="13"/>
  <c r="R409" i="13"/>
  <c r="R23" i="13"/>
  <c r="D46" i="13"/>
  <c r="R397" i="13"/>
  <c r="R350" i="13"/>
  <c r="Y116" i="13"/>
  <c r="R438" i="13"/>
  <c r="R98" i="13"/>
  <c r="R437" i="13"/>
  <c r="R238" i="13"/>
  <c r="R212" i="13"/>
  <c r="R204" i="13"/>
  <c r="R190" i="13"/>
  <c r="B47" i="9"/>
  <c r="Y67" i="13"/>
  <c r="Y370" i="13"/>
  <c r="D443" i="13"/>
  <c r="D428" i="13"/>
  <c r="D35" i="13"/>
  <c r="D355" i="13"/>
  <c r="D12" i="13"/>
  <c r="D354" i="13"/>
  <c r="Y294" i="13"/>
  <c r="Y213" i="13"/>
  <c r="Y453" i="13"/>
  <c r="Y189" i="13"/>
  <c r="R342" i="13"/>
  <c r="D138" i="13"/>
  <c r="Y452" i="13"/>
  <c r="Y188" i="13"/>
  <c r="R323" i="13"/>
  <c r="R121" i="13"/>
  <c r="Y382" i="13"/>
  <c r="Y371" i="13"/>
  <c r="Y298" i="13"/>
  <c r="D362" i="13"/>
  <c r="D34" i="13"/>
  <c r="D259" i="13"/>
  <c r="Y214" i="13"/>
  <c r="D250" i="13"/>
  <c r="D249" i="13"/>
  <c r="D125" i="13"/>
  <c r="Y451" i="13"/>
  <c r="Y85" i="13"/>
  <c r="R317" i="13"/>
  <c r="R120" i="13"/>
  <c r="Y297" i="13"/>
  <c r="Y172" i="13"/>
  <c r="Y296" i="13"/>
  <c r="D124" i="13"/>
  <c r="Y440" i="13"/>
  <c r="Y81" i="13"/>
  <c r="R302" i="13"/>
  <c r="R42" i="13"/>
  <c r="D69" i="13"/>
  <c r="Y384" i="13"/>
  <c r="R301" i="13"/>
  <c r="D340" i="13"/>
  <c r="Y174" i="13"/>
  <c r="D430" i="13"/>
  <c r="D236" i="13"/>
  <c r="D105" i="13"/>
  <c r="Y369" i="13"/>
  <c r="Y176" i="13"/>
  <c r="D339" i="13"/>
  <c r="D104" i="13"/>
  <c r="Y434" i="13"/>
  <c r="Y271" i="13"/>
  <c r="Y45" i="13"/>
  <c r="D336" i="13"/>
  <c r="D103" i="13"/>
  <c r="Y350" i="13"/>
  <c r="Y29" i="13"/>
  <c r="D403" i="13"/>
  <c r="Y489" i="13"/>
  <c r="Y257" i="13"/>
  <c r="Y28" i="13"/>
  <c r="R297" i="13"/>
  <c r="R186" i="13"/>
  <c r="R79" i="13"/>
  <c r="D402" i="13"/>
  <c r="Y422" i="13"/>
  <c r="Y143" i="13"/>
  <c r="R387" i="13"/>
  <c r="R275" i="13"/>
  <c r="R78" i="13"/>
  <c r="D487" i="13"/>
  <c r="D397" i="13"/>
  <c r="Y483" i="13"/>
  <c r="Y411" i="13"/>
  <c r="Y336" i="13"/>
  <c r="Y255" i="13"/>
  <c r="Y139" i="13"/>
  <c r="R480" i="13"/>
  <c r="R386" i="13"/>
  <c r="R274" i="13"/>
  <c r="R163" i="13"/>
  <c r="R76" i="13"/>
  <c r="D479" i="13"/>
  <c r="D388" i="13"/>
  <c r="D294" i="13"/>
  <c r="D173" i="13"/>
  <c r="Y475" i="13"/>
  <c r="Y406" i="13"/>
  <c r="Y335" i="13"/>
  <c r="Y232" i="13"/>
  <c r="Y117" i="13"/>
  <c r="R479" i="13"/>
  <c r="R369" i="13"/>
  <c r="R261" i="13"/>
  <c r="R162" i="13"/>
  <c r="R56" i="13"/>
  <c r="R16" i="13"/>
  <c r="F15" i="9"/>
  <c r="D15" i="9"/>
  <c r="E15" i="9"/>
  <c r="C15" i="9"/>
  <c r="D341" i="13"/>
  <c r="D230" i="13"/>
  <c r="Y436" i="13"/>
  <c r="Y57" i="13"/>
  <c r="D420" i="13"/>
  <c r="Y258" i="13"/>
  <c r="D315" i="13"/>
  <c r="Y348" i="13"/>
  <c r="R396" i="13"/>
  <c r="D314" i="13"/>
  <c r="Y256" i="13"/>
  <c r="D186" i="13"/>
  <c r="D471" i="13"/>
  <c r="D387" i="13"/>
  <c r="D291" i="13"/>
  <c r="D172" i="13"/>
  <c r="Y474" i="13"/>
  <c r="Y405" i="13"/>
  <c r="Y329" i="13"/>
  <c r="Y231" i="13"/>
  <c r="R478" i="13"/>
  <c r="R358" i="13"/>
  <c r="R258" i="13"/>
  <c r="R161" i="13"/>
  <c r="R48" i="13"/>
  <c r="D110" i="13"/>
  <c r="D429" i="13"/>
  <c r="Y272" i="13"/>
  <c r="D229" i="13"/>
  <c r="Y367" i="13"/>
  <c r="D220" i="13"/>
  <c r="Y433" i="13"/>
  <c r="Y173" i="13"/>
  <c r="D193" i="13"/>
  <c r="Y423" i="13"/>
  <c r="Y32" i="13"/>
  <c r="Y86" i="13"/>
  <c r="Y151" i="13"/>
  <c r="Y194" i="13"/>
  <c r="Y237" i="13"/>
  <c r="Y273" i="13"/>
  <c r="Y315" i="13"/>
  <c r="Y353" i="13"/>
  <c r="Y391" i="13"/>
  <c r="Y424" i="13"/>
  <c r="Y454" i="13"/>
  <c r="Y10" i="13"/>
  <c r="Y40" i="13"/>
  <c r="Y154" i="13"/>
  <c r="Y204" i="13"/>
  <c r="Y245" i="13"/>
  <c r="Y326" i="13"/>
  <c r="Y364" i="13"/>
  <c r="Y395" i="13"/>
  <c r="Y428" i="13"/>
  <c r="Y41" i="13"/>
  <c r="Y155" i="13"/>
  <c r="Y246" i="13"/>
  <c r="Y293" i="13"/>
  <c r="Y366" i="13"/>
  <c r="Y396" i="13"/>
  <c r="Y432" i="13"/>
  <c r="Y34" i="13"/>
  <c r="Y96" i="13"/>
  <c r="Y152" i="13"/>
  <c r="Y199" i="13"/>
  <c r="Y238" i="13"/>
  <c r="Y284" i="13"/>
  <c r="Y324" i="13"/>
  <c r="Y354" i="13"/>
  <c r="Y392" i="13"/>
  <c r="Y425" i="13"/>
  <c r="Y461" i="13"/>
  <c r="Y98" i="13"/>
  <c r="Y287" i="13"/>
  <c r="Y464" i="13"/>
  <c r="Y99" i="13"/>
  <c r="Y210" i="13"/>
  <c r="Y327" i="13"/>
  <c r="Y465" i="13"/>
  <c r="Y39" i="13"/>
  <c r="Y97" i="13"/>
  <c r="Y153" i="13"/>
  <c r="Y200" i="13"/>
  <c r="Y240" i="13"/>
  <c r="Y286" i="13"/>
  <c r="Y325" i="13"/>
  <c r="Y355" i="13"/>
  <c r="Y394" i="13"/>
  <c r="Y427" i="13"/>
  <c r="Y462" i="13"/>
  <c r="Y11" i="13"/>
  <c r="Y71" i="13"/>
  <c r="Y125" i="13"/>
  <c r="Y181" i="13"/>
  <c r="Y217" i="13"/>
  <c r="Y266" i="13"/>
  <c r="Y302" i="13"/>
  <c r="Y342" i="13"/>
  <c r="Y372" i="13"/>
  <c r="Y409" i="13"/>
  <c r="Y446" i="13"/>
  <c r="Y480" i="13"/>
  <c r="Y16" i="13"/>
  <c r="Y72" i="13"/>
  <c r="Y137" i="13"/>
  <c r="Y186" i="13"/>
  <c r="Y228" i="13"/>
  <c r="Y268" i="13"/>
  <c r="Y311" i="13"/>
  <c r="Y343" i="13"/>
  <c r="Y376" i="13"/>
  <c r="Y410" i="13"/>
  <c r="Y448" i="13"/>
  <c r="Y482" i="13"/>
  <c r="Y17" i="13"/>
  <c r="Y73" i="13"/>
  <c r="Y138" i="13"/>
  <c r="Y187" i="13"/>
  <c r="Y229" i="13"/>
  <c r="Y269" i="13"/>
  <c r="Y312" i="13"/>
  <c r="Y344" i="13"/>
  <c r="Y377" i="13"/>
  <c r="D192" i="13"/>
  <c r="Y488" i="13"/>
  <c r="Y338" i="13"/>
  <c r="R484" i="13"/>
  <c r="R168" i="13"/>
  <c r="D313" i="13"/>
  <c r="D469" i="13"/>
  <c r="D381" i="13"/>
  <c r="D284" i="13"/>
  <c r="D163" i="13"/>
  <c r="Y470" i="13"/>
  <c r="Y404" i="13"/>
  <c r="Y314" i="13"/>
  <c r="Y216" i="13"/>
  <c r="Y114" i="13"/>
  <c r="R457" i="13"/>
  <c r="R354" i="13"/>
  <c r="R253" i="13"/>
  <c r="R141" i="13"/>
  <c r="R43" i="13"/>
  <c r="D468" i="13"/>
  <c r="D378" i="13"/>
  <c r="D280" i="13"/>
  <c r="D161" i="13"/>
  <c r="Y467" i="13"/>
  <c r="Y400" i="13"/>
  <c r="Y313" i="13"/>
  <c r="Y215" i="13"/>
  <c r="Y112" i="13"/>
  <c r="R455" i="13"/>
  <c r="R352" i="13"/>
  <c r="R252" i="13"/>
  <c r="R140" i="13"/>
  <c r="R452" i="13"/>
  <c r="R408" i="13"/>
  <c r="R357" i="13"/>
  <c r="R316" i="13"/>
  <c r="R272" i="13"/>
  <c r="R231" i="13"/>
  <c r="R182" i="13"/>
  <c r="R134" i="13"/>
  <c r="R93" i="13"/>
  <c r="R47" i="13"/>
  <c r="Y58" i="13"/>
  <c r="D483" i="13"/>
  <c r="D439" i="13"/>
  <c r="D395" i="13"/>
  <c r="D353" i="13"/>
  <c r="D301" i="13"/>
  <c r="D248" i="13"/>
  <c r="D181" i="13"/>
  <c r="D123" i="13"/>
  <c r="D54" i="13"/>
  <c r="R440" i="13"/>
  <c r="R399" i="13"/>
  <c r="R356" i="13"/>
  <c r="R315" i="13"/>
  <c r="R271" i="13"/>
  <c r="R224" i="13"/>
  <c r="R177" i="13"/>
  <c r="R133" i="13"/>
  <c r="R86" i="13"/>
  <c r="R45" i="13"/>
  <c r="D480" i="13"/>
  <c r="D438" i="13"/>
  <c r="D389" i="13"/>
  <c r="D346" i="13"/>
  <c r="D300" i="13"/>
  <c r="D243" i="13"/>
  <c r="D180" i="13"/>
  <c r="D112" i="13"/>
  <c r="D53" i="13"/>
  <c r="R439" i="13"/>
  <c r="R398" i="13"/>
  <c r="R355" i="13"/>
  <c r="R314" i="13"/>
  <c r="R270" i="13"/>
  <c r="R217" i="13"/>
  <c r="R176" i="13"/>
  <c r="R132" i="13"/>
  <c r="R85" i="13"/>
  <c r="R44" i="13"/>
  <c r="Y14" i="13"/>
  <c r="D418" i="13"/>
  <c r="D33" i="13"/>
  <c r="D455" i="13"/>
  <c r="D414" i="13"/>
  <c r="D369" i="13"/>
  <c r="D325" i="13"/>
  <c r="D270" i="13"/>
  <c r="D210" i="13"/>
  <c r="D146" i="13"/>
  <c r="D89" i="13"/>
  <c r="D23" i="13"/>
  <c r="R467" i="13"/>
  <c r="R426" i="13"/>
  <c r="R380" i="13"/>
  <c r="R329" i="13"/>
  <c r="R288" i="13"/>
  <c r="R242" i="13"/>
  <c r="R198" i="13"/>
  <c r="R156" i="13"/>
  <c r="R106" i="13"/>
  <c r="R60" i="13"/>
  <c r="R18" i="13"/>
  <c r="D330" i="13"/>
  <c r="D91" i="13"/>
  <c r="R470" i="13"/>
  <c r="R382" i="13"/>
  <c r="R294" i="13"/>
  <c r="R244" i="13"/>
  <c r="R203" i="13"/>
  <c r="R115" i="13"/>
  <c r="R74" i="13"/>
  <c r="R22" i="13"/>
  <c r="D462" i="13"/>
  <c r="D371" i="13"/>
  <c r="D278" i="13"/>
  <c r="D149" i="13"/>
  <c r="D90" i="13"/>
  <c r="D32" i="13"/>
  <c r="R427" i="13"/>
  <c r="R330" i="13"/>
  <c r="R289" i="13"/>
  <c r="R202" i="13"/>
  <c r="R159" i="13"/>
  <c r="R114" i="13"/>
  <c r="R21" i="13"/>
  <c r="D454" i="13"/>
  <c r="D413" i="13"/>
  <c r="D364" i="13"/>
  <c r="D320" i="13"/>
  <c r="D263" i="13"/>
  <c r="D207" i="13"/>
  <c r="D145" i="13"/>
  <c r="D80" i="13"/>
  <c r="D21" i="13"/>
  <c r="R466" i="13"/>
  <c r="R422" i="13"/>
  <c r="R372" i="13"/>
  <c r="R328" i="13"/>
  <c r="R284" i="13"/>
  <c r="R241" i="13"/>
  <c r="R196" i="13"/>
  <c r="R155" i="13"/>
  <c r="R103" i="13"/>
  <c r="R58" i="13"/>
  <c r="R17" i="13"/>
  <c r="D467" i="13"/>
  <c r="D377" i="13"/>
  <c r="D279" i="13"/>
  <c r="D217" i="13"/>
  <c r="D160" i="13"/>
  <c r="R428" i="13"/>
  <c r="R341" i="13"/>
  <c r="R160" i="13"/>
  <c r="D417" i="13"/>
  <c r="D329" i="13"/>
  <c r="D214" i="13"/>
  <c r="R468" i="13"/>
  <c r="R381" i="13"/>
  <c r="R243" i="13"/>
  <c r="R64" i="13"/>
  <c r="D453" i="13"/>
  <c r="D404" i="13"/>
  <c r="D363" i="13"/>
  <c r="D316" i="13"/>
  <c r="D262" i="13"/>
  <c r="D196" i="13"/>
  <c r="D139" i="13"/>
  <c r="D75" i="13"/>
  <c r="R462" i="13"/>
  <c r="R414" i="13"/>
  <c r="R370" i="13"/>
  <c r="R324" i="13"/>
  <c r="R280" i="13"/>
  <c r="R239" i="13"/>
  <c r="R191" i="13"/>
  <c r="R154" i="13"/>
  <c r="R101" i="13"/>
  <c r="R57" i="13"/>
  <c r="K12" i="13"/>
  <c r="K50" i="13"/>
  <c r="K91" i="13"/>
  <c r="K55" i="13"/>
  <c r="K113" i="13"/>
  <c r="K168" i="13"/>
  <c r="K221" i="13"/>
  <c r="K278" i="13"/>
  <c r="K330" i="13"/>
  <c r="K387" i="13"/>
  <c r="K442" i="13"/>
  <c r="K485" i="13"/>
  <c r="K56" i="13"/>
  <c r="K122" i="13"/>
  <c r="K169" i="13"/>
  <c r="K231" i="13"/>
  <c r="K280" i="13"/>
  <c r="K331" i="13"/>
  <c r="K388" i="13"/>
  <c r="K443" i="13"/>
  <c r="K10" i="13"/>
  <c r="K64" i="13"/>
  <c r="K123" i="13"/>
  <c r="K175" i="13"/>
  <c r="K232" i="13"/>
  <c r="K287" i="13"/>
  <c r="K332" i="13"/>
  <c r="K389" i="13"/>
  <c r="K444" i="13"/>
  <c r="K20" i="13"/>
  <c r="K84" i="13"/>
  <c r="K140" i="13"/>
  <c r="K194" i="13"/>
  <c r="K249" i="13"/>
  <c r="K306" i="13"/>
  <c r="K360" i="13"/>
  <c r="K404" i="13"/>
  <c r="K468" i="13"/>
  <c r="K28" i="13"/>
  <c r="K93" i="13"/>
  <c r="K141" i="13"/>
  <c r="K202" i="13"/>
  <c r="K250" i="13"/>
  <c r="K307" i="13"/>
  <c r="K362" i="13"/>
  <c r="K412" i="13"/>
  <c r="K469" i="13"/>
  <c r="K37" i="13"/>
  <c r="K94" i="13"/>
  <c r="K151" i="13"/>
  <c r="K206" i="13"/>
  <c r="K251" i="13"/>
  <c r="K309" i="13"/>
  <c r="K363" i="13"/>
  <c r="K421" i="13"/>
  <c r="K474" i="13"/>
  <c r="K38" i="13"/>
  <c r="K95" i="13"/>
  <c r="K152" i="13"/>
  <c r="K207" i="13"/>
  <c r="K260" i="13"/>
  <c r="K314" i="13"/>
  <c r="K365" i="13"/>
  <c r="K426" i="13"/>
  <c r="K476" i="13"/>
  <c r="K320" i="13"/>
  <c r="K427" i="13"/>
  <c r="K319" i="13"/>
  <c r="K96" i="13"/>
  <c r="K403" i="13"/>
  <c r="K291" i="13"/>
  <c r="K193" i="13"/>
  <c r="K83" i="13"/>
  <c r="D476" i="13"/>
  <c r="D452" i="13"/>
  <c r="D427" i="13"/>
  <c r="D401" i="13"/>
  <c r="D373" i="13"/>
  <c r="D348" i="13"/>
  <c r="D322" i="13"/>
  <c r="D293" i="13"/>
  <c r="D261" i="13"/>
  <c r="D228" i="13"/>
  <c r="D191" i="13"/>
  <c r="D159" i="13"/>
  <c r="D122" i="13"/>
  <c r="D82" i="13"/>
  <c r="D48" i="13"/>
  <c r="D11" i="13"/>
  <c r="K402" i="13"/>
  <c r="K290" i="13"/>
  <c r="K192" i="13"/>
  <c r="K76" i="13"/>
  <c r="D475" i="13"/>
  <c r="D451" i="13"/>
  <c r="D423" i="13"/>
  <c r="D398" i="13"/>
  <c r="D372" i="13"/>
  <c r="D347" i="13"/>
  <c r="D321" i="13"/>
  <c r="D292" i="13"/>
  <c r="D260" i="13"/>
  <c r="D224" i="13"/>
  <c r="D189" i="13"/>
  <c r="D150" i="13"/>
  <c r="D116" i="13"/>
  <c r="D81" i="13"/>
  <c r="D47" i="13"/>
  <c r="K400" i="13"/>
  <c r="K289" i="13"/>
  <c r="K180" i="13"/>
  <c r="K71" i="13"/>
  <c r="K428" i="13"/>
  <c r="K209" i="13"/>
  <c r="K104" i="13"/>
  <c r="K208" i="13"/>
  <c r="K399" i="13"/>
  <c r="K288" i="13"/>
  <c r="K176" i="13"/>
  <c r="K66" i="13"/>
  <c r="D26" i="13"/>
  <c r="D49" i="13"/>
  <c r="D70" i="13"/>
  <c r="D94" i="13"/>
  <c r="D119" i="13"/>
  <c r="D140" i="13"/>
  <c r="D164" i="13"/>
  <c r="D187" i="13"/>
  <c r="D208" i="13"/>
  <c r="D231" i="13"/>
  <c r="D257" i="13"/>
  <c r="D276" i="13"/>
  <c r="D298" i="13"/>
  <c r="D317" i="13"/>
  <c r="D333" i="13"/>
  <c r="D349" i="13"/>
  <c r="D367" i="13"/>
  <c r="D383" i="13"/>
  <c r="D399" i="13"/>
  <c r="D415" i="13"/>
  <c r="D431" i="13"/>
  <c r="D447" i="13"/>
  <c r="D465" i="13"/>
  <c r="D481" i="13"/>
  <c r="D432" i="13"/>
  <c r="D482" i="13"/>
  <c r="D27" i="13"/>
  <c r="D51" i="13"/>
  <c r="D74" i="13"/>
  <c r="D95" i="13"/>
  <c r="D121" i="13"/>
  <c r="D144" i="13"/>
  <c r="D165" i="13"/>
  <c r="D188" i="13"/>
  <c r="D209" i="13"/>
  <c r="D233" i="13"/>
  <c r="D258" i="13"/>
  <c r="D277" i="13"/>
  <c r="D299" i="13"/>
  <c r="D318" i="13"/>
  <c r="D334" i="13"/>
  <c r="D350" i="13"/>
  <c r="D368" i="13"/>
  <c r="D384" i="13"/>
  <c r="D400" i="13"/>
  <c r="D416" i="13"/>
  <c r="D448" i="13"/>
  <c r="D466" i="13"/>
  <c r="D13" i="13"/>
  <c r="D37" i="13"/>
  <c r="D62" i="13"/>
  <c r="D83" i="13"/>
  <c r="D107" i="13"/>
  <c r="D130" i="13"/>
  <c r="D151" i="13"/>
  <c r="D174" i="13"/>
  <c r="D200" i="13"/>
  <c r="D221" i="13"/>
  <c r="D244" i="13"/>
  <c r="D264" i="13"/>
  <c r="D286" i="13"/>
  <c r="D305" i="13"/>
  <c r="D326" i="13"/>
  <c r="D342" i="13"/>
  <c r="D358" i="13"/>
  <c r="D374" i="13"/>
  <c r="D390" i="13"/>
  <c r="D406" i="13"/>
  <c r="D424" i="13"/>
  <c r="D440" i="13"/>
  <c r="D456" i="13"/>
  <c r="D472" i="13"/>
  <c r="D488" i="13"/>
  <c r="D41" i="13"/>
  <c r="D132" i="13"/>
  <c r="D179" i="13"/>
  <c r="D223" i="13"/>
  <c r="D266" i="13"/>
  <c r="D312" i="13"/>
  <c r="D344" i="13"/>
  <c r="D376" i="13"/>
  <c r="D410" i="13"/>
  <c r="D442" i="13"/>
  <c r="D474" i="13"/>
  <c r="D14" i="13"/>
  <c r="D40" i="13"/>
  <c r="D63" i="13"/>
  <c r="D84" i="13"/>
  <c r="D108" i="13"/>
  <c r="D131" i="13"/>
  <c r="D152" i="13"/>
  <c r="D178" i="13"/>
  <c r="D201" i="13"/>
  <c r="D222" i="13"/>
  <c r="D245" i="13"/>
  <c r="D265" i="13"/>
  <c r="D287" i="13"/>
  <c r="D308" i="13"/>
  <c r="D327" i="13"/>
  <c r="D343" i="13"/>
  <c r="D359" i="13"/>
  <c r="D375" i="13"/>
  <c r="D391" i="13"/>
  <c r="D409" i="13"/>
  <c r="D425" i="13"/>
  <c r="D441" i="13"/>
  <c r="D457" i="13"/>
  <c r="D473" i="13"/>
  <c r="D489" i="13"/>
  <c r="D18" i="13"/>
  <c r="D65" i="13"/>
  <c r="D88" i="13"/>
  <c r="D109" i="13"/>
  <c r="D153" i="13"/>
  <c r="D202" i="13"/>
  <c r="D247" i="13"/>
  <c r="D288" i="13"/>
  <c r="D328" i="13"/>
  <c r="D360" i="13"/>
  <c r="D392" i="13"/>
  <c r="D426" i="13"/>
  <c r="D458" i="13"/>
  <c r="D10" i="13"/>
  <c r="D470" i="13"/>
  <c r="D445" i="13"/>
  <c r="D419" i="13"/>
  <c r="D396" i="13"/>
  <c r="D370" i="13"/>
  <c r="D345" i="13"/>
  <c r="D319" i="13"/>
  <c r="D285" i="13"/>
  <c r="D251" i="13"/>
  <c r="D219" i="13"/>
  <c r="D182" i="13"/>
  <c r="D147" i="13"/>
  <c r="D111" i="13"/>
  <c r="D76" i="13"/>
  <c r="D42" i="13"/>
  <c r="K484" i="13"/>
  <c r="K386" i="13"/>
  <c r="K274" i="13"/>
  <c r="K167" i="13"/>
  <c r="K54" i="13"/>
  <c r="K483" i="13"/>
  <c r="K266" i="13"/>
  <c r="K154" i="13"/>
  <c r="K458" i="13"/>
  <c r="K347" i="13"/>
  <c r="K132" i="13"/>
  <c r="D275" i="13"/>
  <c r="D167" i="13"/>
  <c r="K445" i="13"/>
  <c r="K345" i="13"/>
  <c r="K233" i="13"/>
  <c r="K126" i="13"/>
  <c r="K371" i="13"/>
  <c r="K43" i="13"/>
  <c r="K482" i="13"/>
  <c r="K370" i="13"/>
  <c r="K265" i="13"/>
  <c r="K153" i="13"/>
  <c r="K42" i="13"/>
  <c r="K460" i="13"/>
  <c r="K348" i="13"/>
  <c r="K248" i="13"/>
  <c r="K136" i="13"/>
  <c r="K15" i="13"/>
  <c r="K239" i="13"/>
  <c r="K14" i="13"/>
  <c r="D486" i="13"/>
  <c r="D461" i="13"/>
  <c r="D437" i="13"/>
  <c r="D412" i="13"/>
  <c r="D386" i="13"/>
  <c r="D361" i="13"/>
  <c r="D335" i="13"/>
  <c r="D304" i="13"/>
  <c r="D242" i="13"/>
  <c r="D206" i="13"/>
  <c r="D168" i="13"/>
  <c r="D135" i="13"/>
  <c r="D102" i="13"/>
  <c r="D66" i="13"/>
  <c r="D28" i="13"/>
  <c r="K447" i="13"/>
  <c r="K346" i="13"/>
  <c r="K234" i="13"/>
  <c r="K127" i="13"/>
  <c r="K13" i="13"/>
  <c r="D485" i="13"/>
  <c r="D460" i="13"/>
  <c r="D434" i="13"/>
  <c r="D411" i="13"/>
  <c r="D385" i="13"/>
  <c r="D357" i="13"/>
  <c r="D332" i="13"/>
  <c r="D303" i="13"/>
  <c r="D274" i="13"/>
  <c r="D238" i="13"/>
  <c r="D205" i="13"/>
  <c r="D133" i="13"/>
  <c r="D98" i="13"/>
  <c r="D61" i="13"/>
  <c r="D25" i="13"/>
  <c r="D484" i="13"/>
  <c r="D459" i="13"/>
  <c r="D433" i="13"/>
  <c r="D405" i="13"/>
  <c r="D382" i="13"/>
  <c r="D356" i="13"/>
  <c r="D331" i="13"/>
  <c r="D302" i="13"/>
  <c r="D271" i="13"/>
  <c r="D237" i="13"/>
  <c r="D203" i="13"/>
  <c r="D166" i="13"/>
  <c r="D126" i="13"/>
  <c r="D93" i="13"/>
  <c r="D55" i="13"/>
  <c r="D24" i="13"/>
  <c r="K430" i="13"/>
  <c r="K322" i="13"/>
  <c r="K210" i="13"/>
  <c r="K112" i="13"/>
  <c r="Y481" i="13"/>
  <c r="Y450" i="13"/>
  <c r="Y414" i="13"/>
  <c r="Y383" i="13"/>
  <c r="Y352" i="13"/>
  <c r="Y316" i="13"/>
  <c r="Y285" i="13"/>
  <c r="Y244" i="13"/>
  <c r="Y208" i="13"/>
  <c r="Y166" i="13"/>
  <c r="Y113" i="13"/>
  <c r="D108" i="11"/>
  <c r="Y56" i="13"/>
  <c r="Y129" i="13"/>
  <c r="Y198" i="13"/>
  <c r="Y254" i="13"/>
  <c r="Y308" i="13"/>
  <c r="Y15" i="13"/>
  <c r="Y95" i="13"/>
  <c r="Y170" i="13"/>
  <c r="Y227" i="13"/>
  <c r="Y279" i="13"/>
  <c r="Y31" i="13"/>
  <c r="Y69" i="13"/>
  <c r="Y111" i="13"/>
  <c r="Y145" i="13"/>
  <c r="Y180" i="13"/>
  <c r="Y209" i="13"/>
  <c r="Y236" i="13"/>
  <c r="Y265" i="13"/>
  <c r="Y292" i="13"/>
  <c r="D15" i="13"/>
  <c r="D29" i="13"/>
  <c r="D43" i="13"/>
  <c r="D57" i="13"/>
  <c r="D71" i="13"/>
  <c r="D85" i="13"/>
  <c r="D99" i="13"/>
  <c r="D113" i="13"/>
  <c r="D127" i="13"/>
  <c r="D141" i="13"/>
  <c r="D155" i="13"/>
  <c r="D169" i="13"/>
  <c r="D183" i="13"/>
  <c r="D197" i="13"/>
  <c r="D211" i="13"/>
  <c r="D225" i="13"/>
  <c r="D239" i="13"/>
  <c r="D253" i="13"/>
  <c r="D267" i="13"/>
  <c r="D281" i="13"/>
  <c r="D295" i="13"/>
  <c r="D309" i="13"/>
  <c r="D16" i="13"/>
  <c r="D30" i="13"/>
  <c r="D44" i="13"/>
  <c r="D58" i="13"/>
  <c r="D72" i="13"/>
  <c r="D86" i="13"/>
  <c r="D100" i="13"/>
  <c r="D114" i="13"/>
  <c r="D128" i="13"/>
  <c r="D142" i="13"/>
  <c r="D156" i="13"/>
  <c r="D170" i="13"/>
  <c r="D184" i="13"/>
  <c r="D198" i="13"/>
  <c r="D212" i="13"/>
  <c r="D226" i="13"/>
  <c r="D240" i="13"/>
  <c r="D254" i="13"/>
  <c r="D268" i="13"/>
  <c r="D282" i="13"/>
  <c r="D296" i="13"/>
  <c r="D310" i="13"/>
  <c r="D17" i="13"/>
  <c r="D31" i="13"/>
  <c r="D45" i="13"/>
  <c r="D59" i="13"/>
  <c r="D73" i="13"/>
  <c r="D87" i="13"/>
  <c r="D101" i="13"/>
  <c r="D115" i="13"/>
  <c r="D129" i="13"/>
  <c r="D143" i="13"/>
  <c r="D157" i="13"/>
  <c r="D171" i="13"/>
  <c r="D185" i="13"/>
  <c r="D199" i="13"/>
  <c r="D213" i="13"/>
  <c r="D227" i="13"/>
  <c r="D241" i="13"/>
  <c r="D255" i="13"/>
  <c r="D269" i="13"/>
  <c r="D283" i="13"/>
  <c r="D297" i="13"/>
  <c r="D311" i="13"/>
  <c r="D22" i="13"/>
  <c r="D36" i="13"/>
  <c r="D50" i="13"/>
  <c r="D64" i="13"/>
  <c r="D78" i="13"/>
  <c r="D92" i="13"/>
  <c r="D106" i="13"/>
  <c r="D120" i="13"/>
  <c r="D134" i="13"/>
  <c r="D148" i="13"/>
  <c r="D162" i="13"/>
  <c r="D176" i="13"/>
  <c r="D190" i="13"/>
  <c r="D204" i="13"/>
  <c r="D218" i="13"/>
  <c r="D232" i="13"/>
  <c r="D246" i="13"/>
  <c r="D19" i="13"/>
  <c r="D38" i="13"/>
  <c r="D56" i="13"/>
  <c r="D77" i="13"/>
  <c r="D96" i="13"/>
  <c r="D117" i="13"/>
  <c r="D136" i="13"/>
  <c r="D154" i="13"/>
  <c r="D175" i="13"/>
  <c r="D194" i="13"/>
  <c r="D215" i="13"/>
  <c r="D234" i="13"/>
  <c r="D252" i="13"/>
  <c r="D272" i="13"/>
  <c r="D289" i="13"/>
  <c r="D306" i="13"/>
  <c r="D323" i="13"/>
  <c r="D337" i="13"/>
  <c r="D351" i="13"/>
  <c r="D365" i="13"/>
  <c r="D379" i="13"/>
  <c r="D393" i="13"/>
  <c r="D407" i="13"/>
  <c r="D421" i="13"/>
  <c r="D435" i="13"/>
  <c r="D449" i="13"/>
  <c r="D463" i="13"/>
  <c r="D477" i="13"/>
  <c r="D20" i="13"/>
  <c r="D39" i="13"/>
  <c r="D60" i="13"/>
  <c r="D79" i="13"/>
  <c r="D97" i="13"/>
  <c r="D118" i="13"/>
  <c r="D137" i="13"/>
  <c r="D158" i="13"/>
  <c r="D177" i="13"/>
  <c r="D195" i="13"/>
  <c r="D216" i="13"/>
  <c r="D235" i="13"/>
  <c r="D256" i="13"/>
  <c r="D273" i="13"/>
  <c r="D290" i="13"/>
  <c r="D307" i="13"/>
  <c r="D324" i="13"/>
  <c r="D338" i="13"/>
  <c r="D352" i="13"/>
  <c r="D366" i="13"/>
  <c r="D380" i="13"/>
  <c r="D394" i="13"/>
  <c r="D408" i="13"/>
  <c r="D422" i="13"/>
  <c r="D436" i="13"/>
  <c r="D450" i="13"/>
  <c r="D464" i="13"/>
  <c r="D478" i="13"/>
  <c r="G15" i="9"/>
  <c r="K16" i="13"/>
  <c r="K30" i="13"/>
  <c r="K44" i="13"/>
  <c r="K58" i="13"/>
  <c r="K72" i="13"/>
  <c r="K86" i="13"/>
  <c r="K100" i="13"/>
  <c r="K114" i="13"/>
  <c r="K128" i="13"/>
  <c r="K142" i="13"/>
  <c r="K156" i="13"/>
  <c r="K170" i="13"/>
  <c r="K184" i="13"/>
  <c r="K198" i="13"/>
  <c r="K212" i="13"/>
  <c r="K226" i="13"/>
  <c r="K240" i="13"/>
  <c r="K254" i="13"/>
  <c r="K268" i="13"/>
  <c r="K282" i="13"/>
  <c r="K296" i="13"/>
  <c r="K310" i="13"/>
  <c r="K324" i="13"/>
  <c r="K338" i="13"/>
  <c r="K352" i="13"/>
  <c r="K366" i="13"/>
  <c r="K380" i="13"/>
  <c r="K394" i="13"/>
  <c r="K408" i="13"/>
  <c r="K422" i="13"/>
  <c r="K436" i="13"/>
  <c r="K450" i="13"/>
  <c r="K464" i="13"/>
  <c r="K478" i="13"/>
  <c r="K17" i="13"/>
  <c r="K31" i="13"/>
  <c r="K45" i="13"/>
  <c r="K59" i="13"/>
  <c r="K73" i="13"/>
  <c r="K87" i="13"/>
  <c r="K101" i="13"/>
  <c r="K115" i="13"/>
  <c r="K129" i="13"/>
  <c r="K143" i="13"/>
  <c r="K157" i="13"/>
  <c r="K171" i="13"/>
  <c r="K185" i="13"/>
  <c r="K199" i="13"/>
  <c r="K213" i="13"/>
  <c r="K227" i="13"/>
  <c r="K241" i="13"/>
  <c r="K255" i="13"/>
  <c r="K269" i="13"/>
  <c r="K283" i="13"/>
  <c r="K297" i="13"/>
  <c r="K311" i="13"/>
  <c r="K325" i="13"/>
  <c r="K339" i="13"/>
  <c r="K353" i="13"/>
  <c r="K367" i="13"/>
  <c r="K381" i="13"/>
  <c r="K395" i="13"/>
  <c r="K409" i="13"/>
  <c r="K423" i="13"/>
  <c r="K437" i="13"/>
  <c r="K451" i="13"/>
  <c r="K465" i="13"/>
  <c r="K479" i="13"/>
  <c r="K18" i="13"/>
  <c r="K32" i="13"/>
  <c r="K46" i="13"/>
  <c r="K60" i="13"/>
  <c r="K74" i="13"/>
  <c r="K88" i="13"/>
  <c r="K102" i="13"/>
  <c r="K116" i="13"/>
  <c r="K130" i="13"/>
  <c r="K144" i="13"/>
  <c r="K158" i="13"/>
  <c r="K172" i="13"/>
  <c r="K186" i="13"/>
  <c r="K200" i="13"/>
  <c r="K214" i="13"/>
  <c r="K228" i="13"/>
  <c r="K242" i="13"/>
  <c r="K256" i="13"/>
  <c r="K270" i="13"/>
  <c r="K284" i="13"/>
  <c r="K298" i="13"/>
  <c r="K312" i="13"/>
  <c r="K326" i="13"/>
  <c r="K340" i="13"/>
  <c r="K354" i="13"/>
  <c r="K368" i="13"/>
  <c r="K382" i="13"/>
  <c r="K396" i="13"/>
  <c r="K410" i="13"/>
  <c r="K424" i="13"/>
  <c r="K438" i="13"/>
  <c r="K452" i="13"/>
  <c r="K466" i="13"/>
  <c r="K480" i="13"/>
  <c r="K19" i="13"/>
  <c r="K33" i="13"/>
  <c r="K47" i="13"/>
  <c r="K61" i="13"/>
  <c r="K75" i="13"/>
  <c r="K89" i="13"/>
  <c r="K103" i="13"/>
  <c r="K117" i="13"/>
  <c r="K131" i="13"/>
  <c r="K145" i="13"/>
  <c r="K159" i="13"/>
  <c r="K173" i="13"/>
  <c r="K187" i="13"/>
  <c r="K201" i="13"/>
  <c r="K215" i="13"/>
  <c r="K229" i="13"/>
  <c r="K243" i="13"/>
  <c r="K257" i="13"/>
  <c r="K271" i="13"/>
  <c r="K285" i="13"/>
  <c r="K299" i="13"/>
  <c r="K313" i="13"/>
  <c r="K327" i="13"/>
  <c r="K341" i="13"/>
  <c r="K355" i="13"/>
  <c r="K369" i="13"/>
  <c r="K383" i="13"/>
  <c r="K397" i="13"/>
  <c r="K411" i="13"/>
  <c r="K425" i="13"/>
  <c r="K439" i="13"/>
  <c r="K453" i="13"/>
  <c r="K467" i="13"/>
  <c r="K481" i="13"/>
  <c r="K21" i="13"/>
  <c r="K39" i="13"/>
  <c r="K57" i="13"/>
  <c r="K79" i="13"/>
  <c r="K97" i="13"/>
  <c r="K119" i="13"/>
  <c r="K137" i="13"/>
  <c r="K155" i="13"/>
  <c r="K177" i="13"/>
  <c r="K195" i="13"/>
  <c r="K217" i="13"/>
  <c r="K235" i="13"/>
  <c r="K253" i="13"/>
  <c r="K275" i="13"/>
  <c r="K293" i="13"/>
  <c r="K315" i="13"/>
  <c r="K333" i="13"/>
  <c r="K351" i="13"/>
  <c r="K373" i="13"/>
  <c r="K391" i="13"/>
  <c r="K413" i="13"/>
  <c r="K431" i="13"/>
  <c r="K449" i="13"/>
  <c r="K471" i="13"/>
  <c r="K489" i="13"/>
  <c r="K22" i="13"/>
  <c r="K40" i="13"/>
  <c r="K62" i="13"/>
  <c r="K80" i="13"/>
  <c r="K98" i="13"/>
  <c r="K120" i="13"/>
  <c r="K138" i="13"/>
  <c r="K160" i="13"/>
  <c r="K178" i="13"/>
  <c r="K196" i="13"/>
  <c r="K218" i="13"/>
  <c r="K236" i="13"/>
  <c r="K258" i="13"/>
  <c r="K276" i="13"/>
  <c r="K294" i="13"/>
  <c r="K316" i="13"/>
  <c r="K334" i="13"/>
  <c r="K356" i="13"/>
  <c r="K374" i="13"/>
  <c r="K392" i="13"/>
  <c r="K414" i="13"/>
  <c r="K432" i="13"/>
  <c r="K454" i="13"/>
  <c r="K472" i="13"/>
  <c r="K23" i="13"/>
  <c r="K41" i="13"/>
  <c r="K63" i="13"/>
  <c r="K81" i="13"/>
  <c r="K99" i="13"/>
  <c r="K121" i="13"/>
  <c r="K139" i="13"/>
  <c r="K161" i="13"/>
  <c r="K179" i="13"/>
  <c r="K197" i="13"/>
  <c r="K219" i="13"/>
  <c r="K237" i="13"/>
  <c r="K259" i="13"/>
  <c r="K277" i="13"/>
  <c r="K295" i="13"/>
  <c r="K317" i="13"/>
  <c r="K335" i="13"/>
  <c r="K357" i="13"/>
  <c r="K375" i="13"/>
  <c r="K393" i="13"/>
  <c r="K415" i="13"/>
  <c r="K433" i="13"/>
  <c r="K455" i="13"/>
  <c r="K473" i="13"/>
  <c r="K27" i="13"/>
  <c r="K49" i="13"/>
  <c r="K67" i="13"/>
  <c r="K85" i="13"/>
  <c r="K107" i="13"/>
  <c r="K125" i="13"/>
  <c r="K147" i="13"/>
  <c r="K165" i="13"/>
  <c r="K183" i="13"/>
  <c r="K205" i="13"/>
  <c r="K223" i="13"/>
  <c r="K245" i="13"/>
  <c r="K263" i="13"/>
  <c r="K281" i="13"/>
  <c r="K303" i="13"/>
  <c r="K321" i="13"/>
  <c r="K343" i="13"/>
  <c r="K361" i="13"/>
  <c r="K379" i="13"/>
  <c r="K401" i="13"/>
  <c r="K419" i="13"/>
  <c r="K441" i="13"/>
  <c r="K459" i="13"/>
  <c r="K477" i="13"/>
  <c r="K24" i="13"/>
  <c r="K51" i="13"/>
  <c r="K77" i="13"/>
  <c r="K106" i="13"/>
  <c r="K133" i="13"/>
  <c r="K162" i="13"/>
  <c r="K189" i="13"/>
  <c r="K211" i="13"/>
  <c r="K244" i="13"/>
  <c r="K267" i="13"/>
  <c r="K300" i="13"/>
  <c r="K323" i="13"/>
  <c r="K349" i="13"/>
  <c r="K378" i="13"/>
  <c r="K405" i="13"/>
  <c r="K434" i="13"/>
  <c r="K461" i="13"/>
  <c r="K487" i="13"/>
  <c r="K25" i="13"/>
  <c r="K52" i="13"/>
  <c r="K78" i="13"/>
  <c r="K108" i="13"/>
  <c r="K134" i="13"/>
  <c r="K163" i="13"/>
  <c r="K190" i="13"/>
  <c r="K216" i="13"/>
  <c r="K246" i="13"/>
  <c r="K272" i="13"/>
  <c r="K301" i="13"/>
  <c r="K328" i="13"/>
  <c r="K350" i="13"/>
  <c r="K384" i="13"/>
  <c r="K406" i="13"/>
  <c r="K435" i="13"/>
  <c r="K462" i="13"/>
  <c r="K488" i="13"/>
  <c r="K26" i="13"/>
  <c r="K53" i="13"/>
  <c r="K82" i="13"/>
  <c r="K109" i="13"/>
  <c r="K135" i="13"/>
  <c r="K164" i="13"/>
  <c r="K191" i="13"/>
  <c r="K220" i="13"/>
  <c r="K247" i="13"/>
  <c r="K273" i="13"/>
  <c r="K302" i="13"/>
  <c r="K329" i="13"/>
  <c r="K358" i="13"/>
  <c r="K385" i="13"/>
  <c r="K407" i="13"/>
  <c r="K440" i="13"/>
  <c r="K463" i="13"/>
  <c r="K36" i="13"/>
  <c r="K65" i="13"/>
  <c r="K92" i="13"/>
  <c r="K118" i="13"/>
  <c r="K148" i="13"/>
  <c r="K174" i="13"/>
  <c r="K203" i="13"/>
  <c r="K230" i="13"/>
  <c r="K252" i="13"/>
  <c r="K286" i="13"/>
  <c r="K308" i="13"/>
  <c r="K337" i="13"/>
  <c r="K364" i="13"/>
  <c r="K390" i="13"/>
  <c r="K420" i="13"/>
  <c r="K446" i="13"/>
  <c r="K475" i="13"/>
  <c r="K470" i="13"/>
  <c r="K429" i="13"/>
  <c r="K398" i="13"/>
  <c r="K359" i="13"/>
  <c r="K318" i="13"/>
  <c r="K279" i="13"/>
  <c r="K238" i="13"/>
  <c r="K204" i="13"/>
  <c r="K166" i="13"/>
  <c r="K124" i="13"/>
  <c r="K90" i="13"/>
  <c r="K48" i="13"/>
  <c r="K11" i="13"/>
  <c r="J45" i="11"/>
  <c r="J48" i="11" s="1"/>
  <c r="K377" i="13"/>
  <c r="K264" i="13"/>
  <c r="K188" i="13"/>
  <c r="K111" i="13"/>
  <c r="K35" i="13"/>
  <c r="R24" i="13"/>
  <c r="R38" i="13"/>
  <c r="R52" i="13"/>
  <c r="R66" i="13"/>
  <c r="R80" i="13"/>
  <c r="R94" i="13"/>
  <c r="R108" i="13"/>
  <c r="R122" i="13"/>
  <c r="R136" i="13"/>
  <c r="R150" i="13"/>
  <c r="R164" i="13"/>
  <c r="R178" i="13"/>
  <c r="R192" i="13"/>
  <c r="R206" i="13"/>
  <c r="R220" i="13"/>
  <c r="R234" i="13"/>
  <c r="R248" i="13"/>
  <c r="R262" i="13"/>
  <c r="R276" i="13"/>
  <c r="R290" i="13"/>
  <c r="R304" i="13"/>
  <c r="R318" i="13"/>
  <c r="R332" i="13"/>
  <c r="R346" i="13"/>
  <c r="R360" i="13"/>
  <c r="R374" i="13"/>
  <c r="R388" i="13"/>
  <c r="R402" i="13"/>
  <c r="R416" i="13"/>
  <c r="R430" i="13"/>
  <c r="R444" i="13"/>
  <c r="R458" i="13"/>
  <c r="R472" i="13"/>
  <c r="R486" i="13"/>
  <c r="R11" i="13"/>
  <c r="R25" i="13"/>
  <c r="R39" i="13"/>
  <c r="R53" i="13"/>
  <c r="R67" i="13"/>
  <c r="R81" i="13"/>
  <c r="R95" i="13"/>
  <c r="R109" i="13"/>
  <c r="R123" i="13"/>
  <c r="R137" i="13"/>
  <c r="R151" i="13"/>
  <c r="R165" i="13"/>
  <c r="R179" i="13"/>
  <c r="R193" i="13"/>
  <c r="R207" i="13"/>
  <c r="R221" i="13"/>
  <c r="R235" i="13"/>
  <c r="R249" i="13"/>
  <c r="R263" i="13"/>
  <c r="R277" i="13"/>
  <c r="R291" i="13"/>
  <c r="R305" i="13"/>
  <c r="R319" i="13"/>
  <c r="R333" i="13"/>
  <c r="R347" i="13"/>
  <c r="R361" i="13"/>
  <c r="R375" i="13"/>
  <c r="R389" i="13"/>
  <c r="R403" i="13"/>
  <c r="R417" i="13"/>
  <c r="R431" i="13"/>
  <c r="R445" i="13"/>
  <c r="R459" i="13"/>
  <c r="R473" i="13"/>
  <c r="R487" i="13"/>
  <c r="R12" i="13"/>
  <c r="R26" i="13"/>
  <c r="R40" i="13"/>
  <c r="R54" i="13"/>
  <c r="R68" i="13"/>
  <c r="R82" i="13"/>
  <c r="R96" i="13"/>
  <c r="R110" i="13"/>
  <c r="R124" i="13"/>
  <c r="R138" i="13"/>
  <c r="R152" i="13"/>
  <c r="R166" i="13"/>
  <c r="R180" i="13"/>
  <c r="R194" i="13"/>
  <c r="R208" i="13"/>
  <c r="R222" i="13"/>
  <c r="R236" i="13"/>
  <c r="R250" i="13"/>
  <c r="R264" i="13"/>
  <c r="R278" i="13"/>
  <c r="R292" i="13"/>
  <c r="R306" i="13"/>
  <c r="R320" i="13"/>
  <c r="R334" i="13"/>
  <c r="R348" i="13"/>
  <c r="R362" i="13"/>
  <c r="R376" i="13"/>
  <c r="R390" i="13"/>
  <c r="R404" i="13"/>
  <c r="R418" i="13"/>
  <c r="R432" i="13"/>
  <c r="R446" i="13"/>
  <c r="R460" i="13"/>
  <c r="R474" i="13"/>
  <c r="R488" i="13"/>
  <c r="R13" i="13"/>
  <c r="R27" i="13"/>
  <c r="R41" i="13"/>
  <c r="R55" i="13"/>
  <c r="R69" i="13"/>
  <c r="R83" i="13"/>
  <c r="R97" i="13"/>
  <c r="R111" i="13"/>
  <c r="R125" i="13"/>
  <c r="R139" i="13"/>
  <c r="R153" i="13"/>
  <c r="R167" i="13"/>
  <c r="R181" i="13"/>
  <c r="R195" i="13"/>
  <c r="R209" i="13"/>
  <c r="R223" i="13"/>
  <c r="R237" i="13"/>
  <c r="R251" i="13"/>
  <c r="R265" i="13"/>
  <c r="R279" i="13"/>
  <c r="R293" i="13"/>
  <c r="R307" i="13"/>
  <c r="R321" i="13"/>
  <c r="R335" i="13"/>
  <c r="R349" i="13"/>
  <c r="R363" i="13"/>
  <c r="R377" i="13"/>
  <c r="R391" i="13"/>
  <c r="R405" i="13"/>
  <c r="R419" i="13"/>
  <c r="R433" i="13"/>
  <c r="R447" i="13"/>
  <c r="R461" i="13"/>
  <c r="R475" i="13"/>
  <c r="R489" i="13"/>
  <c r="R31" i="13"/>
  <c r="R49" i="13"/>
  <c r="R71" i="13"/>
  <c r="R89" i="13"/>
  <c r="R107" i="13"/>
  <c r="R129" i="13"/>
  <c r="R147" i="13"/>
  <c r="R169" i="13"/>
  <c r="R187" i="13"/>
  <c r="R205" i="13"/>
  <c r="R227" i="13"/>
  <c r="R245" i="13"/>
  <c r="R267" i="13"/>
  <c r="R285" i="13"/>
  <c r="R303" i="13"/>
  <c r="R325" i="13"/>
  <c r="R343" i="13"/>
  <c r="R365" i="13"/>
  <c r="R383" i="13"/>
  <c r="R401" i="13"/>
  <c r="R423" i="13"/>
  <c r="R441" i="13"/>
  <c r="R463" i="13"/>
  <c r="R481" i="13"/>
  <c r="R14" i="13"/>
  <c r="R32" i="13"/>
  <c r="R50" i="13"/>
  <c r="R72" i="13"/>
  <c r="R90" i="13"/>
  <c r="R112" i="13"/>
  <c r="R130" i="13"/>
  <c r="R148" i="13"/>
  <c r="R170" i="13"/>
  <c r="R188" i="13"/>
  <c r="R210" i="13"/>
  <c r="R228" i="13"/>
  <c r="R246" i="13"/>
  <c r="R268" i="13"/>
  <c r="R286" i="13"/>
  <c r="R308" i="13"/>
  <c r="R326" i="13"/>
  <c r="R344" i="13"/>
  <c r="R366" i="13"/>
  <c r="R384" i="13"/>
  <c r="R406" i="13"/>
  <c r="R424" i="13"/>
  <c r="R442" i="13"/>
  <c r="R464" i="13"/>
  <c r="R482" i="13"/>
  <c r="R15" i="13"/>
  <c r="R33" i="13"/>
  <c r="R51" i="13"/>
  <c r="R73" i="13"/>
  <c r="R91" i="13"/>
  <c r="R113" i="13"/>
  <c r="R131" i="13"/>
  <c r="R149" i="13"/>
  <c r="R171" i="13"/>
  <c r="R189" i="13"/>
  <c r="R211" i="13"/>
  <c r="R229" i="13"/>
  <c r="R247" i="13"/>
  <c r="R269" i="13"/>
  <c r="R287" i="13"/>
  <c r="R309" i="13"/>
  <c r="R327" i="13"/>
  <c r="R345" i="13"/>
  <c r="R367" i="13"/>
  <c r="R385" i="13"/>
  <c r="R407" i="13"/>
  <c r="R425" i="13"/>
  <c r="R443" i="13"/>
  <c r="R465" i="13"/>
  <c r="R483" i="13"/>
  <c r="R19" i="13"/>
  <c r="R37" i="13"/>
  <c r="R59" i="13"/>
  <c r="R77" i="13"/>
  <c r="R99" i="13"/>
  <c r="R117" i="13"/>
  <c r="R135" i="13"/>
  <c r="R157" i="13"/>
  <c r="R175" i="13"/>
  <c r="R197" i="13"/>
  <c r="R215" i="13"/>
  <c r="R233" i="13"/>
  <c r="R255" i="13"/>
  <c r="R273" i="13"/>
  <c r="R295" i="13"/>
  <c r="R313" i="13"/>
  <c r="R331" i="13"/>
  <c r="R353" i="13"/>
  <c r="R371" i="13"/>
  <c r="R393" i="13"/>
  <c r="R411" i="13"/>
  <c r="R429" i="13"/>
  <c r="R451" i="13"/>
  <c r="R469" i="13"/>
  <c r="R10" i="13"/>
  <c r="R34" i="13"/>
  <c r="R61" i="13"/>
  <c r="R87" i="13"/>
  <c r="R116" i="13"/>
  <c r="R143" i="13"/>
  <c r="R172" i="13"/>
  <c r="R199" i="13"/>
  <c r="R225" i="13"/>
  <c r="R254" i="13"/>
  <c r="R281" i="13"/>
  <c r="R310" i="13"/>
  <c r="R337" i="13"/>
  <c r="R359" i="13"/>
  <c r="R392" i="13"/>
  <c r="R415" i="13"/>
  <c r="R448" i="13"/>
  <c r="R471" i="13"/>
  <c r="R35" i="13"/>
  <c r="R62" i="13"/>
  <c r="R88" i="13"/>
  <c r="R118" i="13"/>
  <c r="R144" i="13"/>
  <c r="R173" i="13"/>
  <c r="R200" i="13"/>
  <c r="R226" i="13"/>
  <c r="R256" i="13"/>
  <c r="R282" i="13"/>
  <c r="R311" i="13"/>
  <c r="R338" i="13"/>
  <c r="R364" i="13"/>
  <c r="R394" i="13"/>
  <c r="R420" i="13"/>
  <c r="R449" i="13"/>
  <c r="R476" i="13"/>
  <c r="R36" i="13"/>
  <c r="R63" i="13"/>
  <c r="R92" i="13"/>
  <c r="R119" i="13"/>
  <c r="R145" i="13"/>
  <c r="R174" i="13"/>
  <c r="R201" i="13"/>
  <c r="R230" i="13"/>
  <c r="R257" i="13"/>
  <c r="R283" i="13"/>
  <c r="R312" i="13"/>
  <c r="R339" i="13"/>
  <c r="R368" i="13"/>
  <c r="R395" i="13"/>
  <c r="R421" i="13"/>
  <c r="R450" i="13"/>
  <c r="R477" i="13"/>
  <c r="R20" i="13"/>
  <c r="R46" i="13"/>
  <c r="R75" i="13"/>
  <c r="R102" i="13"/>
  <c r="R128" i="13"/>
  <c r="R158" i="13"/>
  <c r="R184" i="13"/>
  <c r="R213" i="13"/>
  <c r="R240" i="13"/>
  <c r="R266" i="13"/>
  <c r="R296" i="13"/>
  <c r="R322" i="13"/>
  <c r="R351" i="13"/>
  <c r="R378" i="13"/>
  <c r="R400" i="13"/>
  <c r="R434" i="13"/>
  <c r="R456" i="13"/>
  <c r="R485" i="13"/>
  <c r="Y469" i="13"/>
  <c r="Y442" i="13"/>
  <c r="Y413" i="13"/>
  <c r="Y390" i="13"/>
  <c r="Y363" i="13"/>
  <c r="Y334" i="13"/>
  <c r="Y307" i="13"/>
  <c r="Y278" i="13"/>
  <c r="Y252" i="13"/>
  <c r="Y226" i="13"/>
  <c r="Y196" i="13"/>
  <c r="Y169" i="13"/>
  <c r="Y127" i="13"/>
  <c r="Y90" i="13"/>
  <c r="Y55" i="13"/>
  <c r="R454" i="13"/>
  <c r="R413" i="13"/>
  <c r="R379" i="13"/>
  <c r="R340" i="13"/>
  <c r="R299" i="13"/>
  <c r="R260" i="13"/>
  <c r="R219" i="13"/>
  <c r="R185" i="13"/>
  <c r="R146" i="13"/>
  <c r="R105" i="13"/>
  <c r="R70" i="13"/>
  <c r="R29" i="13"/>
  <c r="K456" i="13"/>
  <c r="K417" i="13"/>
  <c r="K376" i="13"/>
  <c r="K342" i="13"/>
  <c r="K304" i="13"/>
  <c r="K262" i="13"/>
  <c r="K224" i="13"/>
  <c r="K182" i="13"/>
  <c r="K149" i="13"/>
  <c r="K110" i="13"/>
  <c r="K69" i="13"/>
  <c r="K34" i="13"/>
  <c r="K457" i="13"/>
  <c r="K418" i="13"/>
  <c r="K344" i="13"/>
  <c r="K305" i="13"/>
  <c r="K225" i="13"/>
  <c r="K150" i="13"/>
  <c r="K70" i="13"/>
  <c r="Y21" i="13"/>
  <c r="Y35" i="13"/>
  <c r="Y49" i="13"/>
  <c r="Y63" i="13"/>
  <c r="Y77" i="13"/>
  <c r="Y91" i="13"/>
  <c r="Y105" i="13"/>
  <c r="Y119" i="13"/>
  <c r="Y133" i="13"/>
  <c r="Y147" i="13"/>
  <c r="Y161" i="13"/>
  <c r="Y175" i="13"/>
  <c r="Y22" i="13"/>
  <c r="Y36" i="13"/>
  <c r="Y50" i="13"/>
  <c r="Y64" i="13"/>
  <c r="Y78" i="13"/>
  <c r="Y92" i="13"/>
  <c r="Y106" i="13"/>
  <c r="Y120" i="13"/>
  <c r="Y134" i="13"/>
  <c r="Y148" i="13"/>
  <c r="Y162" i="13"/>
  <c r="Y23" i="13"/>
  <c r="Y37" i="13"/>
  <c r="Y51" i="13"/>
  <c r="Y65" i="13"/>
  <c r="Y79" i="13"/>
  <c r="Y93" i="13"/>
  <c r="Y107" i="13"/>
  <c r="Y121" i="13"/>
  <c r="Y135" i="13"/>
  <c r="Y149" i="13"/>
  <c r="Y163" i="13"/>
  <c r="Y24" i="13"/>
  <c r="Y38" i="13"/>
  <c r="Y52" i="13"/>
  <c r="Y66" i="13"/>
  <c r="Y80" i="13"/>
  <c r="Y94" i="13"/>
  <c r="Y108" i="13"/>
  <c r="Y122" i="13"/>
  <c r="Y136" i="13"/>
  <c r="Y150" i="13"/>
  <c r="Y164" i="13"/>
  <c r="Y20" i="13"/>
  <c r="Y42" i="13"/>
  <c r="Y60" i="13"/>
  <c r="Y82" i="13"/>
  <c r="Y100" i="13"/>
  <c r="Y118" i="13"/>
  <c r="Y140" i="13"/>
  <c r="Y158" i="13"/>
  <c r="Y177" i="13"/>
  <c r="Y191" i="13"/>
  <c r="Y205" i="13"/>
  <c r="Y219" i="13"/>
  <c r="Y233" i="13"/>
  <c r="Y247" i="13"/>
  <c r="Y261" i="13"/>
  <c r="Y275" i="13"/>
  <c r="Y289" i="13"/>
  <c r="Y303" i="13"/>
  <c r="Y317" i="13"/>
  <c r="Y331" i="13"/>
  <c r="Y345" i="13"/>
  <c r="Y359" i="13"/>
  <c r="Y373" i="13"/>
  <c r="Y387" i="13"/>
  <c r="Y401" i="13"/>
  <c r="Y415" i="13"/>
  <c r="Y429" i="13"/>
  <c r="Y443" i="13"/>
  <c r="Y457" i="13"/>
  <c r="Y471" i="13"/>
  <c r="Y485" i="13"/>
  <c r="Y25" i="13"/>
  <c r="Y43" i="13"/>
  <c r="Y61" i="13"/>
  <c r="Y83" i="13"/>
  <c r="Y101" i="13"/>
  <c r="Y123" i="13"/>
  <c r="Y141" i="13"/>
  <c r="Y159" i="13"/>
  <c r="Y178" i="13"/>
  <c r="Y192" i="13"/>
  <c r="Y206" i="13"/>
  <c r="Y220" i="13"/>
  <c r="Y234" i="13"/>
  <c r="Y248" i="13"/>
  <c r="Y262" i="13"/>
  <c r="Y276" i="13"/>
  <c r="Y290" i="13"/>
  <c r="Y304" i="13"/>
  <c r="Y318" i="13"/>
  <c r="Y332" i="13"/>
  <c r="Y346" i="13"/>
  <c r="Y360" i="13"/>
  <c r="Y374" i="13"/>
  <c r="Y388" i="13"/>
  <c r="Y402" i="13"/>
  <c r="Y416" i="13"/>
  <c r="Y430" i="13"/>
  <c r="Y444" i="13"/>
  <c r="Y458" i="13"/>
  <c r="Y472" i="13"/>
  <c r="Y486" i="13"/>
  <c r="Y26" i="13"/>
  <c r="Y44" i="13"/>
  <c r="Y62" i="13"/>
  <c r="Y84" i="13"/>
  <c r="Y102" i="13"/>
  <c r="Y124" i="13"/>
  <c r="Y142" i="13"/>
  <c r="Y160" i="13"/>
  <c r="Y179" i="13"/>
  <c r="Y193" i="13"/>
  <c r="Y207" i="13"/>
  <c r="Y221" i="13"/>
  <c r="Y235" i="13"/>
  <c r="Y249" i="13"/>
  <c r="Y263" i="13"/>
  <c r="Y277" i="13"/>
  <c r="Y291" i="13"/>
  <c r="Y305" i="13"/>
  <c r="Y319" i="13"/>
  <c r="Y333" i="13"/>
  <c r="Y347" i="13"/>
  <c r="Y361" i="13"/>
  <c r="Y375" i="13"/>
  <c r="Y389" i="13"/>
  <c r="Y403" i="13"/>
  <c r="Y417" i="13"/>
  <c r="Y431" i="13"/>
  <c r="Y445" i="13"/>
  <c r="Y459" i="13"/>
  <c r="Y473" i="13"/>
  <c r="Y487" i="13"/>
  <c r="Y12" i="13"/>
  <c r="Y30" i="13"/>
  <c r="Y48" i="13"/>
  <c r="Y70" i="13"/>
  <c r="Y88" i="13"/>
  <c r="Y110" i="13"/>
  <c r="Y128" i="13"/>
  <c r="Y146" i="13"/>
  <c r="Y168" i="13"/>
  <c r="Y183" i="13"/>
  <c r="Y197" i="13"/>
  <c r="Y211" i="13"/>
  <c r="Y225" i="13"/>
  <c r="Y239" i="13"/>
  <c r="Y253" i="13"/>
  <c r="Y267" i="13"/>
  <c r="Y281" i="13"/>
  <c r="Y295" i="13"/>
  <c r="Y309" i="13"/>
  <c r="Y323" i="13"/>
  <c r="Y337" i="13"/>
  <c r="Y351" i="13"/>
  <c r="Y365" i="13"/>
  <c r="Y379" i="13"/>
  <c r="Y393" i="13"/>
  <c r="Y407" i="13"/>
  <c r="Y421" i="13"/>
  <c r="Y435" i="13"/>
  <c r="Y449" i="13"/>
  <c r="Y463" i="13"/>
  <c r="Y477" i="13"/>
  <c r="Y18" i="13"/>
  <c r="Y47" i="13"/>
  <c r="Y74" i="13"/>
  <c r="Y103" i="13"/>
  <c r="Y130" i="13"/>
  <c r="Y156" i="13"/>
  <c r="Y182" i="13"/>
  <c r="Y201" i="13"/>
  <c r="Y222" i="13"/>
  <c r="Y241" i="13"/>
  <c r="Y259" i="13"/>
  <c r="Y280" i="13"/>
  <c r="Y299" i="13"/>
  <c r="Y320" i="13"/>
  <c r="Y339" i="13"/>
  <c r="Y357" i="13"/>
  <c r="Y378" i="13"/>
  <c r="Y397" i="13"/>
  <c r="Y418" i="13"/>
  <c r="Y437" i="13"/>
  <c r="Y455" i="13"/>
  <c r="Y476" i="13"/>
  <c r="Y19" i="13"/>
  <c r="Y53" i="13"/>
  <c r="Y75" i="13"/>
  <c r="Y104" i="13"/>
  <c r="Y131" i="13"/>
  <c r="Y157" i="13"/>
  <c r="Y184" i="13"/>
  <c r="Y202" i="13"/>
  <c r="Y223" i="13"/>
  <c r="Y242" i="13"/>
  <c r="Y260" i="13"/>
  <c r="Y282" i="13"/>
  <c r="Y300" i="13"/>
  <c r="Y321" i="13"/>
  <c r="Y340" i="13"/>
  <c r="Y358" i="13"/>
  <c r="Y380" i="13"/>
  <c r="Y398" i="13"/>
  <c r="Y419" i="13"/>
  <c r="Y438" i="13"/>
  <c r="Y456" i="13"/>
  <c r="Y478" i="13"/>
  <c r="Y27" i="13"/>
  <c r="Y54" i="13"/>
  <c r="Y76" i="13"/>
  <c r="Y109" i="13"/>
  <c r="Y132" i="13"/>
  <c r="Y165" i="13"/>
  <c r="Y185" i="13"/>
  <c r="Y203" i="13"/>
  <c r="Y224" i="13"/>
  <c r="Y243" i="13"/>
  <c r="Y264" i="13"/>
  <c r="Y283" i="13"/>
  <c r="Y301" i="13"/>
  <c r="Y322" i="13"/>
  <c r="Y341" i="13"/>
  <c r="Y362" i="13"/>
  <c r="Y381" i="13"/>
  <c r="Y399" i="13"/>
  <c r="Y420" i="13"/>
  <c r="Y439" i="13"/>
  <c r="Y460" i="13"/>
  <c r="Y479" i="13"/>
  <c r="Y33" i="13"/>
  <c r="Y59" i="13"/>
  <c r="Y89" i="13"/>
  <c r="Y115" i="13"/>
  <c r="Y144" i="13"/>
  <c r="Y171" i="13"/>
  <c r="Y190" i="13"/>
  <c r="Y212" i="13"/>
  <c r="Y230" i="13"/>
  <c r="Y251" i="13"/>
  <c r="Y270" i="13"/>
  <c r="Y288" i="13"/>
  <c r="Y310" i="13"/>
  <c r="Y328" i="13"/>
  <c r="Y349" i="13"/>
  <c r="Y368" i="13"/>
  <c r="Y386" i="13"/>
  <c r="Y408" i="13"/>
  <c r="Y426" i="13"/>
  <c r="Y447" i="13"/>
  <c r="Y466" i="13"/>
  <c r="Y484" i="13"/>
  <c r="Y468" i="13"/>
  <c r="Y441" i="13"/>
  <c r="Y412" i="13"/>
  <c r="Y385" i="13"/>
  <c r="Y356" i="13"/>
  <c r="Y330" i="13"/>
  <c r="Y306" i="13"/>
  <c r="Y274" i="13"/>
  <c r="Y250" i="13"/>
  <c r="Y218" i="13"/>
  <c r="Y195" i="13"/>
  <c r="Y167" i="13"/>
  <c r="Y126" i="13"/>
  <c r="Y87" i="13"/>
  <c r="Y46" i="13"/>
  <c r="Y13" i="13"/>
  <c r="R453" i="13"/>
  <c r="R412" i="13"/>
  <c r="R373" i="13"/>
  <c r="R336" i="13"/>
  <c r="R298" i="13"/>
  <c r="R259" i="13"/>
  <c r="R218" i="13"/>
  <c r="R183" i="13"/>
  <c r="R142" i="13"/>
  <c r="R104" i="13"/>
  <c r="R65" i="13"/>
  <c r="R28" i="13"/>
  <c r="K486" i="13"/>
  <c r="K448" i="13"/>
  <c r="K416" i="13"/>
  <c r="K372" i="13"/>
  <c r="K336" i="13"/>
  <c r="K292" i="13"/>
  <c r="K261" i="13"/>
  <c r="K222" i="13"/>
  <c r="K181" i="13"/>
  <c r="K146" i="13"/>
  <c r="K105" i="13"/>
  <c r="K68" i="13"/>
  <c r="K29" i="13"/>
  <c r="J53" i="11"/>
  <c r="J54" i="11" s="1"/>
  <c r="B58" i="12"/>
  <c r="P13" i="11"/>
  <c r="J7" i="13"/>
  <c r="Q7" i="13"/>
  <c r="X7" i="13"/>
  <c r="W9" i="13" s="1"/>
  <c r="AK111" i="11"/>
  <c r="AO109" i="11"/>
  <c r="AK112" i="11" s="1"/>
  <c r="AK113" i="11" s="1"/>
  <c r="AK114" i="11" s="1"/>
  <c r="AK115" i="11" s="1"/>
  <c r="AK116" i="11" s="1"/>
  <c r="AK117" i="11" s="1"/>
  <c r="AK118" i="11" s="1"/>
  <c r="AK119" i="11" s="1"/>
  <c r="AK120" i="11" s="1"/>
  <c r="AK121" i="11" s="1"/>
  <c r="AK122" i="11" s="1"/>
  <c r="AK123" i="11" s="1"/>
  <c r="AK124" i="11" s="1"/>
  <c r="AK125" i="11" s="1"/>
  <c r="AK126" i="11" s="1"/>
  <c r="AK127" i="11" s="1"/>
  <c r="AK128" i="11" s="1"/>
  <c r="AK129" i="11" s="1"/>
  <c r="AK130" i="11" s="1"/>
  <c r="AK131" i="11" s="1"/>
  <c r="AK132" i="11" s="1"/>
  <c r="AK133" i="11" s="1"/>
  <c r="AK134" i="11" s="1"/>
  <c r="AK135" i="11" s="1"/>
  <c r="AK136" i="11" s="1"/>
  <c r="AK137" i="11" s="1"/>
  <c r="AK138" i="11" s="1"/>
  <c r="AK139" i="11" s="1"/>
  <c r="AK140" i="11" s="1"/>
  <c r="AK141" i="11" s="1"/>
  <c r="AK142" i="11" s="1"/>
  <c r="AK143" i="11" s="1"/>
  <c r="AK144" i="11" s="1"/>
  <c r="AK145" i="11" s="1"/>
  <c r="AK146" i="11" s="1"/>
  <c r="AK147" i="11" s="1"/>
  <c r="AK148" i="11" s="1"/>
  <c r="AK149" i="11" s="1"/>
  <c r="AK150" i="11" s="1"/>
  <c r="AK151" i="11" s="1"/>
  <c r="AK152" i="11" s="1"/>
  <c r="AK153" i="11" s="1"/>
  <c r="AK154" i="11" s="1"/>
  <c r="AK155" i="11" s="1"/>
  <c r="AK156" i="11" s="1"/>
  <c r="AK157" i="11" s="1"/>
  <c r="AK158" i="11" s="1"/>
  <c r="AK159" i="11" s="1"/>
  <c r="AK160" i="11" s="1"/>
  <c r="AK161" i="11" s="1"/>
  <c r="AK162" i="11" s="1"/>
  <c r="AK163" i="11" s="1"/>
  <c r="AK164" i="11" s="1"/>
  <c r="AK165" i="11" s="1"/>
  <c r="AK166" i="11" s="1"/>
  <c r="AK167" i="11" s="1"/>
  <c r="AK168" i="11" s="1"/>
  <c r="AK169" i="11" s="1"/>
  <c r="AK170" i="11" s="1"/>
  <c r="AK171" i="11" s="1"/>
  <c r="AK172" i="11" s="1"/>
  <c r="AK173" i="11" s="1"/>
  <c r="AK174" i="11" s="1"/>
  <c r="AK175" i="11" s="1"/>
  <c r="AK176" i="11" s="1"/>
  <c r="AK177" i="11" s="1"/>
  <c r="AK178" i="11" s="1"/>
  <c r="AK179" i="11" s="1"/>
  <c r="AK180" i="11" s="1"/>
  <c r="AK181" i="11" s="1"/>
  <c r="AK182" i="11" s="1"/>
  <c r="AK183" i="11" s="1"/>
  <c r="AK184" i="11" s="1"/>
  <c r="AK185" i="11" s="1"/>
  <c r="AK186" i="11" s="1"/>
  <c r="AK187" i="11" s="1"/>
  <c r="AK188" i="11" s="1"/>
  <c r="AK189" i="11" s="1"/>
  <c r="AK190" i="11" s="1"/>
  <c r="AK191" i="11" s="1"/>
  <c r="AK192" i="11" s="1"/>
  <c r="AK193" i="11" s="1"/>
  <c r="AK194" i="11" s="1"/>
  <c r="AK195" i="11" s="1"/>
  <c r="AK196" i="11" s="1"/>
  <c r="AK197" i="11" s="1"/>
  <c r="AK198" i="11" s="1"/>
  <c r="AK199" i="11" s="1"/>
  <c r="AK200" i="11" s="1"/>
  <c r="AK201" i="11" s="1"/>
  <c r="AK202" i="11" s="1"/>
  <c r="AK203" i="11" s="1"/>
  <c r="AK204" i="11" s="1"/>
  <c r="AK205" i="11" s="1"/>
  <c r="AK206" i="11" s="1"/>
  <c r="AK207" i="11" s="1"/>
  <c r="AK208" i="11" s="1"/>
  <c r="AK209" i="11" s="1"/>
  <c r="AK210" i="11" s="1"/>
  <c r="AK211" i="11" s="1"/>
  <c r="AK212" i="11" s="1"/>
  <c r="AK213" i="11" s="1"/>
  <c r="AK214" i="11" s="1"/>
  <c r="AK215" i="11" s="1"/>
  <c r="AK216" i="11" s="1"/>
  <c r="AK217" i="11" s="1"/>
  <c r="AK218" i="11" s="1"/>
  <c r="AK219" i="11" s="1"/>
  <c r="AK220" i="11" s="1"/>
  <c r="AK221" i="11" s="1"/>
  <c r="AK222" i="11" s="1"/>
  <c r="AK223" i="11" s="1"/>
  <c r="AK224" i="11" s="1"/>
  <c r="AK225" i="11" s="1"/>
  <c r="AK226" i="11" s="1"/>
  <c r="AK227" i="11" s="1"/>
  <c r="AK228" i="11" s="1"/>
  <c r="AK229" i="11" s="1"/>
  <c r="AK230" i="11" s="1"/>
  <c r="AK231" i="11" s="1"/>
  <c r="AK232" i="11" s="1"/>
  <c r="AK233" i="11" s="1"/>
  <c r="AK234" i="11" s="1"/>
  <c r="AK235" i="11" s="1"/>
  <c r="AK236" i="11" s="1"/>
  <c r="AK237" i="11" s="1"/>
  <c r="AK238" i="11" s="1"/>
  <c r="AK239" i="11" s="1"/>
  <c r="AK240" i="11" s="1"/>
  <c r="AK241" i="11" s="1"/>
  <c r="AK242" i="11" s="1"/>
  <c r="AK243" i="11" s="1"/>
  <c r="AK244" i="11" s="1"/>
  <c r="AK245" i="11" s="1"/>
  <c r="AK246" i="11" s="1"/>
  <c r="AK247" i="11" s="1"/>
  <c r="AK248" i="11" s="1"/>
  <c r="AK249" i="11" s="1"/>
  <c r="AK250" i="11" s="1"/>
  <c r="AK251" i="11" s="1"/>
  <c r="AK252" i="11" s="1"/>
  <c r="AK253" i="11" s="1"/>
  <c r="AK254" i="11" s="1"/>
  <c r="AK255" i="11" s="1"/>
  <c r="AK256" i="11" s="1"/>
  <c r="AK257" i="11" s="1"/>
  <c r="AK258" i="11" s="1"/>
  <c r="AK259" i="11" s="1"/>
  <c r="AK260" i="11" s="1"/>
  <c r="AK261" i="11" s="1"/>
  <c r="AK262" i="11" s="1"/>
  <c r="AK263" i="11" s="1"/>
  <c r="AK264" i="11" s="1"/>
  <c r="AK265" i="11" s="1"/>
  <c r="AK266" i="11" s="1"/>
  <c r="AK267" i="11" s="1"/>
  <c r="AK268" i="11" s="1"/>
  <c r="AK269" i="11" s="1"/>
  <c r="AK270" i="11" s="1"/>
  <c r="AK271" i="11" s="1"/>
  <c r="AK272" i="11" s="1"/>
  <c r="AK273" i="11" s="1"/>
  <c r="AK274" i="11" s="1"/>
  <c r="AK275" i="11" s="1"/>
  <c r="AK276" i="11" s="1"/>
  <c r="AK277" i="11" s="1"/>
  <c r="AK278" i="11" s="1"/>
  <c r="AK279" i="11" s="1"/>
  <c r="AK280" i="11" s="1"/>
  <c r="AK281" i="11" s="1"/>
  <c r="AK282" i="11" s="1"/>
  <c r="AK283" i="11" s="1"/>
  <c r="AK284" i="11" s="1"/>
  <c r="AK285" i="11" s="1"/>
  <c r="AK286" i="11" s="1"/>
  <c r="AK287" i="11" s="1"/>
  <c r="AK288" i="11" s="1"/>
  <c r="AK289" i="11" s="1"/>
  <c r="AK290" i="11" s="1"/>
  <c r="AK291" i="11" s="1"/>
  <c r="AK292" i="11" s="1"/>
  <c r="AK293" i="11" s="1"/>
  <c r="AK294" i="11" s="1"/>
  <c r="AK295" i="11" s="1"/>
  <c r="AK296" i="11" s="1"/>
  <c r="AK297" i="11" s="1"/>
  <c r="AK298" i="11" s="1"/>
  <c r="AK299" i="11" s="1"/>
  <c r="AK300" i="11" s="1"/>
  <c r="AK301" i="11" s="1"/>
  <c r="AK302" i="11" s="1"/>
  <c r="AK303" i="11" s="1"/>
  <c r="AK304" i="11" s="1"/>
  <c r="AK305" i="11" s="1"/>
  <c r="AK306" i="11" s="1"/>
  <c r="AK307" i="11" s="1"/>
  <c r="AK308" i="11" s="1"/>
  <c r="AK309" i="11" s="1"/>
  <c r="AK310" i="11" s="1"/>
  <c r="AK311" i="11" s="1"/>
  <c r="AK312" i="11" s="1"/>
  <c r="AK313" i="11" s="1"/>
  <c r="AK314" i="11" s="1"/>
  <c r="AK315" i="11" s="1"/>
  <c r="AK316" i="11" s="1"/>
  <c r="AK317" i="11" s="1"/>
  <c r="AK318" i="11" s="1"/>
  <c r="AK319" i="11" s="1"/>
  <c r="AK320" i="11" s="1"/>
  <c r="AK321" i="11" s="1"/>
  <c r="AK322" i="11" s="1"/>
  <c r="AK323" i="11" s="1"/>
  <c r="AK324" i="11" s="1"/>
  <c r="AK325" i="11" s="1"/>
  <c r="AK326" i="11" s="1"/>
  <c r="AK327" i="11" s="1"/>
  <c r="AK328" i="11" s="1"/>
  <c r="AK329" i="11" s="1"/>
  <c r="AK330" i="11" s="1"/>
  <c r="AK331" i="11" s="1"/>
  <c r="AK332" i="11" s="1"/>
  <c r="AK333" i="11" s="1"/>
  <c r="AK334" i="11" s="1"/>
  <c r="AK335" i="11" s="1"/>
  <c r="AK336" i="11" s="1"/>
  <c r="AK337" i="11" s="1"/>
  <c r="AK338" i="11" s="1"/>
  <c r="AK339" i="11" s="1"/>
  <c r="AK340" i="11" s="1"/>
  <c r="AK341" i="11" s="1"/>
  <c r="AK342" i="11" s="1"/>
  <c r="AK343" i="11" s="1"/>
  <c r="AK344" i="11" s="1"/>
  <c r="AK345" i="11" s="1"/>
  <c r="AK346" i="11" s="1"/>
  <c r="AK347" i="11" s="1"/>
  <c r="AK348" i="11" s="1"/>
  <c r="AK349" i="11" s="1"/>
  <c r="AK350" i="11" s="1"/>
  <c r="AK351" i="11" s="1"/>
  <c r="AK352" i="11" s="1"/>
  <c r="AK353" i="11" s="1"/>
  <c r="AK354" i="11" s="1"/>
  <c r="AK355" i="11" s="1"/>
  <c r="AK356" i="11" s="1"/>
  <c r="AK357" i="11" s="1"/>
  <c r="AK358" i="11" s="1"/>
  <c r="AK359" i="11" s="1"/>
  <c r="AK360" i="11" s="1"/>
  <c r="AK361" i="11" s="1"/>
  <c r="AK362" i="11" s="1"/>
  <c r="AK363" i="11" s="1"/>
  <c r="AK364" i="11" s="1"/>
  <c r="AK365" i="11" s="1"/>
  <c r="AK366" i="11" s="1"/>
  <c r="AK367" i="11" s="1"/>
  <c r="AK368" i="11" s="1"/>
  <c r="AK369" i="11" s="1"/>
  <c r="AK370" i="11" s="1"/>
  <c r="AK371" i="11" s="1"/>
  <c r="AK372" i="11" s="1"/>
  <c r="AK373" i="11" s="1"/>
  <c r="AK374" i="11" s="1"/>
  <c r="AK375" i="11" s="1"/>
  <c r="AK376" i="11" s="1"/>
  <c r="AK377" i="11" s="1"/>
  <c r="AK378" i="11" s="1"/>
  <c r="AK379" i="11" s="1"/>
  <c r="AK380" i="11" s="1"/>
  <c r="AK381" i="11" s="1"/>
  <c r="AK382" i="11" s="1"/>
  <c r="AK383" i="11" s="1"/>
  <c r="AK384" i="11" s="1"/>
  <c r="AK385" i="11" s="1"/>
  <c r="AK386" i="11" s="1"/>
  <c r="AK387" i="11" s="1"/>
  <c r="AK388" i="11" s="1"/>
  <c r="AK389" i="11" s="1"/>
  <c r="AK390" i="11" s="1"/>
  <c r="AK391" i="11" s="1"/>
  <c r="AK392" i="11" s="1"/>
  <c r="AK393" i="11" s="1"/>
  <c r="AK394" i="11" s="1"/>
  <c r="AK395" i="11" s="1"/>
  <c r="AK396" i="11" s="1"/>
  <c r="AK397" i="11" s="1"/>
  <c r="AK398" i="11" s="1"/>
  <c r="AK399" i="11" s="1"/>
  <c r="AK400" i="11" s="1"/>
  <c r="AK401" i="11" s="1"/>
  <c r="AK402" i="11" s="1"/>
  <c r="AK403" i="11" s="1"/>
  <c r="AK404" i="11" s="1"/>
  <c r="AK405" i="11" s="1"/>
  <c r="AK406" i="11" s="1"/>
  <c r="AK407" i="11" s="1"/>
  <c r="AK408" i="11" s="1"/>
  <c r="AK409" i="11" s="1"/>
  <c r="AK410" i="11" s="1"/>
  <c r="AK411" i="11" s="1"/>
  <c r="AK412" i="11" s="1"/>
  <c r="AK413" i="11" s="1"/>
  <c r="AK414" i="11" s="1"/>
  <c r="AK415" i="11" s="1"/>
  <c r="AK416" i="11" s="1"/>
  <c r="AK417" i="11" s="1"/>
  <c r="AK418" i="11" s="1"/>
  <c r="AK419" i="11" s="1"/>
  <c r="AK420" i="11" s="1"/>
  <c r="AK421" i="11" s="1"/>
  <c r="AK422" i="11" s="1"/>
  <c r="AK423" i="11" s="1"/>
  <c r="AK424" i="11" s="1"/>
  <c r="AK425" i="11" s="1"/>
  <c r="AK426" i="11" s="1"/>
  <c r="AK427" i="11" s="1"/>
  <c r="AK428" i="11" s="1"/>
  <c r="AK429" i="11" s="1"/>
  <c r="AK430" i="11" s="1"/>
  <c r="AK431" i="11" s="1"/>
  <c r="AK432" i="11" s="1"/>
  <c r="AK433" i="11" s="1"/>
  <c r="AK434" i="11" s="1"/>
  <c r="AK435" i="11" s="1"/>
  <c r="AK436" i="11" s="1"/>
  <c r="AK437" i="11" s="1"/>
  <c r="AK438" i="11" s="1"/>
  <c r="AK439" i="11" s="1"/>
  <c r="AK440" i="11" s="1"/>
  <c r="AK441" i="11" s="1"/>
  <c r="AK442" i="11" s="1"/>
  <c r="AK443" i="11" s="1"/>
  <c r="AK444" i="11" s="1"/>
  <c r="AK445" i="11" s="1"/>
  <c r="AK446" i="11" s="1"/>
  <c r="AK447" i="11" s="1"/>
  <c r="AK448" i="11" s="1"/>
  <c r="AK449" i="11" s="1"/>
  <c r="AK450" i="11" s="1"/>
  <c r="AK451" i="11" s="1"/>
  <c r="AK452" i="11" s="1"/>
  <c r="AK453" i="11" s="1"/>
  <c r="AK454" i="11" s="1"/>
  <c r="AK455" i="11" s="1"/>
  <c r="AK456" i="11" s="1"/>
  <c r="AK457" i="11" s="1"/>
  <c r="AK458" i="11" s="1"/>
  <c r="AK459" i="11" s="1"/>
  <c r="AK460" i="11" s="1"/>
  <c r="AK461" i="11" s="1"/>
  <c r="AK462" i="11" s="1"/>
  <c r="AK463" i="11" s="1"/>
  <c r="AK464" i="11" s="1"/>
  <c r="AK465" i="11" s="1"/>
  <c r="AK466" i="11" s="1"/>
  <c r="AK467" i="11" s="1"/>
  <c r="AK468" i="11" s="1"/>
  <c r="AK469" i="11" s="1"/>
  <c r="AK470" i="11" s="1"/>
  <c r="AK471" i="11" s="1"/>
  <c r="AK472" i="11" s="1"/>
  <c r="AK473" i="11" s="1"/>
  <c r="AK474" i="11" s="1"/>
  <c r="AK475" i="11" s="1"/>
  <c r="AK476" i="11" s="1"/>
  <c r="AK477" i="11" s="1"/>
  <c r="AK478" i="11" s="1"/>
  <c r="AK479" i="11" s="1"/>
  <c r="AK480" i="11" s="1"/>
  <c r="AK481" i="11" s="1"/>
  <c r="AK482" i="11" s="1"/>
  <c r="AK483" i="11" s="1"/>
  <c r="AK484" i="11" s="1"/>
  <c r="AK485" i="11" s="1"/>
  <c r="AK486" i="11" s="1"/>
  <c r="AK487" i="11" s="1"/>
  <c r="AK488" i="11" s="1"/>
  <c r="AK489" i="11" s="1"/>
  <c r="AK490" i="11" s="1"/>
  <c r="AK491" i="11" s="1"/>
  <c r="AK492" i="11" s="1"/>
  <c r="AK493" i="11" s="1"/>
  <c r="AK494" i="11" s="1"/>
  <c r="AK495" i="11" s="1"/>
  <c r="AK496" i="11" s="1"/>
  <c r="AK497" i="11" s="1"/>
  <c r="AK498" i="11" s="1"/>
  <c r="AK499" i="11" s="1"/>
  <c r="AK500" i="11" s="1"/>
  <c r="AK501" i="11" s="1"/>
  <c r="AK502" i="11" s="1"/>
  <c r="AK503" i="11" s="1"/>
  <c r="AK504" i="11" s="1"/>
  <c r="AK505" i="11" s="1"/>
  <c r="AK506" i="11" s="1"/>
  <c r="AK507" i="11" s="1"/>
  <c r="AK508" i="11" s="1"/>
  <c r="AK509" i="11" s="1"/>
  <c r="AK510" i="11" s="1"/>
  <c r="AK511" i="11" s="1"/>
  <c r="AK512" i="11" s="1"/>
  <c r="AK513" i="11" s="1"/>
  <c r="AK514" i="11" s="1"/>
  <c r="AK515" i="11" s="1"/>
  <c r="AK516" i="11" s="1"/>
  <c r="AK517" i="11" s="1"/>
  <c r="AK518" i="11" s="1"/>
  <c r="AK519" i="11" s="1"/>
  <c r="AK520" i="11" s="1"/>
  <c r="AK521" i="11" s="1"/>
  <c r="AK522" i="11" s="1"/>
  <c r="AK523" i="11" s="1"/>
  <c r="AK524" i="11" s="1"/>
  <c r="AK525" i="11" s="1"/>
  <c r="AK526" i="11" s="1"/>
  <c r="AK527" i="11" s="1"/>
  <c r="AK528" i="11" s="1"/>
  <c r="AK529" i="11" s="1"/>
  <c r="AK530" i="11" s="1"/>
  <c r="AK531" i="11" s="1"/>
  <c r="AK532" i="11" s="1"/>
  <c r="AK533" i="11" s="1"/>
  <c r="AK534" i="11" s="1"/>
  <c r="AK535" i="11" s="1"/>
  <c r="AK536" i="11" s="1"/>
  <c r="AK537" i="11" s="1"/>
  <c r="AK538" i="11" s="1"/>
  <c r="AK539" i="11" s="1"/>
  <c r="AK540" i="11" s="1"/>
  <c r="AK541" i="11" s="1"/>
  <c r="AK542" i="11" s="1"/>
  <c r="AK543" i="11" s="1"/>
  <c r="AK544" i="11" s="1"/>
  <c r="AK545" i="11" s="1"/>
  <c r="AK546" i="11" s="1"/>
  <c r="AK547" i="11" s="1"/>
  <c r="AK548" i="11" s="1"/>
  <c r="AK549" i="11" s="1"/>
  <c r="AK550" i="11" s="1"/>
  <c r="AK551" i="11" s="1"/>
  <c r="AK552" i="11" s="1"/>
  <c r="AK553" i="11" s="1"/>
  <c r="AK554" i="11" s="1"/>
  <c r="AK555" i="11" s="1"/>
  <c r="AK556" i="11" s="1"/>
  <c r="AK557" i="11" s="1"/>
  <c r="AK558" i="11" s="1"/>
  <c r="AK559" i="11" s="1"/>
  <c r="AK560" i="11" s="1"/>
  <c r="AK561" i="11" s="1"/>
  <c r="AK562" i="11" s="1"/>
  <c r="AK563" i="11" s="1"/>
  <c r="AK564" i="11" s="1"/>
  <c r="AK565" i="11" s="1"/>
  <c r="AK566" i="11" s="1"/>
  <c r="AK567" i="11" s="1"/>
  <c r="AK568" i="11" s="1"/>
  <c r="AK569" i="11" s="1"/>
  <c r="AK570" i="11" s="1"/>
  <c r="AK571" i="11" s="1"/>
  <c r="AK572" i="11" s="1"/>
  <c r="AK573" i="11" s="1"/>
  <c r="AK574" i="11" s="1"/>
  <c r="AK575" i="11" s="1"/>
  <c r="AK576" i="11" s="1"/>
  <c r="AK577" i="11" s="1"/>
  <c r="AK578" i="11" s="1"/>
  <c r="AK579" i="11" s="1"/>
  <c r="AK580" i="11" s="1"/>
  <c r="AK581" i="11" s="1"/>
  <c r="AK582" i="11" s="1"/>
  <c r="AK583" i="11" s="1"/>
  <c r="AK584" i="11" s="1"/>
  <c r="AK585" i="11" s="1"/>
  <c r="AK586" i="11" s="1"/>
  <c r="AK587" i="11" s="1"/>
  <c r="AK588" i="11" s="1"/>
  <c r="AK589" i="11" s="1"/>
  <c r="AK590" i="11" s="1"/>
  <c r="AK591" i="11" s="1"/>
  <c r="AD111" i="11"/>
  <c r="AH109" i="11"/>
  <c r="AD112" i="11" s="1"/>
  <c r="AD113" i="11" s="1"/>
  <c r="AD114" i="11" s="1"/>
  <c r="AD115" i="11" s="1"/>
  <c r="AD116" i="11" s="1"/>
  <c r="AD117" i="11" s="1"/>
  <c r="AD118" i="11" s="1"/>
  <c r="AD119" i="11" s="1"/>
  <c r="AD120" i="11" s="1"/>
  <c r="AD121" i="11" s="1"/>
  <c r="AD122" i="11" s="1"/>
  <c r="AD123" i="11" s="1"/>
  <c r="AD124" i="11" s="1"/>
  <c r="AD125" i="11" s="1"/>
  <c r="AD126" i="11" s="1"/>
  <c r="AD127" i="11" s="1"/>
  <c r="AD128" i="11" s="1"/>
  <c r="AD129" i="11" s="1"/>
  <c r="AD130" i="11" s="1"/>
  <c r="AD131" i="11" s="1"/>
  <c r="AD132" i="11" s="1"/>
  <c r="AD133" i="11" s="1"/>
  <c r="AD134" i="11" s="1"/>
  <c r="AD135" i="11" s="1"/>
  <c r="AD136" i="11" s="1"/>
  <c r="AD137" i="11" s="1"/>
  <c r="AD138" i="11" s="1"/>
  <c r="AD139" i="11" s="1"/>
  <c r="AD140" i="11" s="1"/>
  <c r="AD141" i="11" s="1"/>
  <c r="AD142" i="11" s="1"/>
  <c r="AD143" i="11" s="1"/>
  <c r="AD144" i="11" s="1"/>
  <c r="AD145" i="11" s="1"/>
  <c r="AD146" i="11" s="1"/>
  <c r="AD147" i="11" s="1"/>
  <c r="AD148" i="11" s="1"/>
  <c r="AD149" i="11" s="1"/>
  <c r="AD150" i="11" s="1"/>
  <c r="AD151" i="11" s="1"/>
  <c r="AD152" i="11" s="1"/>
  <c r="AD153" i="11" s="1"/>
  <c r="AD154" i="11" s="1"/>
  <c r="AD155" i="11" s="1"/>
  <c r="AD156" i="11" s="1"/>
  <c r="AD157" i="11" s="1"/>
  <c r="AD158" i="11" s="1"/>
  <c r="AD159" i="11" s="1"/>
  <c r="AD160" i="11" s="1"/>
  <c r="AD161" i="11" s="1"/>
  <c r="AD162" i="11" s="1"/>
  <c r="AD163" i="11" s="1"/>
  <c r="AD164" i="11" s="1"/>
  <c r="AD165" i="11" s="1"/>
  <c r="AD166" i="11" s="1"/>
  <c r="AD167" i="11" s="1"/>
  <c r="AD168" i="11" s="1"/>
  <c r="AD169" i="11" s="1"/>
  <c r="AD170" i="11" s="1"/>
  <c r="AD171" i="11" s="1"/>
  <c r="AD172" i="11" s="1"/>
  <c r="AD173" i="11" s="1"/>
  <c r="AD174" i="11" s="1"/>
  <c r="AD175" i="11" s="1"/>
  <c r="AD176" i="11" s="1"/>
  <c r="AD177" i="11" s="1"/>
  <c r="AD178" i="11" s="1"/>
  <c r="AD179" i="11" s="1"/>
  <c r="AD180" i="11" s="1"/>
  <c r="AD181" i="11" s="1"/>
  <c r="AD182" i="11" s="1"/>
  <c r="AD183" i="11" s="1"/>
  <c r="AD184" i="11" s="1"/>
  <c r="AD185" i="11" s="1"/>
  <c r="AD186" i="11" s="1"/>
  <c r="AD187" i="11" s="1"/>
  <c r="AD188" i="11" s="1"/>
  <c r="AD189" i="11" s="1"/>
  <c r="AD190" i="11" s="1"/>
  <c r="AD191" i="11" s="1"/>
  <c r="AD192" i="11" s="1"/>
  <c r="AD193" i="11" s="1"/>
  <c r="AD194" i="11" s="1"/>
  <c r="AD195" i="11" s="1"/>
  <c r="AD196" i="11" s="1"/>
  <c r="AD197" i="11" s="1"/>
  <c r="AD198" i="11" s="1"/>
  <c r="AD199" i="11" s="1"/>
  <c r="AD200" i="11" s="1"/>
  <c r="AD201" i="11" s="1"/>
  <c r="AD202" i="11" s="1"/>
  <c r="AD203" i="11" s="1"/>
  <c r="AD204" i="11" s="1"/>
  <c r="AD205" i="11" s="1"/>
  <c r="AD206" i="11" s="1"/>
  <c r="AD207" i="11" s="1"/>
  <c r="AD208" i="11" s="1"/>
  <c r="AD209" i="11" s="1"/>
  <c r="AD210" i="11" s="1"/>
  <c r="AD211" i="11" s="1"/>
  <c r="AD212" i="11" s="1"/>
  <c r="AD213" i="11" s="1"/>
  <c r="AD214" i="11" s="1"/>
  <c r="AD215" i="11" s="1"/>
  <c r="AD216" i="11" s="1"/>
  <c r="AD217" i="11" s="1"/>
  <c r="AD218" i="11" s="1"/>
  <c r="AD219" i="11" s="1"/>
  <c r="AD220" i="11" s="1"/>
  <c r="AD221" i="11" s="1"/>
  <c r="AD222" i="11" s="1"/>
  <c r="AD223" i="11" s="1"/>
  <c r="AD224" i="11" s="1"/>
  <c r="AD225" i="11" s="1"/>
  <c r="AD226" i="11" s="1"/>
  <c r="AD227" i="11" s="1"/>
  <c r="AD228" i="11" s="1"/>
  <c r="AD229" i="11" s="1"/>
  <c r="AD230" i="11" s="1"/>
  <c r="AD231" i="11" s="1"/>
  <c r="AD232" i="11" s="1"/>
  <c r="AD233" i="11" s="1"/>
  <c r="AD234" i="11" s="1"/>
  <c r="AD235" i="11" s="1"/>
  <c r="AD236" i="11" s="1"/>
  <c r="AD237" i="11" s="1"/>
  <c r="AD238" i="11" s="1"/>
  <c r="AD239" i="11" s="1"/>
  <c r="AD240" i="11" s="1"/>
  <c r="AD241" i="11" s="1"/>
  <c r="AD242" i="11" s="1"/>
  <c r="AD243" i="11" s="1"/>
  <c r="AD244" i="11" s="1"/>
  <c r="AD245" i="11" s="1"/>
  <c r="AD246" i="11" s="1"/>
  <c r="AD247" i="11" s="1"/>
  <c r="AD248" i="11" s="1"/>
  <c r="AD249" i="11" s="1"/>
  <c r="AD250" i="11" s="1"/>
  <c r="AD251" i="11" s="1"/>
  <c r="AD252" i="11" s="1"/>
  <c r="AD253" i="11" s="1"/>
  <c r="AD254" i="11" s="1"/>
  <c r="AD255" i="11" s="1"/>
  <c r="AD256" i="11" s="1"/>
  <c r="AD257" i="11" s="1"/>
  <c r="AD258" i="11" s="1"/>
  <c r="AD259" i="11" s="1"/>
  <c r="AD260" i="11" s="1"/>
  <c r="AD261" i="11" s="1"/>
  <c r="AD262" i="11" s="1"/>
  <c r="AD263" i="11" s="1"/>
  <c r="AD264" i="11" s="1"/>
  <c r="AD265" i="11" s="1"/>
  <c r="AD266" i="11" s="1"/>
  <c r="AD267" i="11" s="1"/>
  <c r="AD268" i="11" s="1"/>
  <c r="AD269" i="11" s="1"/>
  <c r="AD270" i="11" s="1"/>
  <c r="AD271" i="11" s="1"/>
  <c r="AD272" i="11" s="1"/>
  <c r="AD273" i="11" s="1"/>
  <c r="AD274" i="11" s="1"/>
  <c r="AD275" i="11" s="1"/>
  <c r="AD276" i="11" s="1"/>
  <c r="AD277" i="11" s="1"/>
  <c r="AD278" i="11" s="1"/>
  <c r="AD279" i="11" s="1"/>
  <c r="AD280" i="11" s="1"/>
  <c r="AD281" i="11" s="1"/>
  <c r="AD282" i="11" s="1"/>
  <c r="AD283" i="11" s="1"/>
  <c r="AD284" i="11" s="1"/>
  <c r="AD285" i="11" s="1"/>
  <c r="AD286" i="11" s="1"/>
  <c r="AD287" i="11" s="1"/>
  <c r="AD288" i="11" s="1"/>
  <c r="AD289" i="11" s="1"/>
  <c r="AD290" i="11" s="1"/>
  <c r="AD291" i="11" s="1"/>
  <c r="AD292" i="11" s="1"/>
  <c r="AD293" i="11" s="1"/>
  <c r="AD294" i="11" s="1"/>
  <c r="AD295" i="11" s="1"/>
  <c r="AD296" i="11" s="1"/>
  <c r="AD297" i="11" s="1"/>
  <c r="AD298" i="11" s="1"/>
  <c r="AD299" i="11" s="1"/>
  <c r="AD300" i="11" s="1"/>
  <c r="AD301" i="11" s="1"/>
  <c r="AD302" i="11" s="1"/>
  <c r="AD303" i="11" s="1"/>
  <c r="AD304" i="11" s="1"/>
  <c r="AD305" i="11" s="1"/>
  <c r="AD306" i="11" s="1"/>
  <c r="AD307" i="11" s="1"/>
  <c r="AD308" i="11" s="1"/>
  <c r="AD309" i="11" s="1"/>
  <c r="AD310" i="11" s="1"/>
  <c r="AD311" i="11" s="1"/>
  <c r="AD312" i="11" s="1"/>
  <c r="AD313" i="11" s="1"/>
  <c r="AD314" i="11" s="1"/>
  <c r="AD315" i="11" s="1"/>
  <c r="AD316" i="11" s="1"/>
  <c r="AD317" i="11" s="1"/>
  <c r="AD318" i="11" s="1"/>
  <c r="AD319" i="11" s="1"/>
  <c r="AD320" i="11" s="1"/>
  <c r="AD321" i="11" s="1"/>
  <c r="AD322" i="11" s="1"/>
  <c r="AD323" i="11" s="1"/>
  <c r="AD324" i="11" s="1"/>
  <c r="AD325" i="11" s="1"/>
  <c r="AD326" i="11" s="1"/>
  <c r="AD327" i="11" s="1"/>
  <c r="AD328" i="11" s="1"/>
  <c r="AD329" i="11" s="1"/>
  <c r="AD330" i="11" s="1"/>
  <c r="AD331" i="11" s="1"/>
  <c r="AD332" i="11" s="1"/>
  <c r="AD333" i="11" s="1"/>
  <c r="AD334" i="11" s="1"/>
  <c r="AD335" i="11" s="1"/>
  <c r="AD336" i="11" s="1"/>
  <c r="AD337" i="11" s="1"/>
  <c r="AD338" i="11" s="1"/>
  <c r="AD339" i="11" s="1"/>
  <c r="AD340" i="11" s="1"/>
  <c r="AD341" i="11" s="1"/>
  <c r="AD342" i="11" s="1"/>
  <c r="AD343" i="11" s="1"/>
  <c r="AD344" i="11" s="1"/>
  <c r="AD345" i="11" s="1"/>
  <c r="AD346" i="11" s="1"/>
  <c r="AD347" i="11" s="1"/>
  <c r="AD348" i="11" s="1"/>
  <c r="AD349" i="11" s="1"/>
  <c r="AD350" i="11" s="1"/>
  <c r="AD351" i="11" s="1"/>
  <c r="AD352" i="11" s="1"/>
  <c r="AD353" i="11" s="1"/>
  <c r="AD354" i="11" s="1"/>
  <c r="AD355" i="11" s="1"/>
  <c r="AD356" i="11" s="1"/>
  <c r="AD357" i="11" s="1"/>
  <c r="AD358" i="11" s="1"/>
  <c r="AD359" i="11" s="1"/>
  <c r="AD360" i="11" s="1"/>
  <c r="AD361" i="11" s="1"/>
  <c r="AD362" i="11" s="1"/>
  <c r="AD363" i="11" s="1"/>
  <c r="AD364" i="11" s="1"/>
  <c r="AD365" i="11" s="1"/>
  <c r="AD366" i="11" s="1"/>
  <c r="AD367" i="11" s="1"/>
  <c r="AD368" i="11" s="1"/>
  <c r="AD369" i="11" s="1"/>
  <c r="AD370" i="11" s="1"/>
  <c r="AD371" i="11" s="1"/>
  <c r="AD372" i="11" s="1"/>
  <c r="AD373" i="11" s="1"/>
  <c r="AD374" i="11" s="1"/>
  <c r="AD375" i="11" s="1"/>
  <c r="AD376" i="11" s="1"/>
  <c r="AD377" i="11" s="1"/>
  <c r="AD378" i="11" s="1"/>
  <c r="AD379" i="11" s="1"/>
  <c r="AD380" i="11" s="1"/>
  <c r="AD381" i="11" s="1"/>
  <c r="AD382" i="11" s="1"/>
  <c r="AD383" i="11" s="1"/>
  <c r="AD384" i="11" s="1"/>
  <c r="AD385" i="11" s="1"/>
  <c r="AD386" i="11" s="1"/>
  <c r="AD387" i="11" s="1"/>
  <c r="AD388" i="11" s="1"/>
  <c r="AD389" i="11" s="1"/>
  <c r="AD390" i="11" s="1"/>
  <c r="AD391" i="11" s="1"/>
  <c r="AD392" i="11" s="1"/>
  <c r="AD393" i="11" s="1"/>
  <c r="AD394" i="11" s="1"/>
  <c r="AD395" i="11" s="1"/>
  <c r="AD396" i="11" s="1"/>
  <c r="AD397" i="11" s="1"/>
  <c r="AD398" i="11" s="1"/>
  <c r="AD399" i="11" s="1"/>
  <c r="AD400" i="11" s="1"/>
  <c r="AD401" i="11" s="1"/>
  <c r="AD402" i="11" s="1"/>
  <c r="AD403" i="11" s="1"/>
  <c r="AD404" i="11" s="1"/>
  <c r="AD405" i="11" s="1"/>
  <c r="AD406" i="11" s="1"/>
  <c r="AD407" i="11" s="1"/>
  <c r="AD408" i="11" s="1"/>
  <c r="AD409" i="11" s="1"/>
  <c r="AD410" i="11" s="1"/>
  <c r="AD411" i="11" s="1"/>
  <c r="AD412" i="11" s="1"/>
  <c r="AD413" i="11" s="1"/>
  <c r="AD414" i="11" s="1"/>
  <c r="AD415" i="11" s="1"/>
  <c r="AD416" i="11" s="1"/>
  <c r="AD417" i="11" s="1"/>
  <c r="AD418" i="11" s="1"/>
  <c r="AD419" i="11" s="1"/>
  <c r="AD420" i="11" s="1"/>
  <c r="AD421" i="11" s="1"/>
  <c r="AD422" i="11" s="1"/>
  <c r="AD423" i="11" s="1"/>
  <c r="AD424" i="11" s="1"/>
  <c r="AD425" i="11" s="1"/>
  <c r="AD426" i="11" s="1"/>
  <c r="AD427" i="11" s="1"/>
  <c r="AD428" i="11" s="1"/>
  <c r="AD429" i="11" s="1"/>
  <c r="AD430" i="11" s="1"/>
  <c r="AD431" i="11" s="1"/>
  <c r="AD432" i="11" s="1"/>
  <c r="AD433" i="11" s="1"/>
  <c r="AD434" i="11" s="1"/>
  <c r="AD435" i="11" s="1"/>
  <c r="AD436" i="11" s="1"/>
  <c r="AD437" i="11" s="1"/>
  <c r="AD438" i="11" s="1"/>
  <c r="AD439" i="11" s="1"/>
  <c r="AD440" i="11" s="1"/>
  <c r="AD441" i="11" s="1"/>
  <c r="AD442" i="11" s="1"/>
  <c r="AD443" i="11" s="1"/>
  <c r="AD444" i="11" s="1"/>
  <c r="AD445" i="11" s="1"/>
  <c r="AD446" i="11" s="1"/>
  <c r="AD447" i="11" s="1"/>
  <c r="AD448" i="11" s="1"/>
  <c r="AD449" i="11" s="1"/>
  <c r="AD450" i="11" s="1"/>
  <c r="AD451" i="11" s="1"/>
  <c r="AD452" i="11" s="1"/>
  <c r="AD453" i="11" s="1"/>
  <c r="AD454" i="11" s="1"/>
  <c r="AD455" i="11" s="1"/>
  <c r="AD456" i="11" s="1"/>
  <c r="AD457" i="11" s="1"/>
  <c r="AD458" i="11" s="1"/>
  <c r="AD459" i="11" s="1"/>
  <c r="AD460" i="11" s="1"/>
  <c r="AD461" i="11" s="1"/>
  <c r="AD462" i="11" s="1"/>
  <c r="AD463" i="11" s="1"/>
  <c r="AD464" i="11" s="1"/>
  <c r="AD465" i="11" s="1"/>
  <c r="AD466" i="11" s="1"/>
  <c r="AD467" i="11" s="1"/>
  <c r="AD468" i="11" s="1"/>
  <c r="AD469" i="11" s="1"/>
  <c r="AD470" i="11" s="1"/>
  <c r="AD471" i="11" s="1"/>
  <c r="AD472" i="11" s="1"/>
  <c r="AD473" i="11" s="1"/>
  <c r="AD474" i="11" s="1"/>
  <c r="AD475" i="11" s="1"/>
  <c r="AD476" i="11" s="1"/>
  <c r="AD477" i="11" s="1"/>
  <c r="AD478" i="11" s="1"/>
  <c r="AD479" i="11" s="1"/>
  <c r="AD480" i="11" s="1"/>
  <c r="AD481" i="11" s="1"/>
  <c r="AD482" i="11" s="1"/>
  <c r="AD483" i="11" s="1"/>
  <c r="AD484" i="11" s="1"/>
  <c r="AD485" i="11" s="1"/>
  <c r="AD486" i="11" s="1"/>
  <c r="AD487" i="11" s="1"/>
  <c r="AD488" i="11" s="1"/>
  <c r="AD489" i="11" s="1"/>
  <c r="AD490" i="11" s="1"/>
  <c r="AD491" i="11" s="1"/>
  <c r="AD492" i="11" s="1"/>
  <c r="AD493" i="11" s="1"/>
  <c r="AD494" i="11" s="1"/>
  <c r="AD495" i="11" s="1"/>
  <c r="AD496" i="11" s="1"/>
  <c r="AD497" i="11" s="1"/>
  <c r="AD498" i="11" s="1"/>
  <c r="AD499" i="11" s="1"/>
  <c r="AD500" i="11" s="1"/>
  <c r="AD501" i="11" s="1"/>
  <c r="AD502" i="11" s="1"/>
  <c r="AD503" i="11" s="1"/>
  <c r="AD504" i="11" s="1"/>
  <c r="AD505" i="11" s="1"/>
  <c r="AD506" i="11" s="1"/>
  <c r="AD507" i="11" s="1"/>
  <c r="AD508" i="11" s="1"/>
  <c r="AD509" i="11" s="1"/>
  <c r="AD510" i="11" s="1"/>
  <c r="AD511" i="11" s="1"/>
  <c r="AD512" i="11" s="1"/>
  <c r="AD513" i="11" s="1"/>
  <c r="AD514" i="11" s="1"/>
  <c r="AD515" i="11" s="1"/>
  <c r="AD516" i="11" s="1"/>
  <c r="AD517" i="11" s="1"/>
  <c r="AD518" i="11" s="1"/>
  <c r="AD519" i="11" s="1"/>
  <c r="AD520" i="11" s="1"/>
  <c r="AD521" i="11" s="1"/>
  <c r="AD522" i="11" s="1"/>
  <c r="AD523" i="11" s="1"/>
  <c r="AD524" i="11" s="1"/>
  <c r="AD525" i="11" s="1"/>
  <c r="AD526" i="11" s="1"/>
  <c r="AD527" i="11" s="1"/>
  <c r="AD528" i="11" s="1"/>
  <c r="AD529" i="11" s="1"/>
  <c r="AD530" i="11" s="1"/>
  <c r="AD531" i="11" s="1"/>
  <c r="AD532" i="11" s="1"/>
  <c r="AD533" i="11" s="1"/>
  <c r="AD534" i="11" s="1"/>
  <c r="AD535" i="11" s="1"/>
  <c r="AD536" i="11" s="1"/>
  <c r="AD537" i="11" s="1"/>
  <c r="AD538" i="11" s="1"/>
  <c r="AD539" i="11" s="1"/>
  <c r="AD540" i="11" s="1"/>
  <c r="AD541" i="11" s="1"/>
  <c r="AD542" i="11" s="1"/>
  <c r="AD543" i="11" s="1"/>
  <c r="AD544" i="11" s="1"/>
  <c r="AD545" i="11" s="1"/>
  <c r="AD546" i="11" s="1"/>
  <c r="AD547" i="11" s="1"/>
  <c r="AD548" i="11" s="1"/>
  <c r="AD549" i="11" s="1"/>
  <c r="AD550" i="11" s="1"/>
  <c r="AD551" i="11" s="1"/>
  <c r="AD552" i="11" s="1"/>
  <c r="AD553" i="11" s="1"/>
  <c r="AD554" i="11" s="1"/>
  <c r="AD555" i="11" s="1"/>
  <c r="AD556" i="11" s="1"/>
  <c r="AD557" i="11" s="1"/>
  <c r="AD558" i="11" s="1"/>
  <c r="AD559" i="11" s="1"/>
  <c r="AD560" i="11" s="1"/>
  <c r="AD561" i="11" s="1"/>
  <c r="AD562" i="11" s="1"/>
  <c r="AD563" i="11" s="1"/>
  <c r="AD564" i="11" s="1"/>
  <c r="AD565" i="11" s="1"/>
  <c r="AD566" i="11" s="1"/>
  <c r="AD567" i="11" s="1"/>
  <c r="AD568" i="11" s="1"/>
  <c r="AD569" i="11" s="1"/>
  <c r="AD570" i="11" s="1"/>
  <c r="AD571" i="11" s="1"/>
  <c r="AD572" i="11" s="1"/>
  <c r="AD573" i="11" s="1"/>
  <c r="AD574" i="11" s="1"/>
  <c r="AD575" i="11" s="1"/>
  <c r="AD576" i="11" s="1"/>
  <c r="AD577" i="11" s="1"/>
  <c r="AD578" i="11" s="1"/>
  <c r="AD579" i="11" s="1"/>
  <c r="AD580" i="11" s="1"/>
  <c r="AD581" i="11" s="1"/>
  <c r="AD582" i="11" s="1"/>
  <c r="AD583" i="11" s="1"/>
  <c r="AD584" i="11" s="1"/>
  <c r="AD585" i="11" s="1"/>
  <c r="AD586" i="11" s="1"/>
  <c r="AD587" i="11" s="1"/>
  <c r="AD588" i="11" s="1"/>
  <c r="AD589" i="11" s="1"/>
  <c r="AD590" i="11" s="1"/>
  <c r="AD591" i="11" s="1"/>
  <c r="I111" i="11"/>
  <c r="M109" i="11"/>
  <c r="I112" i="11" s="1"/>
  <c r="I113" i="11" s="1"/>
  <c r="I114" i="11" s="1"/>
  <c r="I115" i="11" s="1"/>
  <c r="I116" i="11" s="1"/>
  <c r="I117" i="11" s="1"/>
  <c r="I118" i="11" s="1"/>
  <c r="I119" i="11" s="1"/>
  <c r="I120" i="11" s="1"/>
  <c r="I121" i="11" s="1"/>
  <c r="I122" i="11" s="1"/>
  <c r="I123" i="11" s="1"/>
  <c r="I124" i="11" s="1"/>
  <c r="I125" i="11" s="1"/>
  <c r="I126" i="11" s="1"/>
  <c r="I127" i="11" s="1"/>
  <c r="I128" i="11" s="1"/>
  <c r="I129" i="11" s="1"/>
  <c r="I130" i="11" s="1"/>
  <c r="I131" i="11" s="1"/>
  <c r="I132" i="11" s="1"/>
  <c r="I133" i="11" s="1"/>
  <c r="I134" i="11" s="1"/>
  <c r="I135" i="11" s="1"/>
  <c r="I136" i="11" s="1"/>
  <c r="I137" i="11" s="1"/>
  <c r="I138" i="11" s="1"/>
  <c r="I139" i="11" s="1"/>
  <c r="I140" i="11" s="1"/>
  <c r="I141" i="11" s="1"/>
  <c r="I142" i="11" s="1"/>
  <c r="I143" i="11" s="1"/>
  <c r="I144" i="11" s="1"/>
  <c r="I145" i="11" s="1"/>
  <c r="I146" i="11" s="1"/>
  <c r="I147" i="11" s="1"/>
  <c r="I148" i="11" s="1"/>
  <c r="I149" i="11" s="1"/>
  <c r="I150" i="11" s="1"/>
  <c r="I151" i="11" s="1"/>
  <c r="I152" i="11" s="1"/>
  <c r="I153" i="11" s="1"/>
  <c r="I154" i="11" s="1"/>
  <c r="I155" i="11" s="1"/>
  <c r="I156" i="11" s="1"/>
  <c r="I157" i="11" s="1"/>
  <c r="I158" i="11" s="1"/>
  <c r="I159" i="11" s="1"/>
  <c r="I160" i="11" s="1"/>
  <c r="I161" i="11" s="1"/>
  <c r="I162" i="11" s="1"/>
  <c r="I163" i="11" s="1"/>
  <c r="I164" i="11" s="1"/>
  <c r="I165" i="11" s="1"/>
  <c r="I166" i="11" s="1"/>
  <c r="I167" i="11" s="1"/>
  <c r="I168" i="11" s="1"/>
  <c r="I169" i="11" s="1"/>
  <c r="I170" i="11" s="1"/>
  <c r="I171" i="11" s="1"/>
  <c r="I172" i="11" s="1"/>
  <c r="I173" i="11" s="1"/>
  <c r="I174" i="11" s="1"/>
  <c r="I175" i="11" s="1"/>
  <c r="I176" i="11" s="1"/>
  <c r="I177" i="11" s="1"/>
  <c r="I178" i="11" s="1"/>
  <c r="I179" i="11" s="1"/>
  <c r="I180" i="11" s="1"/>
  <c r="I181" i="11" s="1"/>
  <c r="I182" i="11" s="1"/>
  <c r="I183" i="11" s="1"/>
  <c r="I184" i="11" s="1"/>
  <c r="I185" i="11" s="1"/>
  <c r="I186" i="11" s="1"/>
  <c r="I187" i="11" s="1"/>
  <c r="I188" i="11" s="1"/>
  <c r="I189" i="11" s="1"/>
  <c r="I190" i="11" s="1"/>
  <c r="I191" i="11" s="1"/>
  <c r="I192" i="11" s="1"/>
  <c r="I193" i="11" s="1"/>
  <c r="I194" i="11" s="1"/>
  <c r="I195" i="11" s="1"/>
  <c r="I196" i="11" s="1"/>
  <c r="I197" i="11" s="1"/>
  <c r="I198" i="11" s="1"/>
  <c r="I199" i="11" s="1"/>
  <c r="I200" i="11" s="1"/>
  <c r="I201" i="11" s="1"/>
  <c r="I202" i="11" s="1"/>
  <c r="I203" i="11" s="1"/>
  <c r="I204" i="11" s="1"/>
  <c r="I205" i="11" s="1"/>
  <c r="I206" i="11" s="1"/>
  <c r="I207" i="11" s="1"/>
  <c r="I208" i="11" s="1"/>
  <c r="I209" i="11" s="1"/>
  <c r="I210" i="11" s="1"/>
  <c r="I211" i="11" s="1"/>
  <c r="I212" i="11" s="1"/>
  <c r="I213" i="11" s="1"/>
  <c r="I214" i="11" s="1"/>
  <c r="I215" i="11" s="1"/>
  <c r="I216" i="11" s="1"/>
  <c r="I217" i="11" s="1"/>
  <c r="I218" i="11" s="1"/>
  <c r="I219" i="11" s="1"/>
  <c r="I220" i="11" s="1"/>
  <c r="I221" i="11" s="1"/>
  <c r="I222" i="11" s="1"/>
  <c r="I223" i="11" s="1"/>
  <c r="I224" i="11" s="1"/>
  <c r="I225" i="11" s="1"/>
  <c r="I226" i="11" s="1"/>
  <c r="I227" i="11" s="1"/>
  <c r="I228" i="11" s="1"/>
  <c r="I229" i="11" s="1"/>
  <c r="I230" i="11" s="1"/>
  <c r="I231" i="11" s="1"/>
  <c r="I232" i="11" s="1"/>
  <c r="I233" i="11" s="1"/>
  <c r="I234" i="11" s="1"/>
  <c r="I235" i="11" s="1"/>
  <c r="I236" i="11" s="1"/>
  <c r="I237" i="11" s="1"/>
  <c r="I238" i="11" s="1"/>
  <c r="I239" i="11" s="1"/>
  <c r="I240" i="11" s="1"/>
  <c r="I241" i="11" s="1"/>
  <c r="I242" i="11" s="1"/>
  <c r="I243" i="11" s="1"/>
  <c r="I244" i="11" s="1"/>
  <c r="I245" i="11" s="1"/>
  <c r="I246" i="11" s="1"/>
  <c r="I247" i="11" s="1"/>
  <c r="I248" i="11" s="1"/>
  <c r="I249" i="11" s="1"/>
  <c r="I250" i="11" s="1"/>
  <c r="I251" i="11" s="1"/>
  <c r="I252" i="11" s="1"/>
  <c r="I253" i="11" s="1"/>
  <c r="I254" i="11" s="1"/>
  <c r="I255" i="11" s="1"/>
  <c r="I256" i="11" s="1"/>
  <c r="I257" i="11" s="1"/>
  <c r="I258" i="11" s="1"/>
  <c r="I259" i="11" s="1"/>
  <c r="I260" i="11" s="1"/>
  <c r="I261" i="11" s="1"/>
  <c r="I262" i="11" s="1"/>
  <c r="I263" i="11" s="1"/>
  <c r="I264" i="11" s="1"/>
  <c r="I265" i="11" s="1"/>
  <c r="I266" i="11" s="1"/>
  <c r="I267" i="11" s="1"/>
  <c r="I268" i="11" s="1"/>
  <c r="I269" i="11" s="1"/>
  <c r="I270" i="11" s="1"/>
  <c r="I271" i="11" s="1"/>
  <c r="I272" i="11" s="1"/>
  <c r="I273" i="11" s="1"/>
  <c r="I274" i="11" s="1"/>
  <c r="I275" i="11" s="1"/>
  <c r="I276" i="11" s="1"/>
  <c r="I277" i="11" s="1"/>
  <c r="I278" i="11" s="1"/>
  <c r="I279" i="11" s="1"/>
  <c r="I280" i="11" s="1"/>
  <c r="I281" i="11" s="1"/>
  <c r="I282" i="11" s="1"/>
  <c r="I283" i="11" s="1"/>
  <c r="I284" i="11" s="1"/>
  <c r="I285" i="11" s="1"/>
  <c r="I286" i="11" s="1"/>
  <c r="I287" i="11" s="1"/>
  <c r="I288" i="11" s="1"/>
  <c r="I289" i="11" s="1"/>
  <c r="I290" i="11" s="1"/>
  <c r="I291" i="11" s="1"/>
  <c r="I292" i="11" s="1"/>
  <c r="I293" i="11" s="1"/>
  <c r="I294" i="11" s="1"/>
  <c r="I295" i="11" s="1"/>
  <c r="I296" i="11" s="1"/>
  <c r="I297" i="11" s="1"/>
  <c r="I298" i="11" s="1"/>
  <c r="I299" i="11" s="1"/>
  <c r="I300" i="11" s="1"/>
  <c r="I301" i="11" s="1"/>
  <c r="I302" i="11" s="1"/>
  <c r="I303" i="11" s="1"/>
  <c r="I304" i="11" s="1"/>
  <c r="I305" i="11" s="1"/>
  <c r="I306" i="11" s="1"/>
  <c r="I307" i="11" s="1"/>
  <c r="I308" i="11" s="1"/>
  <c r="I309" i="11" s="1"/>
  <c r="I310" i="11" s="1"/>
  <c r="I311" i="11" s="1"/>
  <c r="I312" i="11" s="1"/>
  <c r="I313" i="11" s="1"/>
  <c r="I314" i="11" s="1"/>
  <c r="I315" i="11" s="1"/>
  <c r="I316" i="11" s="1"/>
  <c r="I317" i="11" s="1"/>
  <c r="I318" i="11" s="1"/>
  <c r="I319" i="11" s="1"/>
  <c r="I320" i="11" s="1"/>
  <c r="I321" i="11" s="1"/>
  <c r="I322" i="11" s="1"/>
  <c r="I323" i="11" s="1"/>
  <c r="I324" i="11" s="1"/>
  <c r="I325" i="11" s="1"/>
  <c r="I326" i="11" s="1"/>
  <c r="I327" i="11" s="1"/>
  <c r="I328" i="11" s="1"/>
  <c r="I329" i="11" s="1"/>
  <c r="I330" i="11" s="1"/>
  <c r="I331" i="11" s="1"/>
  <c r="I332" i="11" s="1"/>
  <c r="I333" i="11" s="1"/>
  <c r="I334" i="11" s="1"/>
  <c r="I335" i="11" s="1"/>
  <c r="I336" i="11" s="1"/>
  <c r="I337" i="11" s="1"/>
  <c r="I338" i="11" s="1"/>
  <c r="I339" i="11" s="1"/>
  <c r="I340" i="11" s="1"/>
  <c r="I341" i="11" s="1"/>
  <c r="I342" i="11" s="1"/>
  <c r="I343" i="11" s="1"/>
  <c r="I344" i="11" s="1"/>
  <c r="I345" i="11" s="1"/>
  <c r="I346" i="11" s="1"/>
  <c r="I347" i="11" s="1"/>
  <c r="I348" i="11" s="1"/>
  <c r="I349" i="11" s="1"/>
  <c r="I350" i="11" s="1"/>
  <c r="I351" i="11" s="1"/>
  <c r="I352" i="11" s="1"/>
  <c r="I353" i="11" s="1"/>
  <c r="I354" i="11" s="1"/>
  <c r="I355" i="11" s="1"/>
  <c r="I356" i="11" s="1"/>
  <c r="I357" i="11" s="1"/>
  <c r="I358" i="11" s="1"/>
  <c r="I359" i="11" s="1"/>
  <c r="I360" i="11" s="1"/>
  <c r="I361" i="11" s="1"/>
  <c r="I362" i="11" s="1"/>
  <c r="I363" i="11" s="1"/>
  <c r="I364" i="11" s="1"/>
  <c r="I365" i="11" s="1"/>
  <c r="I366" i="11" s="1"/>
  <c r="I367" i="11" s="1"/>
  <c r="I368" i="11" s="1"/>
  <c r="I369" i="11" s="1"/>
  <c r="I370" i="11" s="1"/>
  <c r="I371" i="11" s="1"/>
  <c r="I372" i="11" s="1"/>
  <c r="I373" i="11" s="1"/>
  <c r="I374" i="11" s="1"/>
  <c r="I375" i="11" s="1"/>
  <c r="I376" i="11" s="1"/>
  <c r="I377" i="11" s="1"/>
  <c r="I378" i="11" s="1"/>
  <c r="I379" i="11" s="1"/>
  <c r="I380" i="11" s="1"/>
  <c r="I381" i="11" s="1"/>
  <c r="I382" i="11" s="1"/>
  <c r="I383" i="11" s="1"/>
  <c r="I384" i="11" s="1"/>
  <c r="I385" i="11" s="1"/>
  <c r="I386" i="11" s="1"/>
  <c r="I387" i="11" s="1"/>
  <c r="I388" i="11" s="1"/>
  <c r="I389" i="11" s="1"/>
  <c r="I390" i="11" s="1"/>
  <c r="I391" i="11" s="1"/>
  <c r="I392" i="11" s="1"/>
  <c r="I393" i="11" s="1"/>
  <c r="I394" i="11" s="1"/>
  <c r="I395" i="11" s="1"/>
  <c r="I396" i="11" s="1"/>
  <c r="I397" i="11" s="1"/>
  <c r="I398" i="11" s="1"/>
  <c r="I399" i="11" s="1"/>
  <c r="I400" i="11" s="1"/>
  <c r="I401" i="11" s="1"/>
  <c r="I402" i="11" s="1"/>
  <c r="I403" i="11" s="1"/>
  <c r="I404" i="11" s="1"/>
  <c r="I405" i="11" s="1"/>
  <c r="I406" i="11" s="1"/>
  <c r="I407" i="11" s="1"/>
  <c r="I408" i="11" s="1"/>
  <c r="I409" i="11" s="1"/>
  <c r="I410" i="11" s="1"/>
  <c r="I411" i="11" s="1"/>
  <c r="I412" i="11" s="1"/>
  <c r="I413" i="11" s="1"/>
  <c r="I414" i="11" s="1"/>
  <c r="I415" i="11" s="1"/>
  <c r="I416" i="11" s="1"/>
  <c r="I417" i="11" s="1"/>
  <c r="I418" i="11" s="1"/>
  <c r="I419" i="11" s="1"/>
  <c r="I420" i="11" s="1"/>
  <c r="I421" i="11" s="1"/>
  <c r="I422" i="11" s="1"/>
  <c r="I423" i="11" s="1"/>
  <c r="I424" i="11" s="1"/>
  <c r="I425" i="11" s="1"/>
  <c r="I426" i="11" s="1"/>
  <c r="I427" i="11" s="1"/>
  <c r="I428" i="11" s="1"/>
  <c r="I429" i="11" s="1"/>
  <c r="I430" i="11" s="1"/>
  <c r="I431" i="11" s="1"/>
  <c r="I432" i="11" s="1"/>
  <c r="I433" i="11" s="1"/>
  <c r="I434" i="11" s="1"/>
  <c r="I435" i="11" s="1"/>
  <c r="I436" i="11" s="1"/>
  <c r="I437" i="11" s="1"/>
  <c r="I438" i="11" s="1"/>
  <c r="I439" i="11" s="1"/>
  <c r="I440" i="11" s="1"/>
  <c r="I441" i="11" s="1"/>
  <c r="I442" i="11" s="1"/>
  <c r="I443" i="11" s="1"/>
  <c r="I444" i="11" s="1"/>
  <c r="I445" i="11" s="1"/>
  <c r="I446" i="11" s="1"/>
  <c r="I447" i="11" s="1"/>
  <c r="I448" i="11" s="1"/>
  <c r="I449" i="11" s="1"/>
  <c r="I450" i="11" s="1"/>
  <c r="I451" i="11" s="1"/>
  <c r="I452" i="11" s="1"/>
  <c r="I453" i="11" s="1"/>
  <c r="I454" i="11" s="1"/>
  <c r="I455" i="11" s="1"/>
  <c r="I456" i="11" s="1"/>
  <c r="I457" i="11" s="1"/>
  <c r="I458" i="11" s="1"/>
  <c r="I459" i="11" s="1"/>
  <c r="I460" i="11" s="1"/>
  <c r="I461" i="11" s="1"/>
  <c r="I462" i="11" s="1"/>
  <c r="I463" i="11" s="1"/>
  <c r="I464" i="11" s="1"/>
  <c r="I465" i="11" s="1"/>
  <c r="I466" i="11" s="1"/>
  <c r="I467" i="11" s="1"/>
  <c r="I468" i="11" s="1"/>
  <c r="I469" i="11" s="1"/>
  <c r="I470" i="11" s="1"/>
  <c r="I471" i="11" s="1"/>
  <c r="I472" i="11" s="1"/>
  <c r="I473" i="11" s="1"/>
  <c r="I474" i="11" s="1"/>
  <c r="I475" i="11" s="1"/>
  <c r="I476" i="11" s="1"/>
  <c r="I477" i="11" s="1"/>
  <c r="I478" i="11" s="1"/>
  <c r="I479" i="11" s="1"/>
  <c r="I480" i="11" s="1"/>
  <c r="I481" i="11" s="1"/>
  <c r="I482" i="11" s="1"/>
  <c r="I483" i="11" s="1"/>
  <c r="I484" i="11" s="1"/>
  <c r="I485" i="11" s="1"/>
  <c r="I486" i="11" s="1"/>
  <c r="I487" i="11" s="1"/>
  <c r="I488" i="11" s="1"/>
  <c r="I489" i="11" s="1"/>
  <c r="I490" i="11" s="1"/>
  <c r="I491" i="11" s="1"/>
  <c r="I492" i="11" s="1"/>
  <c r="I493" i="11" s="1"/>
  <c r="I494" i="11" s="1"/>
  <c r="I495" i="11" s="1"/>
  <c r="I496" i="11" s="1"/>
  <c r="I497" i="11" s="1"/>
  <c r="I498" i="11" s="1"/>
  <c r="I499" i="11" s="1"/>
  <c r="I500" i="11" s="1"/>
  <c r="I501" i="11" s="1"/>
  <c r="I502" i="11" s="1"/>
  <c r="I503" i="11" s="1"/>
  <c r="I504" i="11" s="1"/>
  <c r="I505" i="11" s="1"/>
  <c r="I506" i="11" s="1"/>
  <c r="I507" i="11" s="1"/>
  <c r="I508" i="11" s="1"/>
  <c r="I509" i="11" s="1"/>
  <c r="I510" i="11" s="1"/>
  <c r="I511" i="11" s="1"/>
  <c r="I512" i="11" s="1"/>
  <c r="I513" i="11" s="1"/>
  <c r="I514" i="11" s="1"/>
  <c r="I515" i="11" s="1"/>
  <c r="I516" i="11" s="1"/>
  <c r="I517" i="11" s="1"/>
  <c r="I518" i="11" s="1"/>
  <c r="I519" i="11" s="1"/>
  <c r="I520" i="11" s="1"/>
  <c r="I521" i="11" s="1"/>
  <c r="I522" i="11" s="1"/>
  <c r="I523" i="11" s="1"/>
  <c r="I524" i="11" s="1"/>
  <c r="I525" i="11" s="1"/>
  <c r="I526" i="11" s="1"/>
  <c r="I527" i="11" s="1"/>
  <c r="I528" i="11" s="1"/>
  <c r="I529" i="11" s="1"/>
  <c r="I530" i="11" s="1"/>
  <c r="I531" i="11" s="1"/>
  <c r="I532" i="11" s="1"/>
  <c r="I533" i="11" s="1"/>
  <c r="I534" i="11" s="1"/>
  <c r="I535" i="11" s="1"/>
  <c r="I536" i="11" s="1"/>
  <c r="I537" i="11" s="1"/>
  <c r="I538" i="11" s="1"/>
  <c r="I539" i="11" s="1"/>
  <c r="I540" i="11" s="1"/>
  <c r="I541" i="11" s="1"/>
  <c r="I542" i="11" s="1"/>
  <c r="I543" i="11" s="1"/>
  <c r="I544" i="11" s="1"/>
  <c r="I545" i="11" s="1"/>
  <c r="I546" i="11" s="1"/>
  <c r="I547" i="11" s="1"/>
  <c r="I548" i="11" s="1"/>
  <c r="I549" i="11" s="1"/>
  <c r="I550" i="11" s="1"/>
  <c r="I551" i="11" s="1"/>
  <c r="I552" i="11" s="1"/>
  <c r="I553" i="11" s="1"/>
  <c r="I554" i="11" s="1"/>
  <c r="I555" i="11" s="1"/>
  <c r="I556" i="11" s="1"/>
  <c r="I557" i="11" s="1"/>
  <c r="I558" i="11" s="1"/>
  <c r="I559" i="11" s="1"/>
  <c r="I560" i="11" s="1"/>
  <c r="I561" i="11" s="1"/>
  <c r="I562" i="11" s="1"/>
  <c r="I563" i="11" s="1"/>
  <c r="I564" i="11" s="1"/>
  <c r="I565" i="11" s="1"/>
  <c r="I566" i="11" s="1"/>
  <c r="I567" i="11" s="1"/>
  <c r="I568" i="11" s="1"/>
  <c r="I569" i="11" s="1"/>
  <c r="I570" i="11" s="1"/>
  <c r="I571" i="11" s="1"/>
  <c r="I572" i="11" s="1"/>
  <c r="I573" i="11" s="1"/>
  <c r="I574" i="11" s="1"/>
  <c r="I575" i="11" s="1"/>
  <c r="I576" i="11" s="1"/>
  <c r="I577" i="11" s="1"/>
  <c r="I578" i="11" s="1"/>
  <c r="I579" i="11" s="1"/>
  <c r="I580" i="11" s="1"/>
  <c r="I581" i="11" s="1"/>
  <c r="I582" i="11" s="1"/>
  <c r="I583" i="11" s="1"/>
  <c r="I584" i="11" s="1"/>
  <c r="I585" i="11" s="1"/>
  <c r="I586" i="11" s="1"/>
  <c r="I587" i="11" s="1"/>
  <c r="I588" i="11" s="1"/>
  <c r="I589" i="11" s="1"/>
  <c r="I590" i="11" s="1"/>
  <c r="I591" i="11" s="1"/>
  <c r="AT4" i="13"/>
  <c r="P12" i="11"/>
  <c r="J8" i="11"/>
  <c r="B8" i="11"/>
  <c r="J28" i="11"/>
  <c r="B18" i="11"/>
  <c r="B42" i="12" s="1"/>
  <c r="B38" i="11"/>
  <c r="J32" i="11"/>
  <c r="J38" i="11" s="1"/>
  <c r="F7" i="13"/>
  <c r="P9" i="13" l="1"/>
  <c r="AL7" i="13"/>
  <c r="AK9" i="13" s="1"/>
  <c r="I9" i="13"/>
  <c r="AE7" i="13"/>
  <c r="AD9" i="13" s="1"/>
  <c r="W111" i="11"/>
  <c r="AA109" i="11"/>
  <c r="W112" i="11" s="1"/>
  <c r="W113" i="11" s="1"/>
  <c r="W114" i="11" s="1"/>
  <c r="W115" i="11" s="1"/>
  <c r="W116" i="11" s="1"/>
  <c r="W117" i="11" s="1"/>
  <c r="W118" i="11" s="1"/>
  <c r="W119" i="11" s="1"/>
  <c r="W120" i="11" s="1"/>
  <c r="W121" i="11" s="1"/>
  <c r="W122" i="11" s="1"/>
  <c r="W123" i="11" s="1"/>
  <c r="W124" i="11" s="1"/>
  <c r="W125" i="11" s="1"/>
  <c r="W126" i="11" s="1"/>
  <c r="W127" i="11" s="1"/>
  <c r="W128" i="11" s="1"/>
  <c r="W129" i="11" s="1"/>
  <c r="W130" i="11" s="1"/>
  <c r="W131" i="11" s="1"/>
  <c r="W132" i="11" s="1"/>
  <c r="W133" i="11" s="1"/>
  <c r="W134" i="11" s="1"/>
  <c r="W135" i="11" s="1"/>
  <c r="W136" i="11" s="1"/>
  <c r="W137" i="11" s="1"/>
  <c r="W138" i="11" s="1"/>
  <c r="W139" i="11" s="1"/>
  <c r="W140" i="11" s="1"/>
  <c r="W141" i="11" s="1"/>
  <c r="W142" i="11" s="1"/>
  <c r="W143" i="11" s="1"/>
  <c r="W144" i="11" s="1"/>
  <c r="W145" i="11" s="1"/>
  <c r="W146" i="11" s="1"/>
  <c r="W147" i="11" s="1"/>
  <c r="W148" i="11" s="1"/>
  <c r="W149" i="11" s="1"/>
  <c r="W150" i="11" s="1"/>
  <c r="W151" i="11" s="1"/>
  <c r="W152" i="11" s="1"/>
  <c r="W153" i="11" s="1"/>
  <c r="W154" i="11" s="1"/>
  <c r="W155" i="11" s="1"/>
  <c r="W156" i="11" s="1"/>
  <c r="W157" i="11" s="1"/>
  <c r="W158" i="11" s="1"/>
  <c r="W159" i="11" s="1"/>
  <c r="W160" i="11" s="1"/>
  <c r="W161" i="11" s="1"/>
  <c r="W162" i="11" s="1"/>
  <c r="W163" i="11" s="1"/>
  <c r="W164" i="11" s="1"/>
  <c r="W165" i="11" s="1"/>
  <c r="W166" i="11" s="1"/>
  <c r="W167" i="11" s="1"/>
  <c r="W168" i="11" s="1"/>
  <c r="W169" i="11" s="1"/>
  <c r="W170" i="11" s="1"/>
  <c r="W171" i="11" s="1"/>
  <c r="W172" i="11" s="1"/>
  <c r="W173" i="11" s="1"/>
  <c r="W174" i="11" s="1"/>
  <c r="W175" i="11" s="1"/>
  <c r="W176" i="11" s="1"/>
  <c r="W177" i="11" s="1"/>
  <c r="W178" i="11" s="1"/>
  <c r="W179" i="11" s="1"/>
  <c r="W180" i="11" s="1"/>
  <c r="W181" i="11" s="1"/>
  <c r="W182" i="11" s="1"/>
  <c r="W183" i="11" s="1"/>
  <c r="W184" i="11" s="1"/>
  <c r="W185" i="11" s="1"/>
  <c r="W186" i="11" s="1"/>
  <c r="W187" i="11" s="1"/>
  <c r="W188" i="11" s="1"/>
  <c r="W189" i="11" s="1"/>
  <c r="W190" i="11" s="1"/>
  <c r="W191" i="11" s="1"/>
  <c r="W192" i="11" s="1"/>
  <c r="W193" i="11" s="1"/>
  <c r="W194" i="11" s="1"/>
  <c r="W195" i="11" s="1"/>
  <c r="W196" i="11" s="1"/>
  <c r="W197" i="11" s="1"/>
  <c r="W198" i="11" s="1"/>
  <c r="W199" i="11" s="1"/>
  <c r="W200" i="11" s="1"/>
  <c r="W201" i="11" s="1"/>
  <c r="W202" i="11" s="1"/>
  <c r="W203" i="11" s="1"/>
  <c r="W204" i="11" s="1"/>
  <c r="W205" i="11" s="1"/>
  <c r="W206" i="11" s="1"/>
  <c r="W207" i="11" s="1"/>
  <c r="W208" i="11" s="1"/>
  <c r="W209" i="11" s="1"/>
  <c r="W210" i="11" s="1"/>
  <c r="W211" i="11" s="1"/>
  <c r="W212" i="11" s="1"/>
  <c r="W213" i="11" s="1"/>
  <c r="W214" i="11" s="1"/>
  <c r="W215" i="11" s="1"/>
  <c r="W216" i="11" s="1"/>
  <c r="W217" i="11" s="1"/>
  <c r="W218" i="11" s="1"/>
  <c r="W219" i="11" s="1"/>
  <c r="W220" i="11" s="1"/>
  <c r="W221" i="11" s="1"/>
  <c r="W222" i="11" s="1"/>
  <c r="W223" i="11" s="1"/>
  <c r="W224" i="11" s="1"/>
  <c r="W225" i="11" s="1"/>
  <c r="W226" i="11" s="1"/>
  <c r="W227" i="11" s="1"/>
  <c r="W228" i="11" s="1"/>
  <c r="W229" i="11" s="1"/>
  <c r="W230" i="11" s="1"/>
  <c r="W231" i="11" s="1"/>
  <c r="W232" i="11" s="1"/>
  <c r="W233" i="11" s="1"/>
  <c r="W234" i="11" s="1"/>
  <c r="W235" i="11" s="1"/>
  <c r="W236" i="11" s="1"/>
  <c r="W237" i="11" s="1"/>
  <c r="W238" i="11" s="1"/>
  <c r="W239" i="11" s="1"/>
  <c r="W240" i="11" s="1"/>
  <c r="W241" i="11" s="1"/>
  <c r="W242" i="11" s="1"/>
  <c r="W243" i="11" s="1"/>
  <c r="W244" i="11" s="1"/>
  <c r="W245" i="11" s="1"/>
  <c r="W246" i="11" s="1"/>
  <c r="W247" i="11" s="1"/>
  <c r="W248" i="11" s="1"/>
  <c r="W249" i="11" s="1"/>
  <c r="W250" i="11" s="1"/>
  <c r="W251" i="11" s="1"/>
  <c r="W252" i="11" s="1"/>
  <c r="W253" i="11" s="1"/>
  <c r="W254" i="11" s="1"/>
  <c r="W255" i="11" s="1"/>
  <c r="W256" i="11" s="1"/>
  <c r="W257" i="11" s="1"/>
  <c r="W258" i="11" s="1"/>
  <c r="W259" i="11" s="1"/>
  <c r="W260" i="11" s="1"/>
  <c r="W261" i="11" s="1"/>
  <c r="W262" i="11" s="1"/>
  <c r="W263" i="11" s="1"/>
  <c r="W264" i="11" s="1"/>
  <c r="W265" i="11" s="1"/>
  <c r="W266" i="11" s="1"/>
  <c r="W267" i="11" s="1"/>
  <c r="W268" i="11" s="1"/>
  <c r="W269" i="11" s="1"/>
  <c r="W270" i="11" s="1"/>
  <c r="W271" i="11" s="1"/>
  <c r="W272" i="11" s="1"/>
  <c r="W273" i="11" s="1"/>
  <c r="W274" i="11" s="1"/>
  <c r="W275" i="11" s="1"/>
  <c r="W276" i="11" s="1"/>
  <c r="W277" i="11" s="1"/>
  <c r="W278" i="11" s="1"/>
  <c r="W279" i="11" s="1"/>
  <c r="W280" i="11" s="1"/>
  <c r="W281" i="11" s="1"/>
  <c r="W282" i="11" s="1"/>
  <c r="W283" i="11" s="1"/>
  <c r="W284" i="11" s="1"/>
  <c r="W285" i="11" s="1"/>
  <c r="W286" i="11" s="1"/>
  <c r="W287" i="11" s="1"/>
  <c r="W288" i="11" s="1"/>
  <c r="W289" i="11" s="1"/>
  <c r="W290" i="11" s="1"/>
  <c r="W291" i="11" s="1"/>
  <c r="W292" i="11" s="1"/>
  <c r="W293" i="11" s="1"/>
  <c r="W294" i="11" s="1"/>
  <c r="W295" i="11" s="1"/>
  <c r="W296" i="11" s="1"/>
  <c r="W297" i="11" s="1"/>
  <c r="W298" i="11" s="1"/>
  <c r="W299" i="11" s="1"/>
  <c r="W300" i="11" s="1"/>
  <c r="W301" i="11" s="1"/>
  <c r="W302" i="11" s="1"/>
  <c r="W303" i="11" s="1"/>
  <c r="W304" i="11" s="1"/>
  <c r="W305" i="11" s="1"/>
  <c r="W306" i="11" s="1"/>
  <c r="W307" i="11" s="1"/>
  <c r="W308" i="11" s="1"/>
  <c r="W309" i="11" s="1"/>
  <c r="W310" i="11" s="1"/>
  <c r="W311" i="11" s="1"/>
  <c r="W312" i="11" s="1"/>
  <c r="W313" i="11" s="1"/>
  <c r="W314" i="11" s="1"/>
  <c r="W315" i="11" s="1"/>
  <c r="W316" i="11" s="1"/>
  <c r="W317" i="11" s="1"/>
  <c r="W318" i="11" s="1"/>
  <c r="W319" i="11" s="1"/>
  <c r="W320" i="11" s="1"/>
  <c r="W321" i="11" s="1"/>
  <c r="W322" i="11" s="1"/>
  <c r="W323" i="11" s="1"/>
  <c r="W324" i="11" s="1"/>
  <c r="W325" i="11" s="1"/>
  <c r="W326" i="11" s="1"/>
  <c r="W327" i="11" s="1"/>
  <c r="W328" i="11" s="1"/>
  <c r="W329" i="11" s="1"/>
  <c r="W330" i="11" s="1"/>
  <c r="W331" i="11" s="1"/>
  <c r="W332" i="11" s="1"/>
  <c r="W333" i="11" s="1"/>
  <c r="W334" i="11" s="1"/>
  <c r="W335" i="11" s="1"/>
  <c r="W336" i="11" s="1"/>
  <c r="W337" i="11" s="1"/>
  <c r="W338" i="11" s="1"/>
  <c r="W339" i="11" s="1"/>
  <c r="W340" i="11" s="1"/>
  <c r="W341" i="11" s="1"/>
  <c r="W342" i="11" s="1"/>
  <c r="W343" i="11" s="1"/>
  <c r="W344" i="11" s="1"/>
  <c r="W345" i="11" s="1"/>
  <c r="W346" i="11" s="1"/>
  <c r="W347" i="11" s="1"/>
  <c r="W348" i="11" s="1"/>
  <c r="W349" i="11" s="1"/>
  <c r="W350" i="11" s="1"/>
  <c r="W351" i="11" s="1"/>
  <c r="W352" i="11" s="1"/>
  <c r="W353" i="11" s="1"/>
  <c r="W354" i="11" s="1"/>
  <c r="W355" i="11" s="1"/>
  <c r="W356" i="11" s="1"/>
  <c r="W357" i="11" s="1"/>
  <c r="W358" i="11" s="1"/>
  <c r="W359" i="11" s="1"/>
  <c r="W360" i="11" s="1"/>
  <c r="W361" i="11" s="1"/>
  <c r="W362" i="11" s="1"/>
  <c r="W363" i="11" s="1"/>
  <c r="W364" i="11" s="1"/>
  <c r="W365" i="11" s="1"/>
  <c r="W366" i="11" s="1"/>
  <c r="W367" i="11" s="1"/>
  <c r="W368" i="11" s="1"/>
  <c r="W369" i="11" s="1"/>
  <c r="W370" i="11" s="1"/>
  <c r="W371" i="11" s="1"/>
  <c r="W372" i="11" s="1"/>
  <c r="W373" i="11" s="1"/>
  <c r="W374" i="11" s="1"/>
  <c r="W375" i="11" s="1"/>
  <c r="W376" i="11" s="1"/>
  <c r="W377" i="11" s="1"/>
  <c r="W378" i="11" s="1"/>
  <c r="W379" i="11" s="1"/>
  <c r="W380" i="11" s="1"/>
  <c r="W381" i="11" s="1"/>
  <c r="W382" i="11" s="1"/>
  <c r="W383" i="11" s="1"/>
  <c r="W384" i="11" s="1"/>
  <c r="W385" i="11" s="1"/>
  <c r="W386" i="11" s="1"/>
  <c r="W387" i="11" s="1"/>
  <c r="W388" i="11" s="1"/>
  <c r="W389" i="11" s="1"/>
  <c r="W390" i="11" s="1"/>
  <c r="W391" i="11" s="1"/>
  <c r="W392" i="11" s="1"/>
  <c r="W393" i="11" s="1"/>
  <c r="W394" i="11" s="1"/>
  <c r="W395" i="11" s="1"/>
  <c r="W396" i="11" s="1"/>
  <c r="W397" i="11" s="1"/>
  <c r="W398" i="11" s="1"/>
  <c r="W399" i="11" s="1"/>
  <c r="W400" i="11" s="1"/>
  <c r="W401" i="11" s="1"/>
  <c r="W402" i="11" s="1"/>
  <c r="W403" i="11" s="1"/>
  <c r="W404" i="11" s="1"/>
  <c r="W405" i="11" s="1"/>
  <c r="W406" i="11" s="1"/>
  <c r="W407" i="11" s="1"/>
  <c r="W408" i="11" s="1"/>
  <c r="W409" i="11" s="1"/>
  <c r="W410" i="11" s="1"/>
  <c r="W411" i="11" s="1"/>
  <c r="W412" i="11" s="1"/>
  <c r="W413" i="11" s="1"/>
  <c r="W414" i="11" s="1"/>
  <c r="W415" i="11" s="1"/>
  <c r="W416" i="11" s="1"/>
  <c r="W417" i="11" s="1"/>
  <c r="W418" i="11" s="1"/>
  <c r="W419" i="11" s="1"/>
  <c r="W420" i="11" s="1"/>
  <c r="W421" i="11" s="1"/>
  <c r="W422" i="11" s="1"/>
  <c r="W423" i="11" s="1"/>
  <c r="W424" i="11" s="1"/>
  <c r="W425" i="11" s="1"/>
  <c r="W426" i="11" s="1"/>
  <c r="W427" i="11" s="1"/>
  <c r="W428" i="11" s="1"/>
  <c r="W429" i="11" s="1"/>
  <c r="W430" i="11" s="1"/>
  <c r="W431" i="11" s="1"/>
  <c r="W432" i="11" s="1"/>
  <c r="W433" i="11" s="1"/>
  <c r="W434" i="11" s="1"/>
  <c r="W435" i="11" s="1"/>
  <c r="W436" i="11" s="1"/>
  <c r="W437" i="11" s="1"/>
  <c r="W438" i="11" s="1"/>
  <c r="W439" i="11" s="1"/>
  <c r="W440" i="11" s="1"/>
  <c r="W441" i="11" s="1"/>
  <c r="W442" i="11" s="1"/>
  <c r="W443" i="11" s="1"/>
  <c r="W444" i="11" s="1"/>
  <c r="W445" i="11" s="1"/>
  <c r="W446" i="11" s="1"/>
  <c r="W447" i="11" s="1"/>
  <c r="W448" i="11" s="1"/>
  <c r="W449" i="11" s="1"/>
  <c r="W450" i="11" s="1"/>
  <c r="W451" i="11" s="1"/>
  <c r="W452" i="11" s="1"/>
  <c r="W453" i="11" s="1"/>
  <c r="W454" i="11" s="1"/>
  <c r="W455" i="11" s="1"/>
  <c r="W456" i="11" s="1"/>
  <c r="W457" i="11" s="1"/>
  <c r="W458" i="11" s="1"/>
  <c r="W459" i="11" s="1"/>
  <c r="W460" i="11" s="1"/>
  <c r="W461" i="11" s="1"/>
  <c r="W462" i="11" s="1"/>
  <c r="W463" i="11" s="1"/>
  <c r="W464" i="11" s="1"/>
  <c r="W465" i="11" s="1"/>
  <c r="W466" i="11" s="1"/>
  <c r="W467" i="11" s="1"/>
  <c r="W468" i="11" s="1"/>
  <c r="W469" i="11" s="1"/>
  <c r="W470" i="11" s="1"/>
  <c r="W471" i="11" s="1"/>
  <c r="W472" i="11" s="1"/>
  <c r="W473" i="11" s="1"/>
  <c r="W474" i="11" s="1"/>
  <c r="W475" i="11" s="1"/>
  <c r="W476" i="11" s="1"/>
  <c r="W477" i="11" s="1"/>
  <c r="W478" i="11" s="1"/>
  <c r="W479" i="11" s="1"/>
  <c r="W480" i="11" s="1"/>
  <c r="W481" i="11" s="1"/>
  <c r="W482" i="11" s="1"/>
  <c r="W483" i="11" s="1"/>
  <c r="W484" i="11" s="1"/>
  <c r="W485" i="11" s="1"/>
  <c r="W486" i="11" s="1"/>
  <c r="W487" i="11" s="1"/>
  <c r="W488" i="11" s="1"/>
  <c r="W489" i="11" s="1"/>
  <c r="W490" i="11" s="1"/>
  <c r="W491" i="11" s="1"/>
  <c r="W492" i="11" s="1"/>
  <c r="W493" i="11" s="1"/>
  <c r="W494" i="11" s="1"/>
  <c r="W495" i="11" s="1"/>
  <c r="W496" i="11" s="1"/>
  <c r="W497" i="11" s="1"/>
  <c r="W498" i="11" s="1"/>
  <c r="W499" i="11" s="1"/>
  <c r="W500" i="11" s="1"/>
  <c r="W501" i="11" s="1"/>
  <c r="W502" i="11" s="1"/>
  <c r="W503" i="11" s="1"/>
  <c r="W504" i="11" s="1"/>
  <c r="W505" i="11" s="1"/>
  <c r="W506" i="11" s="1"/>
  <c r="W507" i="11" s="1"/>
  <c r="W508" i="11" s="1"/>
  <c r="W509" i="11" s="1"/>
  <c r="W510" i="11" s="1"/>
  <c r="W511" i="11" s="1"/>
  <c r="W512" i="11" s="1"/>
  <c r="W513" i="11" s="1"/>
  <c r="W514" i="11" s="1"/>
  <c r="W515" i="11" s="1"/>
  <c r="W516" i="11" s="1"/>
  <c r="W517" i="11" s="1"/>
  <c r="W518" i="11" s="1"/>
  <c r="W519" i="11" s="1"/>
  <c r="W520" i="11" s="1"/>
  <c r="W521" i="11" s="1"/>
  <c r="W522" i="11" s="1"/>
  <c r="W523" i="11" s="1"/>
  <c r="W524" i="11" s="1"/>
  <c r="W525" i="11" s="1"/>
  <c r="W526" i="11" s="1"/>
  <c r="W527" i="11" s="1"/>
  <c r="W528" i="11" s="1"/>
  <c r="W529" i="11" s="1"/>
  <c r="W530" i="11" s="1"/>
  <c r="W531" i="11" s="1"/>
  <c r="W532" i="11" s="1"/>
  <c r="W533" i="11" s="1"/>
  <c r="W534" i="11" s="1"/>
  <c r="W535" i="11" s="1"/>
  <c r="W536" i="11" s="1"/>
  <c r="W537" i="11" s="1"/>
  <c r="W538" i="11" s="1"/>
  <c r="W539" i="11" s="1"/>
  <c r="W540" i="11" s="1"/>
  <c r="W541" i="11" s="1"/>
  <c r="W542" i="11" s="1"/>
  <c r="W543" i="11" s="1"/>
  <c r="W544" i="11" s="1"/>
  <c r="W545" i="11" s="1"/>
  <c r="W546" i="11" s="1"/>
  <c r="W547" i="11" s="1"/>
  <c r="W548" i="11" s="1"/>
  <c r="W549" i="11" s="1"/>
  <c r="W550" i="11" s="1"/>
  <c r="W551" i="11" s="1"/>
  <c r="W552" i="11" s="1"/>
  <c r="W553" i="11" s="1"/>
  <c r="W554" i="11" s="1"/>
  <c r="W555" i="11" s="1"/>
  <c r="W556" i="11" s="1"/>
  <c r="W557" i="11" s="1"/>
  <c r="W558" i="11" s="1"/>
  <c r="W559" i="11" s="1"/>
  <c r="W560" i="11" s="1"/>
  <c r="W561" i="11" s="1"/>
  <c r="W562" i="11" s="1"/>
  <c r="W563" i="11" s="1"/>
  <c r="W564" i="11" s="1"/>
  <c r="W565" i="11" s="1"/>
  <c r="W566" i="11" s="1"/>
  <c r="W567" i="11" s="1"/>
  <c r="W568" i="11" s="1"/>
  <c r="W569" i="11" s="1"/>
  <c r="W570" i="11" s="1"/>
  <c r="W571" i="11" s="1"/>
  <c r="W572" i="11" s="1"/>
  <c r="W573" i="11" s="1"/>
  <c r="W574" i="11" s="1"/>
  <c r="W575" i="11" s="1"/>
  <c r="W576" i="11" s="1"/>
  <c r="W577" i="11" s="1"/>
  <c r="W578" i="11" s="1"/>
  <c r="W579" i="11" s="1"/>
  <c r="W580" i="11" s="1"/>
  <c r="W581" i="11" s="1"/>
  <c r="W582" i="11" s="1"/>
  <c r="W583" i="11" s="1"/>
  <c r="W584" i="11" s="1"/>
  <c r="W585" i="11" s="1"/>
  <c r="W586" i="11" s="1"/>
  <c r="W587" i="11" s="1"/>
  <c r="W588" i="11" s="1"/>
  <c r="W589" i="11" s="1"/>
  <c r="W590" i="11" s="1"/>
  <c r="W591" i="11" s="1"/>
  <c r="R69" i="11"/>
  <c r="S69" i="11"/>
  <c r="U69" i="11"/>
  <c r="AE69" i="11"/>
  <c r="Q69" i="11"/>
  <c r="T69" i="11"/>
  <c r="AB69" i="11"/>
  <c r="X69" i="11"/>
  <c r="J69" i="11"/>
  <c r="P69" i="11"/>
  <c r="V69" i="11"/>
  <c r="H69" i="11"/>
  <c r="M69" i="11"/>
  <c r="K69" i="11"/>
  <c r="AD69" i="11"/>
  <c r="O69" i="11"/>
  <c r="W69" i="11"/>
  <c r="I69" i="11"/>
  <c r="AA69" i="11"/>
  <c r="N69" i="11"/>
  <c r="L69" i="11"/>
  <c r="Z69" i="11"/>
  <c r="AC69" i="11"/>
  <c r="Y69" i="11"/>
  <c r="J18" i="11"/>
  <c r="B39" i="12"/>
  <c r="B41" i="12" s="1"/>
  <c r="N5" i="11"/>
  <c r="B40" i="12" s="1"/>
  <c r="B45" i="12"/>
  <c r="B59" i="12"/>
  <c r="B94" i="11"/>
  <c r="B101" i="11" s="1"/>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B42" i="13" s="1"/>
  <c r="B43" i="13" s="1"/>
  <c r="B44" i="13" s="1"/>
  <c r="B45" i="13" s="1"/>
  <c r="B46" i="13" s="1"/>
  <c r="B47" i="13" s="1"/>
  <c r="B48" i="13" s="1"/>
  <c r="B49" i="13" s="1"/>
  <c r="B50" i="13" s="1"/>
  <c r="B51" i="13" s="1"/>
  <c r="B52" i="13" s="1"/>
  <c r="B53" i="13" s="1"/>
  <c r="B54" i="13" s="1"/>
  <c r="B55" i="13" s="1"/>
  <c r="B56" i="13" s="1"/>
  <c r="B57" i="13" s="1"/>
  <c r="B58" i="13" s="1"/>
  <c r="B59" i="13" s="1"/>
  <c r="B60" i="13" s="1"/>
  <c r="B61" i="13" s="1"/>
  <c r="B62" i="13" s="1"/>
  <c r="B63" i="13" s="1"/>
  <c r="B64" i="13" s="1"/>
  <c r="B65" i="13" s="1"/>
  <c r="B66" i="13" s="1"/>
  <c r="B67" i="13" s="1"/>
  <c r="B68" i="13" s="1"/>
  <c r="B69" i="13" s="1"/>
  <c r="B70" i="13" s="1"/>
  <c r="B71" i="13" s="1"/>
  <c r="B72" i="13" s="1"/>
  <c r="B73" i="13" s="1"/>
  <c r="B74" i="13" s="1"/>
  <c r="B75" i="13" s="1"/>
  <c r="B76" i="13" s="1"/>
  <c r="B77" i="13" s="1"/>
  <c r="B78" i="13" s="1"/>
  <c r="B79" i="13" s="1"/>
  <c r="B80" i="13" s="1"/>
  <c r="B81" i="13" s="1"/>
  <c r="B82" i="13" s="1"/>
  <c r="B83" i="13" s="1"/>
  <c r="B84" i="13" s="1"/>
  <c r="B85" i="13" s="1"/>
  <c r="B86" i="13" s="1"/>
  <c r="B87" i="13" s="1"/>
  <c r="B88" i="13" s="1"/>
  <c r="B89" i="13" s="1"/>
  <c r="B90" i="13" s="1"/>
  <c r="B91" i="13" s="1"/>
  <c r="B92" i="13" s="1"/>
  <c r="B93" i="13" s="1"/>
  <c r="B94" i="13" s="1"/>
  <c r="B95" i="13" s="1"/>
  <c r="B96" i="13" s="1"/>
  <c r="B97" i="13" s="1"/>
  <c r="B98" i="13" s="1"/>
  <c r="B99" i="13" s="1"/>
  <c r="B100" i="13" s="1"/>
  <c r="B101" i="13" s="1"/>
  <c r="B102" i="13" s="1"/>
  <c r="B103" i="13" s="1"/>
  <c r="B104" i="13" s="1"/>
  <c r="B105" i="13" s="1"/>
  <c r="B106" i="13" s="1"/>
  <c r="B107" i="13" s="1"/>
  <c r="B108" i="13" s="1"/>
  <c r="B109" i="13" s="1"/>
  <c r="B110" i="13" s="1"/>
  <c r="B111" i="13" s="1"/>
  <c r="B112" i="13" s="1"/>
  <c r="B113" i="13" s="1"/>
  <c r="B114" i="13" s="1"/>
  <c r="B115" i="13" s="1"/>
  <c r="B116" i="13" s="1"/>
  <c r="B117" i="13" s="1"/>
  <c r="B118" i="13" s="1"/>
  <c r="B119" i="13" s="1"/>
  <c r="B120" i="13" s="1"/>
  <c r="B121" i="13" s="1"/>
  <c r="B122" i="13" s="1"/>
  <c r="B123" i="13" s="1"/>
  <c r="B124" i="13" s="1"/>
  <c r="B125" i="13" s="1"/>
  <c r="B126" i="13" s="1"/>
  <c r="B127" i="13" s="1"/>
  <c r="B128" i="13" s="1"/>
  <c r="B129" i="13" s="1"/>
  <c r="B130" i="13" s="1"/>
  <c r="B131" i="13" s="1"/>
  <c r="B132" i="13" s="1"/>
  <c r="B133" i="13" s="1"/>
  <c r="B134" i="13" s="1"/>
  <c r="B135" i="13" s="1"/>
  <c r="B136" i="13" s="1"/>
  <c r="B137" i="13" s="1"/>
  <c r="B138" i="13" s="1"/>
  <c r="B139" i="13" s="1"/>
  <c r="B140" i="13" s="1"/>
  <c r="B141" i="13" s="1"/>
  <c r="B142" i="13" s="1"/>
  <c r="B143" i="13" s="1"/>
  <c r="B144" i="13" s="1"/>
  <c r="B145" i="13" s="1"/>
  <c r="B146" i="13" s="1"/>
  <c r="B147" i="13" s="1"/>
  <c r="B148" i="13" s="1"/>
  <c r="B149" i="13" s="1"/>
  <c r="B150" i="13" s="1"/>
  <c r="B151" i="13" s="1"/>
  <c r="B152" i="13" s="1"/>
  <c r="B153" i="13" s="1"/>
  <c r="B154" i="13" s="1"/>
  <c r="B155" i="13" s="1"/>
  <c r="B156" i="13" s="1"/>
  <c r="B157" i="13" s="1"/>
  <c r="B158" i="13" s="1"/>
  <c r="B159" i="13" s="1"/>
  <c r="B160" i="13" s="1"/>
  <c r="B161" i="13" s="1"/>
  <c r="B162" i="13" s="1"/>
  <c r="B163" i="13" s="1"/>
  <c r="B164" i="13" s="1"/>
  <c r="B165" i="13" s="1"/>
  <c r="B166" i="13" s="1"/>
  <c r="B167" i="13" s="1"/>
  <c r="B168" i="13" s="1"/>
  <c r="B169" i="13" s="1"/>
  <c r="B170" i="13" s="1"/>
  <c r="B171" i="13" s="1"/>
  <c r="B172" i="13" s="1"/>
  <c r="B173" i="13" s="1"/>
  <c r="B174" i="13" s="1"/>
  <c r="B175" i="13" s="1"/>
  <c r="B176" i="13" s="1"/>
  <c r="B177" i="13" s="1"/>
  <c r="B178" i="13" s="1"/>
  <c r="B179" i="13" s="1"/>
  <c r="B180" i="13" s="1"/>
  <c r="B181" i="13" s="1"/>
  <c r="B182" i="13" s="1"/>
  <c r="B183" i="13" s="1"/>
  <c r="B184" i="13" s="1"/>
  <c r="B185" i="13" s="1"/>
  <c r="B186" i="13" s="1"/>
  <c r="B187" i="13" s="1"/>
  <c r="B188" i="13" s="1"/>
  <c r="B189" i="13" s="1"/>
  <c r="B190" i="13" s="1"/>
  <c r="B191" i="13" s="1"/>
  <c r="B192" i="13" s="1"/>
  <c r="B193" i="13" s="1"/>
  <c r="B194" i="13" s="1"/>
  <c r="B195" i="13" s="1"/>
  <c r="B196" i="13" s="1"/>
  <c r="B197" i="13" s="1"/>
  <c r="B198" i="13" s="1"/>
  <c r="B199" i="13" s="1"/>
  <c r="B200" i="13" s="1"/>
  <c r="B201" i="13" s="1"/>
  <c r="B202" i="13" s="1"/>
  <c r="B203" i="13" s="1"/>
  <c r="B204" i="13" s="1"/>
  <c r="B205" i="13" s="1"/>
  <c r="B206" i="13" s="1"/>
  <c r="B207" i="13" s="1"/>
  <c r="B208" i="13" s="1"/>
  <c r="B209" i="13" s="1"/>
  <c r="B210" i="13" s="1"/>
  <c r="B211" i="13" s="1"/>
  <c r="B212" i="13" s="1"/>
  <c r="B213" i="13" s="1"/>
  <c r="B214" i="13" s="1"/>
  <c r="B215" i="13" s="1"/>
  <c r="B216" i="13" s="1"/>
  <c r="B217" i="13" s="1"/>
  <c r="B218" i="13" s="1"/>
  <c r="B219" i="13" s="1"/>
  <c r="B220" i="13" s="1"/>
  <c r="B221" i="13" s="1"/>
  <c r="B222" i="13" s="1"/>
  <c r="B223" i="13" s="1"/>
  <c r="B224" i="13" s="1"/>
  <c r="B225" i="13" s="1"/>
  <c r="B226" i="13" s="1"/>
  <c r="B227" i="13" s="1"/>
  <c r="B228" i="13" s="1"/>
  <c r="B229" i="13" s="1"/>
  <c r="B230" i="13" s="1"/>
  <c r="B231" i="13" s="1"/>
  <c r="B232" i="13" s="1"/>
  <c r="B233" i="13" s="1"/>
  <c r="B234" i="13" s="1"/>
  <c r="B235" i="13" s="1"/>
  <c r="B236" i="13" s="1"/>
  <c r="B237" i="13" s="1"/>
  <c r="B238" i="13" s="1"/>
  <c r="B239" i="13" s="1"/>
  <c r="B240" i="13" s="1"/>
  <c r="B241" i="13" s="1"/>
  <c r="B242" i="13" s="1"/>
  <c r="B243" i="13" s="1"/>
  <c r="B244" i="13" s="1"/>
  <c r="B245" i="13" s="1"/>
  <c r="B246" i="13" s="1"/>
  <c r="B247" i="13" s="1"/>
  <c r="B248" i="13" s="1"/>
  <c r="B249" i="13" s="1"/>
  <c r="B250" i="13" s="1"/>
  <c r="B251" i="13" s="1"/>
  <c r="B252" i="13" s="1"/>
  <c r="B253" i="13" s="1"/>
  <c r="B254" i="13" s="1"/>
  <c r="B255" i="13" s="1"/>
  <c r="B256" i="13" s="1"/>
  <c r="B257" i="13" s="1"/>
  <c r="B258" i="13" s="1"/>
  <c r="B259" i="13" s="1"/>
  <c r="B260" i="13" s="1"/>
  <c r="B261" i="13" s="1"/>
  <c r="B262" i="13" s="1"/>
  <c r="B263" i="13" s="1"/>
  <c r="B264" i="13" s="1"/>
  <c r="B265" i="13" s="1"/>
  <c r="B266" i="13" s="1"/>
  <c r="B267" i="13" s="1"/>
  <c r="B268" i="13" s="1"/>
  <c r="B269" i="13" s="1"/>
  <c r="B270" i="13" s="1"/>
  <c r="B271" i="13" s="1"/>
  <c r="B272" i="13" s="1"/>
  <c r="B273" i="13" s="1"/>
  <c r="B274" i="13" s="1"/>
  <c r="B275" i="13" s="1"/>
  <c r="B276" i="13" s="1"/>
  <c r="B277" i="13" s="1"/>
  <c r="B278" i="13" s="1"/>
  <c r="B279" i="13" s="1"/>
  <c r="B280" i="13" s="1"/>
  <c r="B281" i="13" s="1"/>
  <c r="B282" i="13" s="1"/>
  <c r="B283" i="13" s="1"/>
  <c r="B284" i="13" s="1"/>
  <c r="B285" i="13" s="1"/>
  <c r="B286" i="13" s="1"/>
  <c r="B287" i="13" s="1"/>
  <c r="B288" i="13" s="1"/>
  <c r="B289" i="13" s="1"/>
  <c r="B290" i="13" s="1"/>
  <c r="B291" i="13" s="1"/>
  <c r="B292" i="13" s="1"/>
  <c r="B293" i="13" s="1"/>
  <c r="B294" i="13" s="1"/>
  <c r="B295" i="13" s="1"/>
  <c r="B296" i="13" s="1"/>
  <c r="B297" i="13" s="1"/>
  <c r="B298" i="13" s="1"/>
  <c r="B299" i="13" s="1"/>
  <c r="B300" i="13" s="1"/>
  <c r="B301" i="13" s="1"/>
  <c r="B302" i="13" s="1"/>
  <c r="B303" i="13" s="1"/>
  <c r="B304" i="13" s="1"/>
  <c r="B305" i="13" s="1"/>
  <c r="B306" i="13" s="1"/>
  <c r="B307" i="13" s="1"/>
  <c r="B308" i="13" s="1"/>
  <c r="B309" i="13" s="1"/>
  <c r="B310" i="13" s="1"/>
  <c r="B311" i="13" s="1"/>
  <c r="B312" i="13" s="1"/>
  <c r="B313" i="13" s="1"/>
  <c r="B314" i="13" s="1"/>
  <c r="B315" i="13" s="1"/>
  <c r="B316" i="13" s="1"/>
  <c r="B317" i="13" s="1"/>
  <c r="B318" i="13" s="1"/>
  <c r="B319" i="13" s="1"/>
  <c r="B320" i="13" s="1"/>
  <c r="B321" i="13" s="1"/>
  <c r="B322" i="13" s="1"/>
  <c r="B323" i="13" s="1"/>
  <c r="B324" i="13" s="1"/>
  <c r="B325" i="13" s="1"/>
  <c r="B326" i="13" s="1"/>
  <c r="B327" i="13" s="1"/>
  <c r="B328" i="13" s="1"/>
  <c r="B329" i="13" s="1"/>
  <c r="B330" i="13" s="1"/>
  <c r="B331" i="13" s="1"/>
  <c r="B332" i="13" s="1"/>
  <c r="B333" i="13" s="1"/>
  <c r="B334" i="13" s="1"/>
  <c r="B335" i="13" s="1"/>
  <c r="B336" i="13" s="1"/>
  <c r="B337" i="13" s="1"/>
  <c r="B338" i="13" s="1"/>
  <c r="B339" i="13" s="1"/>
  <c r="B340" i="13" s="1"/>
  <c r="B341" i="13" s="1"/>
  <c r="B342" i="13" s="1"/>
  <c r="B343" i="13" s="1"/>
  <c r="B344" i="13" s="1"/>
  <c r="B345" i="13" s="1"/>
  <c r="B346" i="13" s="1"/>
  <c r="B347" i="13" s="1"/>
  <c r="B348" i="13" s="1"/>
  <c r="B349" i="13" s="1"/>
  <c r="B350" i="13" s="1"/>
  <c r="B351" i="13" s="1"/>
  <c r="B352" i="13" s="1"/>
  <c r="B353" i="13" s="1"/>
  <c r="B354" i="13" s="1"/>
  <c r="B355" i="13" s="1"/>
  <c r="B356" i="13" s="1"/>
  <c r="B357" i="13" s="1"/>
  <c r="B358" i="13" s="1"/>
  <c r="B359" i="13" s="1"/>
  <c r="B360" i="13" s="1"/>
  <c r="B361" i="13" s="1"/>
  <c r="B362" i="13" s="1"/>
  <c r="B363" i="13" s="1"/>
  <c r="B364" i="13" s="1"/>
  <c r="B365" i="13" s="1"/>
  <c r="B366" i="13" s="1"/>
  <c r="B367" i="13" s="1"/>
  <c r="B368" i="13" s="1"/>
  <c r="B369" i="13" s="1"/>
  <c r="B370" i="13" s="1"/>
  <c r="B371" i="13" s="1"/>
  <c r="B372" i="13" s="1"/>
  <c r="B373" i="13" s="1"/>
  <c r="B374" i="13" s="1"/>
  <c r="B375" i="13" s="1"/>
  <c r="B376" i="13" s="1"/>
  <c r="B377" i="13" s="1"/>
  <c r="B378" i="13" s="1"/>
  <c r="B379" i="13" s="1"/>
  <c r="B380" i="13" s="1"/>
  <c r="B381" i="13" s="1"/>
  <c r="B382" i="13" s="1"/>
  <c r="B383" i="13" s="1"/>
  <c r="B384" i="13" s="1"/>
  <c r="B385" i="13" s="1"/>
  <c r="B386" i="13" s="1"/>
  <c r="B387" i="13" s="1"/>
  <c r="B388" i="13" s="1"/>
  <c r="B389" i="13" s="1"/>
  <c r="B390" i="13" s="1"/>
  <c r="B391" i="13" s="1"/>
  <c r="B392" i="13" s="1"/>
  <c r="B393" i="13" s="1"/>
  <c r="B394" i="13" s="1"/>
  <c r="B395" i="13" s="1"/>
  <c r="B396" i="13" s="1"/>
  <c r="B397" i="13" s="1"/>
  <c r="B398" i="13" s="1"/>
  <c r="B399" i="13" s="1"/>
  <c r="B400" i="13" s="1"/>
  <c r="B401" i="13" s="1"/>
  <c r="B402" i="13" s="1"/>
  <c r="B403" i="13" s="1"/>
  <c r="B404" i="13" s="1"/>
  <c r="B405" i="13" s="1"/>
  <c r="B406" i="13" s="1"/>
  <c r="B407" i="13" s="1"/>
  <c r="B408" i="13" s="1"/>
  <c r="B409" i="13" s="1"/>
  <c r="B410" i="13" s="1"/>
  <c r="B411" i="13" s="1"/>
  <c r="B412" i="13" s="1"/>
  <c r="B413" i="13" s="1"/>
  <c r="B414" i="13" s="1"/>
  <c r="B415" i="13" s="1"/>
  <c r="B416" i="13" s="1"/>
  <c r="B417" i="13" s="1"/>
  <c r="B418" i="13" s="1"/>
  <c r="B419" i="13" s="1"/>
  <c r="B420" i="13" s="1"/>
  <c r="B421" i="13" s="1"/>
  <c r="B422" i="13" s="1"/>
  <c r="B423" i="13" s="1"/>
  <c r="B424" i="13" s="1"/>
  <c r="B425" i="13" s="1"/>
  <c r="B426" i="13" s="1"/>
  <c r="B427" i="13" s="1"/>
  <c r="B428" i="13" s="1"/>
  <c r="B429" i="13" s="1"/>
  <c r="B430" i="13" s="1"/>
  <c r="B431" i="13" s="1"/>
  <c r="B432" i="13" s="1"/>
  <c r="B433" i="13" s="1"/>
  <c r="B434" i="13" s="1"/>
  <c r="B435" i="13" s="1"/>
  <c r="B436" i="13" s="1"/>
  <c r="B437" i="13" s="1"/>
  <c r="B438" i="13" s="1"/>
  <c r="B439" i="13" s="1"/>
  <c r="B440" i="13" s="1"/>
  <c r="B441" i="13" s="1"/>
  <c r="B442" i="13" s="1"/>
  <c r="B443" i="13" s="1"/>
  <c r="B444" i="13" s="1"/>
  <c r="B445" i="13" s="1"/>
  <c r="B446" i="13" s="1"/>
  <c r="B447" i="13" s="1"/>
  <c r="B448" i="13" s="1"/>
  <c r="B449" i="13" s="1"/>
  <c r="B450" i="13" s="1"/>
  <c r="B451" i="13" s="1"/>
  <c r="B452" i="13" s="1"/>
  <c r="B453" i="13" s="1"/>
  <c r="B454" i="13" s="1"/>
  <c r="B455" i="13" s="1"/>
  <c r="B456" i="13" s="1"/>
  <c r="B457" i="13" s="1"/>
  <c r="B458" i="13" s="1"/>
  <c r="B459" i="13" s="1"/>
  <c r="B460" i="13" s="1"/>
  <c r="B461" i="13" s="1"/>
  <c r="B462" i="13" s="1"/>
  <c r="B463" i="13" s="1"/>
  <c r="B464" i="13" s="1"/>
  <c r="B465" i="13" s="1"/>
  <c r="B466" i="13" s="1"/>
  <c r="B467" i="13" s="1"/>
  <c r="B468" i="13" s="1"/>
  <c r="B469" i="13" s="1"/>
  <c r="B470" i="13" s="1"/>
  <c r="B471" i="13" s="1"/>
  <c r="B472" i="13" s="1"/>
  <c r="B473" i="13" s="1"/>
  <c r="B474" i="13" s="1"/>
  <c r="B475" i="13" s="1"/>
  <c r="B476" i="13" s="1"/>
  <c r="B477" i="13" s="1"/>
  <c r="B478" i="13" s="1"/>
  <c r="B479" i="13" s="1"/>
  <c r="B480" i="13" s="1"/>
  <c r="B481" i="13" s="1"/>
  <c r="B482" i="13" s="1"/>
  <c r="B483" i="13" s="1"/>
  <c r="B484" i="13" s="1"/>
  <c r="B485" i="13" s="1"/>
  <c r="B486" i="13" s="1"/>
  <c r="B487" i="13" s="1"/>
  <c r="B488" i="13" s="1"/>
  <c r="B489" i="13" s="1"/>
  <c r="T7" i="13"/>
  <c r="M7" i="13"/>
  <c r="I10" i="13" s="1"/>
  <c r="I11" i="13" s="1"/>
  <c r="I12" i="13" s="1"/>
  <c r="I13" i="13" s="1"/>
  <c r="I14" i="13" s="1"/>
  <c r="I15" i="13" s="1"/>
  <c r="I16" i="13" s="1"/>
  <c r="I17" i="13" s="1"/>
  <c r="I18" i="13" s="1"/>
  <c r="I19" i="13" s="1"/>
  <c r="I20" i="13" s="1"/>
  <c r="I21" i="13" s="1"/>
  <c r="I22" i="13" s="1"/>
  <c r="I23" i="13" s="1"/>
  <c r="I24" i="13" s="1"/>
  <c r="I25" i="13" s="1"/>
  <c r="I26" i="13" s="1"/>
  <c r="I27" i="13" s="1"/>
  <c r="I28" i="13" s="1"/>
  <c r="I29" i="13" s="1"/>
  <c r="I30" i="13" s="1"/>
  <c r="I31" i="13" s="1"/>
  <c r="I32" i="13" s="1"/>
  <c r="I33" i="13" s="1"/>
  <c r="I34" i="13" s="1"/>
  <c r="I35" i="13" s="1"/>
  <c r="I36" i="13" s="1"/>
  <c r="I37" i="13" s="1"/>
  <c r="I38" i="13" s="1"/>
  <c r="I39" i="13" s="1"/>
  <c r="I40" i="13" s="1"/>
  <c r="I41" i="13" s="1"/>
  <c r="I42" i="13" s="1"/>
  <c r="I43" i="13" s="1"/>
  <c r="I44" i="13" s="1"/>
  <c r="I45" i="13" s="1"/>
  <c r="I46" i="13" s="1"/>
  <c r="I47" i="13" s="1"/>
  <c r="I48" i="13" s="1"/>
  <c r="I49" i="13" s="1"/>
  <c r="I50" i="13" s="1"/>
  <c r="I51" i="13" s="1"/>
  <c r="I52" i="13" s="1"/>
  <c r="I53" i="13" s="1"/>
  <c r="I54" i="13" s="1"/>
  <c r="I55" i="13" s="1"/>
  <c r="I56" i="13" s="1"/>
  <c r="I57" i="13" s="1"/>
  <c r="I58" i="13" s="1"/>
  <c r="I59" i="13" s="1"/>
  <c r="I60" i="13" s="1"/>
  <c r="I61" i="13" s="1"/>
  <c r="I62" i="13" s="1"/>
  <c r="I63" i="13" s="1"/>
  <c r="I64" i="13" s="1"/>
  <c r="I65" i="13" s="1"/>
  <c r="I66" i="13" s="1"/>
  <c r="I67" i="13" s="1"/>
  <c r="I68" i="13" s="1"/>
  <c r="I69" i="13" s="1"/>
  <c r="I70" i="13" s="1"/>
  <c r="I71" i="13" s="1"/>
  <c r="I72" i="13" s="1"/>
  <c r="I73" i="13" s="1"/>
  <c r="I74" i="13" s="1"/>
  <c r="I75" i="13" s="1"/>
  <c r="I76" i="13" s="1"/>
  <c r="I77" i="13" s="1"/>
  <c r="I78" i="13" s="1"/>
  <c r="I79" i="13" s="1"/>
  <c r="I80" i="13" s="1"/>
  <c r="I81" i="13" s="1"/>
  <c r="I82" i="13" s="1"/>
  <c r="I83" i="13" s="1"/>
  <c r="I84" i="13" s="1"/>
  <c r="I85" i="13" s="1"/>
  <c r="I86" i="13" s="1"/>
  <c r="I87" i="13" s="1"/>
  <c r="I88" i="13" s="1"/>
  <c r="I89" i="13" s="1"/>
  <c r="I90" i="13" s="1"/>
  <c r="I91" i="13" s="1"/>
  <c r="I92" i="13" s="1"/>
  <c r="I93" i="13" s="1"/>
  <c r="I94" i="13" s="1"/>
  <c r="I95" i="13" s="1"/>
  <c r="I96" i="13" s="1"/>
  <c r="I97" i="13" s="1"/>
  <c r="I98" i="13" s="1"/>
  <c r="I99" i="13" s="1"/>
  <c r="I100" i="13" s="1"/>
  <c r="I101" i="13" s="1"/>
  <c r="I102" i="13" s="1"/>
  <c r="I103" i="13" s="1"/>
  <c r="I104" i="13" s="1"/>
  <c r="I105" i="13" s="1"/>
  <c r="I106" i="13" s="1"/>
  <c r="I107" i="13" s="1"/>
  <c r="I108" i="13" s="1"/>
  <c r="I109" i="13" s="1"/>
  <c r="I110" i="13" s="1"/>
  <c r="I111" i="13" s="1"/>
  <c r="I112" i="13" s="1"/>
  <c r="I113" i="13" s="1"/>
  <c r="I114" i="13" s="1"/>
  <c r="I115" i="13" s="1"/>
  <c r="I116" i="13" s="1"/>
  <c r="I117" i="13" s="1"/>
  <c r="I118" i="13" s="1"/>
  <c r="I119" i="13" s="1"/>
  <c r="I120" i="13" s="1"/>
  <c r="I121" i="13" s="1"/>
  <c r="I122" i="13" s="1"/>
  <c r="I123" i="13" s="1"/>
  <c r="I124" i="13" s="1"/>
  <c r="I125" i="13" s="1"/>
  <c r="I126" i="13" s="1"/>
  <c r="I127" i="13" s="1"/>
  <c r="I128" i="13" s="1"/>
  <c r="I129" i="13" s="1"/>
  <c r="I130" i="13" s="1"/>
  <c r="I131" i="13" s="1"/>
  <c r="I132" i="13" s="1"/>
  <c r="I133" i="13" s="1"/>
  <c r="I134" i="13" s="1"/>
  <c r="I135" i="13" s="1"/>
  <c r="I136" i="13" s="1"/>
  <c r="I137" i="13" s="1"/>
  <c r="I138" i="13" s="1"/>
  <c r="I139" i="13" s="1"/>
  <c r="I140" i="13" s="1"/>
  <c r="I141" i="13" s="1"/>
  <c r="I142" i="13" s="1"/>
  <c r="I143" i="13" s="1"/>
  <c r="I144" i="13" s="1"/>
  <c r="I145" i="13" s="1"/>
  <c r="I146" i="13" s="1"/>
  <c r="I147" i="13" s="1"/>
  <c r="I148" i="13" s="1"/>
  <c r="I149" i="13" s="1"/>
  <c r="I150" i="13" s="1"/>
  <c r="I151" i="13" s="1"/>
  <c r="I152" i="13" s="1"/>
  <c r="I153" i="13" s="1"/>
  <c r="I154" i="13" s="1"/>
  <c r="I155" i="13" s="1"/>
  <c r="I156" i="13" s="1"/>
  <c r="I157" i="13" s="1"/>
  <c r="I158" i="13" s="1"/>
  <c r="I159" i="13" s="1"/>
  <c r="I160" i="13" s="1"/>
  <c r="I161" i="13" s="1"/>
  <c r="I162" i="13" s="1"/>
  <c r="I163" i="13" s="1"/>
  <c r="I164" i="13" s="1"/>
  <c r="I165" i="13" s="1"/>
  <c r="I166" i="13" s="1"/>
  <c r="I167" i="13" s="1"/>
  <c r="I168" i="13" s="1"/>
  <c r="I169" i="13" s="1"/>
  <c r="I170" i="13" s="1"/>
  <c r="I171" i="13" s="1"/>
  <c r="I172" i="13" s="1"/>
  <c r="I173" i="13" s="1"/>
  <c r="I174" i="13" s="1"/>
  <c r="I175" i="13" s="1"/>
  <c r="I176" i="13" s="1"/>
  <c r="I177" i="13" s="1"/>
  <c r="I178" i="13" s="1"/>
  <c r="I179" i="13" s="1"/>
  <c r="I180" i="13" s="1"/>
  <c r="I181" i="13" s="1"/>
  <c r="I182" i="13" s="1"/>
  <c r="I183" i="13" s="1"/>
  <c r="I184" i="13" s="1"/>
  <c r="I185" i="13" s="1"/>
  <c r="I186" i="13" s="1"/>
  <c r="I187" i="13" s="1"/>
  <c r="I188" i="13" s="1"/>
  <c r="I189" i="13" s="1"/>
  <c r="I190" i="13" s="1"/>
  <c r="I191" i="13" s="1"/>
  <c r="I192" i="13" s="1"/>
  <c r="I193" i="13" s="1"/>
  <c r="I194" i="13" s="1"/>
  <c r="I195" i="13" s="1"/>
  <c r="I196" i="13" s="1"/>
  <c r="I197" i="13" s="1"/>
  <c r="I198" i="13" s="1"/>
  <c r="I199" i="13" s="1"/>
  <c r="I200" i="13" s="1"/>
  <c r="I201" i="13" s="1"/>
  <c r="I202" i="13" s="1"/>
  <c r="I203" i="13" s="1"/>
  <c r="I204" i="13" s="1"/>
  <c r="I205" i="13" s="1"/>
  <c r="I206" i="13" s="1"/>
  <c r="I207" i="13" s="1"/>
  <c r="I208" i="13" s="1"/>
  <c r="I209" i="13" s="1"/>
  <c r="I210" i="13" s="1"/>
  <c r="I211" i="13" s="1"/>
  <c r="I212" i="13" s="1"/>
  <c r="I213" i="13" s="1"/>
  <c r="I214" i="13" s="1"/>
  <c r="I215" i="13" s="1"/>
  <c r="I216" i="13" s="1"/>
  <c r="I217" i="13" s="1"/>
  <c r="I218" i="13" s="1"/>
  <c r="I219" i="13" s="1"/>
  <c r="I220" i="13" s="1"/>
  <c r="I221" i="13" s="1"/>
  <c r="I222" i="13" s="1"/>
  <c r="I223" i="13" s="1"/>
  <c r="I224" i="13" s="1"/>
  <c r="I225" i="13" s="1"/>
  <c r="I226" i="13" s="1"/>
  <c r="I227" i="13" s="1"/>
  <c r="I228" i="13" s="1"/>
  <c r="I229" i="13" s="1"/>
  <c r="I230" i="13" s="1"/>
  <c r="I231" i="13" s="1"/>
  <c r="I232" i="13" s="1"/>
  <c r="I233" i="13" s="1"/>
  <c r="I234" i="13" s="1"/>
  <c r="I235" i="13" s="1"/>
  <c r="I236" i="13" s="1"/>
  <c r="I237" i="13" s="1"/>
  <c r="I238" i="13" s="1"/>
  <c r="I239" i="13" s="1"/>
  <c r="I240" i="13" s="1"/>
  <c r="I241" i="13" s="1"/>
  <c r="I242" i="13" s="1"/>
  <c r="I243" i="13" s="1"/>
  <c r="I244" i="13" s="1"/>
  <c r="I245" i="13" s="1"/>
  <c r="I246" i="13" s="1"/>
  <c r="I247" i="13" s="1"/>
  <c r="I248" i="13" s="1"/>
  <c r="I249" i="13" s="1"/>
  <c r="I250" i="13" s="1"/>
  <c r="I251" i="13" s="1"/>
  <c r="I252" i="13" s="1"/>
  <c r="I253" i="13" s="1"/>
  <c r="I254" i="13" s="1"/>
  <c r="I255" i="13" s="1"/>
  <c r="I256" i="13" s="1"/>
  <c r="I257" i="13" s="1"/>
  <c r="I258" i="13" s="1"/>
  <c r="I259" i="13" s="1"/>
  <c r="I260" i="13" s="1"/>
  <c r="I261" i="13" s="1"/>
  <c r="I262" i="13" s="1"/>
  <c r="I263" i="13" s="1"/>
  <c r="I264" i="13" s="1"/>
  <c r="I265" i="13" s="1"/>
  <c r="I266" i="13" s="1"/>
  <c r="I267" i="13" s="1"/>
  <c r="I268" i="13" s="1"/>
  <c r="I269" i="13" s="1"/>
  <c r="I270" i="13" s="1"/>
  <c r="I271" i="13" s="1"/>
  <c r="I272" i="13" s="1"/>
  <c r="I273" i="13" s="1"/>
  <c r="I274" i="13" s="1"/>
  <c r="I275" i="13" s="1"/>
  <c r="I276" i="13" s="1"/>
  <c r="I277" i="13" s="1"/>
  <c r="I278" i="13" s="1"/>
  <c r="I279" i="13" s="1"/>
  <c r="I280" i="13" s="1"/>
  <c r="I281" i="13" s="1"/>
  <c r="I282" i="13" s="1"/>
  <c r="I283" i="13" s="1"/>
  <c r="I284" i="13" s="1"/>
  <c r="I285" i="13" s="1"/>
  <c r="I286" i="13" s="1"/>
  <c r="I287" i="13" s="1"/>
  <c r="I288" i="13" s="1"/>
  <c r="I289" i="13" s="1"/>
  <c r="I290" i="13" s="1"/>
  <c r="I291" i="13" s="1"/>
  <c r="I292" i="13" s="1"/>
  <c r="I293" i="13" s="1"/>
  <c r="I294" i="13" s="1"/>
  <c r="I295" i="13" s="1"/>
  <c r="I296" i="13" s="1"/>
  <c r="I297" i="13" s="1"/>
  <c r="I298" i="13" s="1"/>
  <c r="I299" i="13" s="1"/>
  <c r="I300" i="13" s="1"/>
  <c r="I301" i="13" s="1"/>
  <c r="I302" i="13" s="1"/>
  <c r="I303" i="13" s="1"/>
  <c r="I304" i="13" s="1"/>
  <c r="I305" i="13" s="1"/>
  <c r="I306" i="13" s="1"/>
  <c r="I307" i="13" s="1"/>
  <c r="I308" i="13" s="1"/>
  <c r="I309" i="13" s="1"/>
  <c r="I310" i="13" s="1"/>
  <c r="I311" i="13" s="1"/>
  <c r="I312" i="13" s="1"/>
  <c r="I313" i="13" s="1"/>
  <c r="I314" i="13" s="1"/>
  <c r="I315" i="13" s="1"/>
  <c r="I316" i="13" s="1"/>
  <c r="I317" i="13" s="1"/>
  <c r="I318" i="13" s="1"/>
  <c r="I319" i="13" s="1"/>
  <c r="I320" i="13" s="1"/>
  <c r="I321" i="13" s="1"/>
  <c r="I322" i="13" s="1"/>
  <c r="I323" i="13" s="1"/>
  <c r="I324" i="13" s="1"/>
  <c r="I325" i="13" s="1"/>
  <c r="I326" i="13" s="1"/>
  <c r="I327" i="13" s="1"/>
  <c r="I328" i="13" s="1"/>
  <c r="I329" i="13" s="1"/>
  <c r="I330" i="13" s="1"/>
  <c r="I331" i="13" s="1"/>
  <c r="I332" i="13" s="1"/>
  <c r="I333" i="13" s="1"/>
  <c r="I334" i="13" s="1"/>
  <c r="I335" i="13" s="1"/>
  <c r="I336" i="13" s="1"/>
  <c r="I337" i="13" s="1"/>
  <c r="I338" i="13" s="1"/>
  <c r="I339" i="13" s="1"/>
  <c r="I340" i="13" s="1"/>
  <c r="I341" i="13" s="1"/>
  <c r="I342" i="13" s="1"/>
  <c r="I343" i="13" s="1"/>
  <c r="I344" i="13" s="1"/>
  <c r="I345" i="13" s="1"/>
  <c r="I346" i="13" s="1"/>
  <c r="I347" i="13" s="1"/>
  <c r="I348" i="13" s="1"/>
  <c r="I349" i="13" s="1"/>
  <c r="I350" i="13" s="1"/>
  <c r="I351" i="13" s="1"/>
  <c r="I352" i="13" s="1"/>
  <c r="I353" i="13" s="1"/>
  <c r="I354" i="13" s="1"/>
  <c r="I355" i="13" s="1"/>
  <c r="I356" i="13" s="1"/>
  <c r="I357" i="13" s="1"/>
  <c r="I358" i="13" s="1"/>
  <c r="I359" i="13" s="1"/>
  <c r="I360" i="13" s="1"/>
  <c r="I361" i="13" s="1"/>
  <c r="I362" i="13" s="1"/>
  <c r="I363" i="13" s="1"/>
  <c r="I364" i="13" s="1"/>
  <c r="I365" i="13" s="1"/>
  <c r="I366" i="13" s="1"/>
  <c r="I367" i="13" s="1"/>
  <c r="I368" i="13" s="1"/>
  <c r="I369" i="13" s="1"/>
  <c r="I370" i="13" s="1"/>
  <c r="I371" i="13" s="1"/>
  <c r="I372" i="13" s="1"/>
  <c r="I373" i="13" s="1"/>
  <c r="I374" i="13" s="1"/>
  <c r="I375" i="13" s="1"/>
  <c r="I376" i="13" s="1"/>
  <c r="I377" i="13" s="1"/>
  <c r="I378" i="13" s="1"/>
  <c r="I379" i="13" s="1"/>
  <c r="I380" i="13" s="1"/>
  <c r="I381" i="13" s="1"/>
  <c r="I382" i="13" s="1"/>
  <c r="I383" i="13" s="1"/>
  <c r="I384" i="13" s="1"/>
  <c r="I385" i="13" s="1"/>
  <c r="I386" i="13" s="1"/>
  <c r="I387" i="13" s="1"/>
  <c r="I388" i="13" s="1"/>
  <c r="I389" i="13" s="1"/>
  <c r="I390" i="13" s="1"/>
  <c r="I391" i="13" s="1"/>
  <c r="I392" i="13" s="1"/>
  <c r="I393" i="13" s="1"/>
  <c r="I394" i="13" s="1"/>
  <c r="I395" i="13" s="1"/>
  <c r="I396" i="13" s="1"/>
  <c r="I397" i="13" s="1"/>
  <c r="I398" i="13" s="1"/>
  <c r="I399" i="13" s="1"/>
  <c r="I400" i="13" s="1"/>
  <c r="I401" i="13" s="1"/>
  <c r="I402" i="13" s="1"/>
  <c r="I403" i="13" s="1"/>
  <c r="I404" i="13" s="1"/>
  <c r="I405" i="13" s="1"/>
  <c r="I406" i="13" s="1"/>
  <c r="I407" i="13" s="1"/>
  <c r="I408" i="13" s="1"/>
  <c r="I409" i="13" s="1"/>
  <c r="I410" i="13" s="1"/>
  <c r="I411" i="13" s="1"/>
  <c r="I412" i="13" s="1"/>
  <c r="I413" i="13" s="1"/>
  <c r="I414" i="13" s="1"/>
  <c r="I415" i="13" s="1"/>
  <c r="I416" i="13" s="1"/>
  <c r="I417" i="13" s="1"/>
  <c r="I418" i="13" s="1"/>
  <c r="I419" i="13" s="1"/>
  <c r="I420" i="13" s="1"/>
  <c r="I421" i="13" s="1"/>
  <c r="I422" i="13" s="1"/>
  <c r="I423" i="13" s="1"/>
  <c r="I424" i="13" s="1"/>
  <c r="I425" i="13" s="1"/>
  <c r="I426" i="13" s="1"/>
  <c r="I427" i="13" s="1"/>
  <c r="I428" i="13" s="1"/>
  <c r="I429" i="13" s="1"/>
  <c r="I430" i="13" s="1"/>
  <c r="I431" i="13" s="1"/>
  <c r="I432" i="13" s="1"/>
  <c r="I433" i="13" s="1"/>
  <c r="I434" i="13" s="1"/>
  <c r="I435" i="13" s="1"/>
  <c r="I436" i="13" s="1"/>
  <c r="I437" i="13" s="1"/>
  <c r="I438" i="13" s="1"/>
  <c r="I439" i="13" s="1"/>
  <c r="I440" i="13" s="1"/>
  <c r="I441" i="13" s="1"/>
  <c r="I442" i="13" s="1"/>
  <c r="I443" i="13" s="1"/>
  <c r="I444" i="13" s="1"/>
  <c r="I445" i="13" s="1"/>
  <c r="I446" i="13" s="1"/>
  <c r="I447" i="13" s="1"/>
  <c r="I448" i="13" s="1"/>
  <c r="I449" i="13" s="1"/>
  <c r="I450" i="13" s="1"/>
  <c r="I451" i="13" s="1"/>
  <c r="I452" i="13" s="1"/>
  <c r="I453" i="13" s="1"/>
  <c r="I454" i="13" s="1"/>
  <c r="I455" i="13" s="1"/>
  <c r="I456" i="13" s="1"/>
  <c r="I457" i="13" s="1"/>
  <c r="I458" i="13" s="1"/>
  <c r="I459" i="13" s="1"/>
  <c r="I460" i="13" s="1"/>
  <c r="I461" i="13" s="1"/>
  <c r="I462" i="13" s="1"/>
  <c r="I463" i="13" s="1"/>
  <c r="I464" i="13" s="1"/>
  <c r="I465" i="13" s="1"/>
  <c r="I466" i="13" s="1"/>
  <c r="I467" i="13" s="1"/>
  <c r="I468" i="13" s="1"/>
  <c r="I469" i="13" s="1"/>
  <c r="I470" i="13" s="1"/>
  <c r="I471" i="13" s="1"/>
  <c r="I472" i="13" s="1"/>
  <c r="I473" i="13" s="1"/>
  <c r="I474" i="13" s="1"/>
  <c r="I475" i="13" s="1"/>
  <c r="I476" i="13" s="1"/>
  <c r="I477" i="13" s="1"/>
  <c r="I478" i="13" s="1"/>
  <c r="I479" i="13" s="1"/>
  <c r="I480" i="13" s="1"/>
  <c r="I481" i="13" s="1"/>
  <c r="I482" i="13" s="1"/>
  <c r="I483" i="13" s="1"/>
  <c r="I484" i="13" s="1"/>
  <c r="I485" i="13" s="1"/>
  <c r="I486" i="13" s="1"/>
  <c r="I487" i="13" s="1"/>
  <c r="I488" i="13" s="1"/>
  <c r="I489" i="13" s="1"/>
  <c r="C5" i="9"/>
  <c r="D5" i="9" s="1"/>
  <c r="E5" i="9" s="1"/>
  <c r="F5" i="9" s="1"/>
  <c r="G5" i="9" s="1"/>
  <c r="H5" i="9" s="1"/>
  <c r="I5" i="9" s="1"/>
  <c r="J5" i="9" s="1"/>
  <c r="K5" i="9" s="1"/>
  <c r="L5" i="9" s="1"/>
  <c r="M5" i="9" s="1"/>
  <c r="N5" i="9" s="1"/>
  <c r="O5" i="9" s="1"/>
  <c r="P5" i="9" s="1"/>
  <c r="Q5" i="9" s="1"/>
  <c r="R5" i="9" s="1"/>
  <c r="S5" i="9" s="1"/>
  <c r="T5" i="9" s="1"/>
  <c r="U5" i="9" s="1"/>
  <c r="V5" i="9" s="1"/>
  <c r="W5" i="9" s="1"/>
  <c r="X5" i="9" s="1"/>
  <c r="Y5" i="9" s="1"/>
  <c r="Z5" i="9" s="1"/>
  <c r="AA5" i="9" s="1"/>
  <c r="AB5" i="9" s="1"/>
  <c r="AC5" i="9" s="1"/>
  <c r="AD5" i="9" s="1"/>
  <c r="AE5" i="9" s="1"/>
  <c r="AF5" i="9" s="1"/>
  <c r="B43" i="12" l="1"/>
  <c r="O40" i="11"/>
  <c r="AA7" i="13"/>
  <c r="AH7" i="13" s="1"/>
  <c r="P10" i="13"/>
  <c r="P11" i="13" s="1"/>
  <c r="P12" i="13" s="1"/>
  <c r="P13" i="13" s="1"/>
  <c r="P14" i="13" s="1"/>
  <c r="P15" i="13" s="1"/>
  <c r="P16" i="13" s="1"/>
  <c r="P17" i="13" s="1"/>
  <c r="P18" i="13" s="1"/>
  <c r="P19" i="13" s="1"/>
  <c r="P20" i="13" s="1"/>
  <c r="P21" i="13" s="1"/>
  <c r="P22" i="13" s="1"/>
  <c r="P23" i="13" s="1"/>
  <c r="P24" i="13" s="1"/>
  <c r="P25" i="13" s="1"/>
  <c r="P26" i="13" s="1"/>
  <c r="P27" i="13" s="1"/>
  <c r="P28" i="13" s="1"/>
  <c r="P29" i="13" s="1"/>
  <c r="P30" i="13" s="1"/>
  <c r="P31" i="13" s="1"/>
  <c r="P32" i="13" s="1"/>
  <c r="P33" i="13" s="1"/>
  <c r="P34" i="13" s="1"/>
  <c r="P35" i="13" s="1"/>
  <c r="P36" i="13" s="1"/>
  <c r="P37" i="13" s="1"/>
  <c r="P38" i="13" s="1"/>
  <c r="P39" i="13" s="1"/>
  <c r="P40" i="13" s="1"/>
  <c r="P41" i="13" s="1"/>
  <c r="P42" i="13" s="1"/>
  <c r="P43" i="13" s="1"/>
  <c r="P44" i="13" s="1"/>
  <c r="P45" i="13" s="1"/>
  <c r="P46" i="13" s="1"/>
  <c r="P47" i="13" s="1"/>
  <c r="P48" i="13" s="1"/>
  <c r="P49" i="13" s="1"/>
  <c r="P50" i="13" s="1"/>
  <c r="P51" i="13" s="1"/>
  <c r="P52" i="13" s="1"/>
  <c r="P53" i="13" s="1"/>
  <c r="P54" i="13" s="1"/>
  <c r="P55" i="13" s="1"/>
  <c r="P56" i="13" s="1"/>
  <c r="P57" i="13" s="1"/>
  <c r="P58" i="13" s="1"/>
  <c r="P59" i="13" s="1"/>
  <c r="P60" i="13" s="1"/>
  <c r="P61" i="13" s="1"/>
  <c r="P62" i="13" s="1"/>
  <c r="P63" i="13" s="1"/>
  <c r="P64" i="13" s="1"/>
  <c r="P65" i="13" s="1"/>
  <c r="P66" i="13" s="1"/>
  <c r="P67" i="13" s="1"/>
  <c r="P68" i="13" s="1"/>
  <c r="P69" i="13" s="1"/>
  <c r="P70" i="13" s="1"/>
  <c r="P71" i="13" s="1"/>
  <c r="P72" i="13" s="1"/>
  <c r="P73" i="13" s="1"/>
  <c r="P74" i="13" s="1"/>
  <c r="P75" i="13" s="1"/>
  <c r="P76" i="13" s="1"/>
  <c r="P77" i="13" s="1"/>
  <c r="P78" i="13" s="1"/>
  <c r="P79" i="13" s="1"/>
  <c r="P80" i="13" s="1"/>
  <c r="P81" i="13" s="1"/>
  <c r="P82" i="13" s="1"/>
  <c r="P83" i="13" s="1"/>
  <c r="P84" i="13" s="1"/>
  <c r="P85" i="13" s="1"/>
  <c r="P86" i="13" s="1"/>
  <c r="P87" i="13" s="1"/>
  <c r="P88" i="13" s="1"/>
  <c r="P89" i="13" s="1"/>
  <c r="P90" i="13" s="1"/>
  <c r="P91" i="13" s="1"/>
  <c r="P92" i="13" s="1"/>
  <c r="P93" i="13" s="1"/>
  <c r="P94" i="13" s="1"/>
  <c r="P95" i="13" s="1"/>
  <c r="P96" i="13" s="1"/>
  <c r="P97" i="13" s="1"/>
  <c r="P98" i="13" s="1"/>
  <c r="P99" i="13" s="1"/>
  <c r="P100" i="13" s="1"/>
  <c r="P101" i="13" s="1"/>
  <c r="P102" i="13" s="1"/>
  <c r="P103" i="13" s="1"/>
  <c r="P104" i="13" s="1"/>
  <c r="P105" i="13" s="1"/>
  <c r="P106" i="13" s="1"/>
  <c r="P107" i="13" s="1"/>
  <c r="P108" i="13" s="1"/>
  <c r="P109" i="13" s="1"/>
  <c r="P110" i="13" s="1"/>
  <c r="P111" i="13" s="1"/>
  <c r="P112" i="13" s="1"/>
  <c r="P113" i="13" s="1"/>
  <c r="P114" i="13" s="1"/>
  <c r="P115" i="13" s="1"/>
  <c r="P116" i="13" s="1"/>
  <c r="P117" i="13" s="1"/>
  <c r="P118" i="13" s="1"/>
  <c r="P119" i="13" s="1"/>
  <c r="P120" i="13" s="1"/>
  <c r="P121" i="13" s="1"/>
  <c r="P122" i="13" s="1"/>
  <c r="P123" i="13" s="1"/>
  <c r="P124" i="13" s="1"/>
  <c r="P125" i="13" s="1"/>
  <c r="P126" i="13" s="1"/>
  <c r="P127" i="13" s="1"/>
  <c r="P128" i="13" s="1"/>
  <c r="P129" i="13" s="1"/>
  <c r="P130" i="13" s="1"/>
  <c r="P131" i="13" s="1"/>
  <c r="P132" i="13" s="1"/>
  <c r="P133" i="13" s="1"/>
  <c r="P134" i="13" s="1"/>
  <c r="P135" i="13" s="1"/>
  <c r="P136" i="13" s="1"/>
  <c r="P137" i="13" s="1"/>
  <c r="P138" i="13" s="1"/>
  <c r="P139" i="13" s="1"/>
  <c r="P140" i="13" s="1"/>
  <c r="P141" i="13" s="1"/>
  <c r="P142" i="13" s="1"/>
  <c r="P143" i="13" s="1"/>
  <c r="P144" i="13" s="1"/>
  <c r="P145" i="13" s="1"/>
  <c r="P146" i="13" s="1"/>
  <c r="P147" i="13" s="1"/>
  <c r="P148" i="13" s="1"/>
  <c r="P149" i="13" s="1"/>
  <c r="P150" i="13" s="1"/>
  <c r="P151" i="13" s="1"/>
  <c r="P152" i="13" s="1"/>
  <c r="P153" i="13" s="1"/>
  <c r="P154" i="13" s="1"/>
  <c r="P155" i="13" s="1"/>
  <c r="P156" i="13" s="1"/>
  <c r="P157" i="13" s="1"/>
  <c r="P158" i="13" s="1"/>
  <c r="P159" i="13" s="1"/>
  <c r="P160" i="13" s="1"/>
  <c r="P161" i="13" s="1"/>
  <c r="P162" i="13" s="1"/>
  <c r="P163" i="13" s="1"/>
  <c r="P164" i="13" s="1"/>
  <c r="P165" i="13" s="1"/>
  <c r="P166" i="13" s="1"/>
  <c r="P167" i="13" s="1"/>
  <c r="P168" i="13" s="1"/>
  <c r="P169" i="13" s="1"/>
  <c r="P170" i="13" s="1"/>
  <c r="P171" i="13" s="1"/>
  <c r="P172" i="13" s="1"/>
  <c r="P173" i="13" s="1"/>
  <c r="P174" i="13" s="1"/>
  <c r="P175" i="13" s="1"/>
  <c r="P176" i="13" s="1"/>
  <c r="P177" i="13" s="1"/>
  <c r="P178" i="13" s="1"/>
  <c r="P179" i="13" s="1"/>
  <c r="P180" i="13" s="1"/>
  <c r="P181" i="13" s="1"/>
  <c r="P182" i="13" s="1"/>
  <c r="P183" i="13" s="1"/>
  <c r="P184" i="13" s="1"/>
  <c r="P185" i="13" s="1"/>
  <c r="P186" i="13" s="1"/>
  <c r="P187" i="13" s="1"/>
  <c r="P188" i="13" s="1"/>
  <c r="P189" i="13" s="1"/>
  <c r="P190" i="13" s="1"/>
  <c r="P191" i="13" s="1"/>
  <c r="P192" i="13" s="1"/>
  <c r="P193" i="13" s="1"/>
  <c r="P194" i="13" s="1"/>
  <c r="P195" i="13" s="1"/>
  <c r="P196" i="13" s="1"/>
  <c r="P197" i="13" s="1"/>
  <c r="P198" i="13" s="1"/>
  <c r="P199" i="13" s="1"/>
  <c r="P200" i="13" s="1"/>
  <c r="P201" i="13" s="1"/>
  <c r="P202" i="13" s="1"/>
  <c r="P203" i="13" s="1"/>
  <c r="P204" i="13" s="1"/>
  <c r="P205" i="13" s="1"/>
  <c r="P206" i="13" s="1"/>
  <c r="P207" i="13" s="1"/>
  <c r="P208" i="13" s="1"/>
  <c r="P209" i="13" s="1"/>
  <c r="P210" i="13" s="1"/>
  <c r="P211" i="13" s="1"/>
  <c r="P212" i="13" s="1"/>
  <c r="P213" i="13" s="1"/>
  <c r="P214" i="13" s="1"/>
  <c r="P215" i="13" s="1"/>
  <c r="P216" i="13" s="1"/>
  <c r="P217" i="13" s="1"/>
  <c r="P218" i="13" s="1"/>
  <c r="P219" i="13" s="1"/>
  <c r="P220" i="13" s="1"/>
  <c r="P221" i="13" s="1"/>
  <c r="P222" i="13" s="1"/>
  <c r="P223" i="13" s="1"/>
  <c r="P224" i="13" s="1"/>
  <c r="P225" i="13" s="1"/>
  <c r="P226" i="13" s="1"/>
  <c r="P227" i="13" s="1"/>
  <c r="P228" i="13" s="1"/>
  <c r="P229" i="13" s="1"/>
  <c r="P230" i="13" s="1"/>
  <c r="P231" i="13" s="1"/>
  <c r="P232" i="13" s="1"/>
  <c r="P233" i="13" s="1"/>
  <c r="P234" i="13" s="1"/>
  <c r="P235" i="13" s="1"/>
  <c r="P236" i="13" s="1"/>
  <c r="P237" i="13" s="1"/>
  <c r="P238" i="13" s="1"/>
  <c r="P239" i="13" s="1"/>
  <c r="P240" i="13" s="1"/>
  <c r="P241" i="13" s="1"/>
  <c r="P242" i="13" s="1"/>
  <c r="P243" i="13" s="1"/>
  <c r="P244" i="13" s="1"/>
  <c r="P245" i="13" s="1"/>
  <c r="P246" i="13" s="1"/>
  <c r="P247" i="13" s="1"/>
  <c r="P248" i="13" s="1"/>
  <c r="P249" i="13" s="1"/>
  <c r="P250" i="13" s="1"/>
  <c r="P251" i="13" s="1"/>
  <c r="P252" i="13" s="1"/>
  <c r="P253" i="13" s="1"/>
  <c r="P254" i="13" s="1"/>
  <c r="P255" i="13" s="1"/>
  <c r="P256" i="13" s="1"/>
  <c r="P257" i="13" s="1"/>
  <c r="P258" i="13" s="1"/>
  <c r="P259" i="13" s="1"/>
  <c r="P260" i="13" s="1"/>
  <c r="P261" i="13" s="1"/>
  <c r="P262" i="13" s="1"/>
  <c r="P263" i="13" s="1"/>
  <c r="P264" i="13" s="1"/>
  <c r="P265" i="13" s="1"/>
  <c r="P266" i="13" s="1"/>
  <c r="P267" i="13" s="1"/>
  <c r="P268" i="13" s="1"/>
  <c r="P269" i="13" s="1"/>
  <c r="P270" i="13" s="1"/>
  <c r="P271" i="13" s="1"/>
  <c r="P272" i="13" s="1"/>
  <c r="P273" i="13" s="1"/>
  <c r="P274" i="13" s="1"/>
  <c r="P275" i="13" s="1"/>
  <c r="P276" i="13" s="1"/>
  <c r="P277" i="13" s="1"/>
  <c r="P278" i="13" s="1"/>
  <c r="P279" i="13" s="1"/>
  <c r="P280" i="13" s="1"/>
  <c r="P281" i="13" s="1"/>
  <c r="P282" i="13" s="1"/>
  <c r="P283" i="13" s="1"/>
  <c r="P284" i="13" s="1"/>
  <c r="P285" i="13" s="1"/>
  <c r="P286" i="13" s="1"/>
  <c r="P287" i="13" s="1"/>
  <c r="P288" i="13" s="1"/>
  <c r="P289" i="13" s="1"/>
  <c r="P290" i="13" s="1"/>
  <c r="P291" i="13" s="1"/>
  <c r="P292" i="13" s="1"/>
  <c r="P293" i="13" s="1"/>
  <c r="P294" i="13" s="1"/>
  <c r="P295" i="13" s="1"/>
  <c r="P296" i="13" s="1"/>
  <c r="P297" i="13" s="1"/>
  <c r="P298" i="13" s="1"/>
  <c r="P299" i="13" s="1"/>
  <c r="P300" i="13" s="1"/>
  <c r="P301" i="13" s="1"/>
  <c r="P302" i="13" s="1"/>
  <c r="P303" i="13" s="1"/>
  <c r="P304" i="13" s="1"/>
  <c r="P305" i="13" s="1"/>
  <c r="P306" i="13" s="1"/>
  <c r="P307" i="13" s="1"/>
  <c r="P308" i="13" s="1"/>
  <c r="P309" i="13" s="1"/>
  <c r="P310" i="13" s="1"/>
  <c r="P311" i="13" s="1"/>
  <c r="P312" i="13" s="1"/>
  <c r="P313" i="13" s="1"/>
  <c r="P314" i="13" s="1"/>
  <c r="P315" i="13" s="1"/>
  <c r="P316" i="13" s="1"/>
  <c r="P317" i="13" s="1"/>
  <c r="P318" i="13" s="1"/>
  <c r="P319" i="13" s="1"/>
  <c r="P320" i="13" s="1"/>
  <c r="P321" i="13" s="1"/>
  <c r="P322" i="13" s="1"/>
  <c r="P323" i="13" s="1"/>
  <c r="P324" i="13" s="1"/>
  <c r="P325" i="13" s="1"/>
  <c r="P326" i="13" s="1"/>
  <c r="P327" i="13" s="1"/>
  <c r="P328" i="13" s="1"/>
  <c r="P329" i="13" s="1"/>
  <c r="P330" i="13" s="1"/>
  <c r="P331" i="13" s="1"/>
  <c r="P332" i="13" s="1"/>
  <c r="P333" i="13" s="1"/>
  <c r="P334" i="13" s="1"/>
  <c r="P335" i="13" s="1"/>
  <c r="P336" i="13" s="1"/>
  <c r="P337" i="13" s="1"/>
  <c r="P338" i="13" s="1"/>
  <c r="P339" i="13" s="1"/>
  <c r="P340" i="13" s="1"/>
  <c r="P341" i="13" s="1"/>
  <c r="P342" i="13" s="1"/>
  <c r="P343" i="13" s="1"/>
  <c r="P344" i="13" s="1"/>
  <c r="P345" i="13" s="1"/>
  <c r="P346" i="13" s="1"/>
  <c r="P347" i="13" s="1"/>
  <c r="P348" i="13" s="1"/>
  <c r="P349" i="13" s="1"/>
  <c r="P350" i="13" s="1"/>
  <c r="P351" i="13" s="1"/>
  <c r="P352" i="13" s="1"/>
  <c r="P353" i="13" s="1"/>
  <c r="P354" i="13" s="1"/>
  <c r="P355" i="13" s="1"/>
  <c r="P356" i="13" s="1"/>
  <c r="P357" i="13" s="1"/>
  <c r="P358" i="13" s="1"/>
  <c r="P359" i="13" s="1"/>
  <c r="P360" i="13" s="1"/>
  <c r="P361" i="13" s="1"/>
  <c r="P362" i="13" s="1"/>
  <c r="P363" i="13" s="1"/>
  <c r="P364" i="13" s="1"/>
  <c r="P365" i="13" s="1"/>
  <c r="P366" i="13" s="1"/>
  <c r="P367" i="13" s="1"/>
  <c r="P368" i="13" s="1"/>
  <c r="P369" i="13" s="1"/>
  <c r="P370" i="13" s="1"/>
  <c r="P371" i="13" s="1"/>
  <c r="P372" i="13" s="1"/>
  <c r="P373" i="13" s="1"/>
  <c r="P374" i="13" s="1"/>
  <c r="P375" i="13" s="1"/>
  <c r="P376" i="13" s="1"/>
  <c r="P377" i="13" s="1"/>
  <c r="P378" i="13" s="1"/>
  <c r="P379" i="13" s="1"/>
  <c r="P380" i="13" s="1"/>
  <c r="P381" i="13" s="1"/>
  <c r="P382" i="13" s="1"/>
  <c r="P383" i="13" s="1"/>
  <c r="P384" i="13" s="1"/>
  <c r="P385" i="13" s="1"/>
  <c r="P386" i="13" s="1"/>
  <c r="P387" i="13" s="1"/>
  <c r="P388" i="13" s="1"/>
  <c r="P389" i="13" s="1"/>
  <c r="P390" i="13" s="1"/>
  <c r="P391" i="13" s="1"/>
  <c r="P392" i="13" s="1"/>
  <c r="P393" i="13" s="1"/>
  <c r="P394" i="13" s="1"/>
  <c r="P395" i="13" s="1"/>
  <c r="P396" i="13" s="1"/>
  <c r="P397" i="13" s="1"/>
  <c r="P398" i="13" s="1"/>
  <c r="P399" i="13" s="1"/>
  <c r="P400" i="13" s="1"/>
  <c r="P401" i="13" s="1"/>
  <c r="P402" i="13" s="1"/>
  <c r="P403" i="13" s="1"/>
  <c r="P404" i="13" s="1"/>
  <c r="P405" i="13" s="1"/>
  <c r="P406" i="13" s="1"/>
  <c r="P407" i="13" s="1"/>
  <c r="P408" i="13" s="1"/>
  <c r="P409" i="13" s="1"/>
  <c r="P410" i="13" s="1"/>
  <c r="P411" i="13" s="1"/>
  <c r="P412" i="13" s="1"/>
  <c r="P413" i="13" s="1"/>
  <c r="P414" i="13" s="1"/>
  <c r="P415" i="13" s="1"/>
  <c r="P416" i="13" s="1"/>
  <c r="P417" i="13" s="1"/>
  <c r="P418" i="13" s="1"/>
  <c r="P419" i="13" s="1"/>
  <c r="P420" i="13" s="1"/>
  <c r="P421" i="13" s="1"/>
  <c r="P422" i="13" s="1"/>
  <c r="P423" i="13" s="1"/>
  <c r="P424" i="13" s="1"/>
  <c r="P425" i="13" s="1"/>
  <c r="P426" i="13" s="1"/>
  <c r="P427" i="13" s="1"/>
  <c r="P428" i="13" s="1"/>
  <c r="P429" i="13" s="1"/>
  <c r="P430" i="13" s="1"/>
  <c r="P431" i="13" s="1"/>
  <c r="P432" i="13" s="1"/>
  <c r="P433" i="13" s="1"/>
  <c r="P434" i="13" s="1"/>
  <c r="P435" i="13" s="1"/>
  <c r="P436" i="13" s="1"/>
  <c r="P437" i="13" s="1"/>
  <c r="P438" i="13" s="1"/>
  <c r="P439" i="13" s="1"/>
  <c r="P440" i="13" s="1"/>
  <c r="P441" i="13" s="1"/>
  <c r="P442" i="13" s="1"/>
  <c r="P443" i="13" s="1"/>
  <c r="P444" i="13" s="1"/>
  <c r="P445" i="13" s="1"/>
  <c r="P446" i="13" s="1"/>
  <c r="P447" i="13" s="1"/>
  <c r="P448" i="13" s="1"/>
  <c r="P449" i="13" s="1"/>
  <c r="P450" i="13" s="1"/>
  <c r="P451" i="13" s="1"/>
  <c r="P452" i="13" s="1"/>
  <c r="P453" i="13" s="1"/>
  <c r="P454" i="13" s="1"/>
  <c r="P455" i="13" s="1"/>
  <c r="P456" i="13" s="1"/>
  <c r="P457" i="13" s="1"/>
  <c r="P458" i="13" s="1"/>
  <c r="P459" i="13" s="1"/>
  <c r="P460" i="13" s="1"/>
  <c r="P461" i="13" s="1"/>
  <c r="P462" i="13" s="1"/>
  <c r="P463" i="13" s="1"/>
  <c r="P464" i="13" s="1"/>
  <c r="P465" i="13" s="1"/>
  <c r="P466" i="13" s="1"/>
  <c r="P467" i="13" s="1"/>
  <c r="P468" i="13" s="1"/>
  <c r="P469" i="13" s="1"/>
  <c r="P470" i="13" s="1"/>
  <c r="P471" i="13" s="1"/>
  <c r="P472" i="13" s="1"/>
  <c r="P473" i="13" s="1"/>
  <c r="P474" i="13" s="1"/>
  <c r="P475" i="13" s="1"/>
  <c r="P476" i="13" s="1"/>
  <c r="P477" i="13" s="1"/>
  <c r="P478" i="13" s="1"/>
  <c r="P479" i="13" s="1"/>
  <c r="P480" i="13" s="1"/>
  <c r="P481" i="13" s="1"/>
  <c r="P482" i="13" s="1"/>
  <c r="P483" i="13" s="1"/>
  <c r="P484" i="13" s="1"/>
  <c r="P485" i="13" s="1"/>
  <c r="P486" i="13" s="1"/>
  <c r="P487" i="13" s="1"/>
  <c r="P488" i="13" s="1"/>
  <c r="P489" i="13" s="1"/>
  <c r="AD10" i="13" l="1"/>
  <c r="AD11" i="13" s="1"/>
  <c r="AD12" i="13" s="1"/>
  <c r="AD13" i="13" s="1"/>
  <c r="AD14" i="13" s="1"/>
  <c r="AD15" i="13" s="1"/>
  <c r="AD16" i="13" s="1"/>
  <c r="AD17" i="13" s="1"/>
  <c r="AD18" i="13" s="1"/>
  <c r="AD19" i="13" s="1"/>
  <c r="AD20" i="13" s="1"/>
  <c r="AD21" i="13" s="1"/>
  <c r="AD22" i="13" s="1"/>
  <c r="AD23" i="13" s="1"/>
  <c r="AD24" i="13" s="1"/>
  <c r="AD25" i="13" s="1"/>
  <c r="AD26" i="13" s="1"/>
  <c r="AD27" i="13" s="1"/>
  <c r="AD28" i="13" s="1"/>
  <c r="AD29" i="13" s="1"/>
  <c r="AD30" i="13" s="1"/>
  <c r="AD31" i="13" s="1"/>
  <c r="AD32" i="13" s="1"/>
  <c r="AD33" i="13" s="1"/>
  <c r="AD34" i="13" s="1"/>
  <c r="AD35" i="13" s="1"/>
  <c r="AD36" i="13" s="1"/>
  <c r="AD37" i="13" s="1"/>
  <c r="AD38" i="13" s="1"/>
  <c r="AD39" i="13" s="1"/>
  <c r="AD40" i="13" s="1"/>
  <c r="AD41" i="13" s="1"/>
  <c r="AD42" i="13" s="1"/>
  <c r="AD43" i="13" s="1"/>
  <c r="AD44" i="13" s="1"/>
  <c r="AD45" i="13" s="1"/>
  <c r="AD46" i="13" s="1"/>
  <c r="AD47" i="13" s="1"/>
  <c r="AD48" i="13" s="1"/>
  <c r="AD49" i="13" s="1"/>
  <c r="AD50" i="13" s="1"/>
  <c r="AD51" i="13" s="1"/>
  <c r="AD52" i="13" s="1"/>
  <c r="AD53" i="13" s="1"/>
  <c r="AD54" i="13" s="1"/>
  <c r="AD55" i="13" s="1"/>
  <c r="AD56" i="13" s="1"/>
  <c r="AD57" i="13" s="1"/>
  <c r="AD58" i="13" s="1"/>
  <c r="AD59" i="13" s="1"/>
  <c r="AD60" i="13" s="1"/>
  <c r="AD61" i="13" s="1"/>
  <c r="AD62" i="13" s="1"/>
  <c r="AD63" i="13" s="1"/>
  <c r="AD64" i="13" s="1"/>
  <c r="AD65" i="13" s="1"/>
  <c r="AD66" i="13" s="1"/>
  <c r="AD67" i="13" s="1"/>
  <c r="AD68" i="13" s="1"/>
  <c r="AD69" i="13" s="1"/>
  <c r="AD70" i="13" s="1"/>
  <c r="AD71" i="13" s="1"/>
  <c r="AD72" i="13" s="1"/>
  <c r="AD73" i="13" s="1"/>
  <c r="AD74" i="13" s="1"/>
  <c r="AD75" i="13" s="1"/>
  <c r="AD76" i="13" s="1"/>
  <c r="AD77" i="13" s="1"/>
  <c r="AD78" i="13" s="1"/>
  <c r="AD79" i="13" s="1"/>
  <c r="AD80" i="13" s="1"/>
  <c r="AD81" i="13" s="1"/>
  <c r="AD82" i="13" s="1"/>
  <c r="AD83" i="13" s="1"/>
  <c r="AD84" i="13" s="1"/>
  <c r="AD85" i="13" s="1"/>
  <c r="AD86" i="13" s="1"/>
  <c r="AD87" i="13" s="1"/>
  <c r="AD88" i="13" s="1"/>
  <c r="AD89" i="13" s="1"/>
  <c r="AD90" i="13" s="1"/>
  <c r="AD91" i="13" s="1"/>
  <c r="AD92" i="13" s="1"/>
  <c r="AD93" i="13" s="1"/>
  <c r="AD94" i="13" s="1"/>
  <c r="AD95" i="13" s="1"/>
  <c r="AD96" i="13" s="1"/>
  <c r="AD97" i="13" s="1"/>
  <c r="AD98" i="13" s="1"/>
  <c r="AD99" i="13" s="1"/>
  <c r="AD100" i="13" s="1"/>
  <c r="AD101" i="13" s="1"/>
  <c r="AD102" i="13" s="1"/>
  <c r="AD103" i="13" s="1"/>
  <c r="AD104" i="13" s="1"/>
  <c r="AD105" i="13" s="1"/>
  <c r="AD106" i="13" s="1"/>
  <c r="AD107" i="13" s="1"/>
  <c r="AD108" i="13" s="1"/>
  <c r="AD109" i="13" s="1"/>
  <c r="AD110" i="13" s="1"/>
  <c r="AD111" i="13" s="1"/>
  <c r="AD112" i="13" s="1"/>
  <c r="AD113" i="13" s="1"/>
  <c r="AD114" i="13" s="1"/>
  <c r="AD115" i="13" s="1"/>
  <c r="AD116" i="13" s="1"/>
  <c r="AD117" i="13" s="1"/>
  <c r="AD118" i="13" s="1"/>
  <c r="AD119" i="13" s="1"/>
  <c r="AD120" i="13" s="1"/>
  <c r="AD121" i="13" s="1"/>
  <c r="AD122" i="13" s="1"/>
  <c r="AD123" i="13" s="1"/>
  <c r="AD124" i="13" s="1"/>
  <c r="AD125" i="13" s="1"/>
  <c r="AD126" i="13" s="1"/>
  <c r="AD127" i="13" s="1"/>
  <c r="AD128" i="13" s="1"/>
  <c r="AD129" i="13" s="1"/>
  <c r="AD130" i="13" s="1"/>
  <c r="AD131" i="13" s="1"/>
  <c r="AD132" i="13" s="1"/>
  <c r="AD133" i="13" s="1"/>
  <c r="AD134" i="13" s="1"/>
  <c r="AD135" i="13" s="1"/>
  <c r="AD136" i="13" s="1"/>
  <c r="AD137" i="13" s="1"/>
  <c r="AD138" i="13" s="1"/>
  <c r="AD139" i="13" s="1"/>
  <c r="AD140" i="13" s="1"/>
  <c r="AD141" i="13" s="1"/>
  <c r="AD142" i="13" s="1"/>
  <c r="AD143" i="13" s="1"/>
  <c r="AD144" i="13" s="1"/>
  <c r="AD145" i="13" s="1"/>
  <c r="AD146" i="13" s="1"/>
  <c r="AD147" i="13" s="1"/>
  <c r="AD148" i="13" s="1"/>
  <c r="AD149" i="13" s="1"/>
  <c r="AD150" i="13" s="1"/>
  <c r="AD151" i="13" s="1"/>
  <c r="AD152" i="13" s="1"/>
  <c r="AD153" i="13" s="1"/>
  <c r="AD154" i="13" s="1"/>
  <c r="AD155" i="13" s="1"/>
  <c r="AD156" i="13" s="1"/>
  <c r="AD157" i="13" s="1"/>
  <c r="AD158" i="13" s="1"/>
  <c r="AD159" i="13" s="1"/>
  <c r="AD160" i="13" s="1"/>
  <c r="AD161" i="13" s="1"/>
  <c r="AD162" i="13" s="1"/>
  <c r="AD163" i="13" s="1"/>
  <c r="AD164" i="13" s="1"/>
  <c r="AD165" i="13" s="1"/>
  <c r="AD166" i="13" s="1"/>
  <c r="AD167" i="13" s="1"/>
  <c r="AD168" i="13" s="1"/>
  <c r="AD169" i="13" s="1"/>
  <c r="AD170" i="13" s="1"/>
  <c r="AD171" i="13" s="1"/>
  <c r="AD172" i="13" s="1"/>
  <c r="AD173" i="13" s="1"/>
  <c r="AD174" i="13" s="1"/>
  <c r="AD175" i="13" s="1"/>
  <c r="AD176" i="13" s="1"/>
  <c r="AD177" i="13" s="1"/>
  <c r="AD178" i="13" s="1"/>
  <c r="AD179" i="13" s="1"/>
  <c r="AD180" i="13" s="1"/>
  <c r="AD181" i="13" s="1"/>
  <c r="AD182" i="13" s="1"/>
  <c r="AD183" i="13" s="1"/>
  <c r="AD184" i="13" s="1"/>
  <c r="AD185" i="13" s="1"/>
  <c r="AD186" i="13" s="1"/>
  <c r="AD187" i="13" s="1"/>
  <c r="AD188" i="13" s="1"/>
  <c r="AD189" i="13" s="1"/>
  <c r="AD190" i="13" s="1"/>
  <c r="AD191" i="13" s="1"/>
  <c r="AD192" i="13" s="1"/>
  <c r="AD193" i="13" s="1"/>
  <c r="AD194" i="13" s="1"/>
  <c r="AD195" i="13" s="1"/>
  <c r="AD196" i="13" s="1"/>
  <c r="AD197" i="13" s="1"/>
  <c r="AD198" i="13" s="1"/>
  <c r="AD199" i="13" s="1"/>
  <c r="AD200" i="13" s="1"/>
  <c r="AD201" i="13" s="1"/>
  <c r="AD202" i="13" s="1"/>
  <c r="AD203" i="13" s="1"/>
  <c r="AD204" i="13" s="1"/>
  <c r="AD205" i="13" s="1"/>
  <c r="AD206" i="13" s="1"/>
  <c r="AD207" i="13" s="1"/>
  <c r="AD208" i="13" s="1"/>
  <c r="AD209" i="13" s="1"/>
  <c r="AD210" i="13" s="1"/>
  <c r="AD211" i="13" s="1"/>
  <c r="AD212" i="13" s="1"/>
  <c r="AD213" i="13" s="1"/>
  <c r="AD214" i="13" s="1"/>
  <c r="AD215" i="13" s="1"/>
  <c r="AD216" i="13" s="1"/>
  <c r="AD217" i="13" s="1"/>
  <c r="AD218" i="13" s="1"/>
  <c r="AD219" i="13" s="1"/>
  <c r="AD220" i="13" s="1"/>
  <c r="AD221" i="13" s="1"/>
  <c r="AD222" i="13" s="1"/>
  <c r="AD223" i="13" s="1"/>
  <c r="AD224" i="13" s="1"/>
  <c r="AD225" i="13" s="1"/>
  <c r="AD226" i="13" s="1"/>
  <c r="AD227" i="13" s="1"/>
  <c r="AD228" i="13" s="1"/>
  <c r="AD229" i="13" s="1"/>
  <c r="AD230" i="13" s="1"/>
  <c r="AD231" i="13" s="1"/>
  <c r="AD232" i="13" s="1"/>
  <c r="AD233" i="13" s="1"/>
  <c r="AD234" i="13" s="1"/>
  <c r="AD235" i="13" s="1"/>
  <c r="AD236" i="13" s="1"/>
  <c r="AD237" i="13" s="1"/>
  <c r="AD238" i="13" s="1"/>
  <c r="AD239" i="13" s="1"/>
  <c r="AD240" i="13" s="1"/>
  <c r="AD241" i="13" s="1"/>
  <c r="AD242" i="13" s="1"/>
  <c r="AD243" i="13" s="1"/>
  <c r="AD244" i="13" s="1"/>
  <c r="AD245" i="13" s="1"/>
  <c r="AD246" i="13" s="1"/>
  <c r="AD247" i="13" s="1"/>
  <c r="AD248" i="13" s="1"/>
  <c r="AD249" i="13" s="1"/>
  <c r="AD250" i="13" s="1"/>
  <c r="AD251" i="13" s="1"/>
  <c r="AD252" i="13" s="1"/>
  <c r="AD253" i="13" s="1"/>
  <c r="AD254" i="13" s="1"/>
  <c r="AD255" i="13" s="1"/>
  <c r="AD256" i="13" s="1"/>
  <c r="AD257" i="13" s="1"/>
  <c r="AD258" i="13" s="1"/>
  <c r="AD259" i="13" s="1"/>
  <c r="AD260" i="13" s="1"/>
  <c r="AD261" i="13" s="1"/>
  <c r="AD262" i="13" s="1"/>
  <c r="AD263" i="13" s="1"/>
  <c r="AD264" i="13" s="1"/>
  <c r="AD265" i="13" s="1"/>
  <c r="AD266" i="13" s="1"/>
  <c r="AD267" i="13" s="1"/>
  <c r="AD268" i="13" s="1"/>
  <c r="AD269" i="13" s="1"/>
  <c r="AD270" i="13" s="1"/>
  <c r="AD271" i="13" s="1"/>
  <c r="AD272" i="13" s="1"/>
  <c r="AD273" i="13" s="1"/>
  <c r="AD274" i="13" s="1"/>
  <c r="AD275" i="13" s="1"/>
  <c r="AD276" i="13" s="1"/>
  <c r="AD277" i="13" s="1"/>
  <c r="AD278" i="13" s="1"/>
  <c r="AD279" i="13" s="1"/>
  <c r="AD280" i="13" s="1"/>
  <c r="AD281" i="13" s="1"/>
  <c r="AD282" i="13" s="1"/>
  <c r="AD283" i="13" s="1"/>
  <c r="AD284" i="13" s="1"/>
  <c r="AD285" i="13" s="1"/>
  <c r="AD286" i="13" s="1"/>
  <c r="AD287" i="13" s="1"/>
  <c r="AD288" i="13" s="1"/>
  <c r="AD289" i="13" s="1"/>
  <c r="AD290" i="13" s="1"/>
  <c r="AD291" i="13" s="1"/>
  <c r="AD292" i="13" s="1"/>
  <c r="AD293" i="13" s="1"/>
  <c r="AD294" i="13" s="1"/>
  <c r="AD295" i="13" s="1"/>
  <c r="AD296" i="13" s="1"/>
  <c r="AD297" i="13" s="1"/>
  <c r="AD298" i="13" s="1"/>
  <c r="AD299" i="13" s="1"/>
  <c r="AD300" i="13" s="1"/>
  <c r="AD301" i="13" s="1"/>
  <c r="AD302" i="13" s="1"/>
  <c r="AD303" i="13" s="1"/>
  <c r="AD304" i="13" s="1"/>
  <c r="AD305" i="13" s="1"/>
  <c r="AD306" i="13" s="1"/>
  <c r="AD307" i="13" s="1"/>
  <c r="AD308" i="13" s="1"/>
  <c r="AD309" i="13" s="1"/>
  <c r="AD310" i="13" s="1"/>
  <c r="AD311" i="13" s="1"/>
  <c r="AD312" i="13" s="1"/>
  <c r="AD313" i="13" s="1"/>
  <c r="AD314" i="13" s="1"/>
  <c r="AD315" i="13" s="1"/>
  <c r="AD316" i="13" s="1"/>
  <c r="AD317" i="13" s="1"/>
  <c r="AD318" i="13" s="1"/>
  <c r="AD319" i="13" s="1"/>
  <c r="AD320" i="13" s="1"/>
  <c r="AD321" i="13" s="1"/>
  <c r="AD322" i="13" s="1"/>
  <c r="AD323" i="13" s="1"/>
  <c r="AD324" i="13" s="1"/>
  <c r="AD325" i="13" s="1"/>
  <c r="AD326" i="13" s="1"/>
  <c r="AD327" i="13" s="1"/>
  <c r="AD328" i="13" s="1"/>
  <c r="AD329" i="13" s="1"/>
  <c r="AD330" i="13" s="1"/>
  <c r="AD331" i="13" s="1"/>
  <c r="AD332" i="13" s="1"/>
  <c r="AD333" i="13" s="1"/>
  <c r="AD334" i="13" s="1"/>
  <c r="AD335" i="13" s="1"/>
  <c r="AD336" i="13" s="1"/>
  <c r="AD337" i="13" s="1"/>
  <c r="AD338" i="13" s="1"/>
  <c r="AD339" i="13" s="1"/>
  <c r="AD340" i="13" s="1"/>
  <c r="AD341" i="13" s="1"/>
  <c r="AD342" i="13" s="1"/>
  <c r="AD343" i="13" s="1"/>
  <c r="AD344" i="13" s="1"/>
  <c r="AD345" i="13" s="1"/>
  <c r="AD346" i="13" s="1"/>
  <c r="AD347" i="13" s="1"/>
  <c r="AD348" i="13" s="1"/>
  <c r="AD349" i="13" s="1"/>
  <c r="AD350" i="13" s="1"/>
  <c r="AD351" i="13" s="1"/>
  <c r="AD352" i="13" s="1"/>
  <c r="AD353" i="13" s="1"/>
  <c r="AD354" i="13" s="1"/>
  <c r="AD355" i="13" s="1"/>
  <c r="AD356" i="13" s="1"/>
  <c r="AD357" i="13" s="1"/>
  <c r="AD358" i="13" s="1"/>
  <c r="AD359" i="13" s="1"/>
  <c r="AD360" i="13" s="1"/>
  <c r="AD361" i="13" s="1"/>
  <c r="AD362" i="13" s="1"/>
  <c r="AD363" i="13" s="1"/>
  <c r="AD364" i="13" s="1"/>
  <c r="AD365" i="13" s="1"/>
  <c r="AD366" i="13" s="1"/>
  <c r="AD367" i="13" s="1"/>
  <c r="AD368" i="13" s="1"/>
  <c r="AD369" i="13" s="1"/>
  <c r="AD370" i="13" s="1"/>
  <c r="AD371" i="13" s="1"/>
  <c r="AD372" i="13" s="1"/>
  <c r="AD373" i="13" s="1"/>
  <c r="AD374" i="13" s="1"/>
  <c r="AD375" i="13" s="1"/>
  <c r="AD376" i="13" s="1"/>
  <c r="AD377" i="13" s="1"/>
  <c r="AD378" i="13" s="1"/>
  <c r="AD379" i="13" s="1"/>
  <c r="AD380" i="13" s="1"/>
  <c r="AD381" i="13" s="1"/>
  <c r="AD382" i="13" s="1"/>
  <c r="AD383" i="13" s="1"/>
  <c r="AD384" i="13" s="1"/>
  <c r="AD385" i="13" s="1"/>
  <c r="AD386" i="13" s="1"/>
  <c r="AD387" i="13" s="1"/>
  <c r="AD388" i="13" s="1"/>
  <c r="AD389" i="13" s="1"/>
  <c r="AD390" i="13" s="1"/>
  <c r="AD391" i="13" s="1"/>
  <c r="AD392" i="13" s="1"/>
  <c r="AD393" i="13" s="1"/>
  <c r="AD394" i="13" s="1"/>
  <c r="AD395" i="13" s="1"/>
  <c r="AD396" i="13" s="1"/>
  <c r="AD397" i="13" s="1"/>
  <c r="AD398" i="13" s="1"/>
  <c r="AD399" i="13" s="1"/>
  <c r="AD400" i="13" s="1"/>
  <c r="AD401" i="13" s="1"/>
  <c r="AD402" i="13" s="1"/>
  <c r="AD403" i="13" s="1"/>
  <c r="AD404" i="13" s="1"/>
  <c r="AD405" i="13" s="1"/>
  <c r="AD406" i="13" s="1"/>
  <c r="AD407" i="13" s="1"/>
  <c r="AD408" i="13" s="1"/>
  <c r="AD409" i="13" s="1"/>
  <c r="AD410" i="13" s="1"/>
  <c r="AD411" i="13" s="1"/>
  <c r="AD412" i="13" s="1"/>
  <c r="AD413" i="13" s="1"/>
  <c r="AD414" i="13" s="1"/>
  <c r="AD415" i="13" s="1"/>
  <c r="AD416" i="13" s="1"/>
  <c r="AD417" i="13" s="1"/>
  <c r="AD418" i="13" s="1"/>
  <c r="AD419" i="13" s="1"/>
  <c r="AD420" i="13" s="1"/>
  <c r="AD421" i="13" s="1"/>
  <c r="AD422" i="13" s="1"/>
  <c r="AD423" i="13" s="1"/>
  <c r="AD424" i="13" s="1"/>
  <c r="AD425" i="13" s="1"/>
  <c r="AD426" i="13" s="1"/>
  <c r="AD427" i="13" s="1"/>
  <c r="AD428" i="13" s="1"/>
  <c r="AD429" i="13" s="1"/>
  <c r="AD430" i="13" s="1"/>
  <c r="AD431" i="13" s="1"/>
  <c r="AD432" i="13" s="1"/>
  <c r="AD433" i="13" s="1"/>
  <c r="AD434" i="13" s="1"/>
  <c r="AD435" i="13" s="1"/>
  <c r="AD436" i="13" s="1"/>
  <c r="AD437" i="13" s="1"/>
  <c r="AD438" i="13" s="1"/>
  <c r="AD439" i="13" s="1"/>
  <c r="AD440" i="13" s="1"/>
  <c r="AD441" i="13" s="1"/>
  <c r="AD442" i="13" s="1"/>
  <c r="AD443" i="13" s="1"/>
  <c r="AD444" i="13" s="1"/>
  <c r="AD445" i="13" s="1"/>
  <c r="AD446" i="13" s="1"/>
  <c r="AD447" i="13" s="1"/>
  <c r="AD448" i="13" s="1"/>
  <c r="AD449" i="13" s="1"/>
  <c r="AD450" i="13" s="1"/>
  <c r="AD451" i="13" s="1"/>
  <c r="AD452" i="13" s="1"/>
  <c r="AD453" i="13" s="1"/>
  <c r="AD454" i="13" s="1"/>
  <c r="AD455" i="13" s="1"/>
  <c r="AD456" i="13" s="1"/>
  <c r="AD457" i="13" s="1"/>
  <c r="AD458" i="13" s="1"/>
  <c r="AD459" i="13" s="1"/>
  <c r="AD460" i="13" s="1"/>
  <c r="AD461" i="13" s="1"/>
  <c r="AD462" i="13" s="1"/>
  <c r="AD463" i="13" s="1"/>
  <c r="AD464" i="13" s="1"/>
  <c r="AD465" i="13" s="1"/>
  <c r="AD466" i="13" s="1"/>
  <c r="AD467" i="13" s="1"/>
  <c r="AD468" i="13" s="1"/>
  <c r="AD469" i="13" s="1"/>
  <c r="AD470" i="13" s="1"/>
  <c r="AD471" i="13" s="1"/>
  <c r="AD472" i="13" s="1"/>
  <c r="AD473" i="13" s="1"/>
  <c r="AD474" i="13" s="1"/>
  <c r="AD475" i="13" s="1"/>
  <c r="AD476" i="13" s="1"/>
  <c r="AD477" i="13" s="1"/>
  <c r="AD478" i="13" s="1"/>
  <c r="AD479" i="13" s="1"/>
  <c r="AD480" i="13" s="1"/>
  <c r="AD481" i="13" s="1"/>
  <c r="AD482" i="13" s="1"/>
  <c r="AD483" i="13" s="1"/>
  <c r="AD484" i="13" s="1"/>
  <c r="AD485" i="13" s="1"/>
  <c r="AD486" i="13" s="1"/>
  <c r="AD487" i="13" s="1"/>
  <c r="AD488" i="13" s="1"/>
  <c r="AD489" i="13" s="1"/>
  <c r="AO7" i="13"/>
  <c r="AK10" i="13" s="1"/>
  <c r="AK11" i="13" s="1"/>
  <c r="AK12" i="13" s="1"/>
  <c r="AK13" i="13" s="1"/>
  <c r="AK14" i="13" s="1"/>
  <c r="AK15" i="13" s="1"/>
  <c r="AK16" i="13" s="1"/>
  <c r="AK17" i="13" s="1"/>
  <c r="AK18" i="13" s="1"/>
  <c r="AK19" i="13" s="1"/>
  <c r="AK20" i="13" s="1"/>
  <c r="AK21" i="13" s="1"/>
  <c r="AK22" i="13" s="1"/>
  <c r="AK23" i="13" s="1"/>
  <c r="AK24" i="13" s="1"/>
  <c r="AK25" i="13" s="1"/>
  <c r="AK26" i="13" s="1"/>
  <c r="AK27" i="13" s="1"/>
  <c r="AK28" i="13" s="1"/>
  <c r="AK29" i="13" s="1"/>
  <c r="AK30" i="13" s="1"/>
  <c r="AK31" i="13" s="1"/>
  <c r="AK32" i="13" s="1"/>
  <c r="AK33" i="13" s="1"/>
  <c r="AK34" i="13" s="1"/>
  <c r="AK35" i="13" s="1"/>
  <c r="AK36" i="13" s="1"/>
  <c r="AK37" i="13" s="1"/>
  <c r="AK38" i="13" s="1"/>
  <c r="AK39" i="13" s="1"/>
  <c r="AK40" i="13" s="1"/>
  <c r="AK41" i="13" s="1"/>
  <c r="AK42" i="13" s="1"/>
  <c r="AK43" i="13" s="1"/>
  <c r="AK44" i="13" s="1"/>
  <c r="AK45" i="13" s="1"/>
  <c r="AK46" i="13" s="1"/>
  <c r="AK47" i="13" s="1"/>
  <c r="AK48" i="13" s="1"/>
  <c r="AK49" i="13" s="1"/>
  <c r="AK50" i="13" s="1"/>
  <c r="AK51" i="13" s="1"/>
  <c r="AK52" i="13" s="1"/>
  <c r="AK53" i="13" s="1"/>
  <c r="AK54" i="13" s="1"/>
  <c r="AK55" i="13" s="1"/>
  <c r="AK56" i="13" s="1"/>
  <c r="AK57" i="13" s="1"/>
  <c r="AK58" i="13" s="1"/>
  <c r="AK59" i="13" s="1"/>
  <c r="AK60" i="13" s="1"/>
  <c r="AK61" i="13" s="1"/>
  <c r="AK62" i="13" s="1"/>
  <c r="AK63" i="13" s="1"/>
  <c r="AK64" i="13" s="1"/>
  <c r="AK65" i="13" s="1"/>
  <c r="AK66" i="13" s="1"/>
  <c r="AK67" i="13" s="1"/>
  <c r="AK68" i="13" s="1"/>
  <c r="AK69" i="13" s="1"/>
  <c r="AK70" i="13" s="1"/>
  <c r="AK71" i="13" s="1"/>
  <c r="AK72" i="13" s="1"/>
  <c r="AK73" i="13" s="1"/>
  <c r="AK74" i="13" s="1"/>
  <c r="AK75" i="13" s="1"/>
  <c r="AK76" i="13" s="1"/>
  <c r="AK77" i="13" s="1"/>
  <c r="AK78" i="13" s="1"/>
  <c r="AK79" i="13" s="1"/>
  <c r="AK80" i="13" s="1"/>
  <c r="AK81" i="13" s="1"/>
  <c r="AK82" i="13" s="1"/>
  <c r="AK83" i="13" s="1"/>
  <c r="AK84" i="13" s="1"/>
  <c r="AK85" i="13" s="1"/>
  <c r="AK86" i="13" s="1"/>
  <c r="AK87" i="13" s="1"/>
  <c r="AK88" i="13" s="1"/>
  <c r="AK89" i="13" s="1"/>
  <c r="AK90" i="13" s="1"/>
  <c r="AK91" i="13" s="1"/>
  <c r="AK92" i="13" s="1"/>
  <c r="AK93" i="13" s="1"/>
  <c r="AK94" i="13" s="1"/>
  <c r="AK95" i="13" s="1"/>
  <c r="AK96" i="13" s="1"/>
  <c r="AK97" i="13" s="1"/>
  <c r="AK98" i="13" s="1"/>
  <c r="AK99" i="13" s="1"/>
  <c r="AK100" i="13" s="1"/>
  <c r="AK101" i="13" s="1"/>
  <c r="AK102" i="13" s="1"/>
  <c r="AK103" i="13" s="1"/>
  <c r="AK104" i="13" s="1"/>
  <c r="AK105" i="13" s="1"/>
  <c r="AK106" i="13" s="1"/>
  <c r="AK107" i="13" s="1"/>
  <c r="AK108" i="13" s="1"/>
  <c r="AK109" i="13" s="1"/>
  <c r="AK110" i="13" s="1"/>
  <c r="AK111" i="13" s="1"/>
  <c r="AK112" i="13" s="1"/>
  <c r="AK113" i="13" s="1"/>
  <c r="AK114" i="13" s="1"/>
  <c r="AK115" i="13" s="1"/>
  <c r="AK116" i="13" s="1"/>
  <c r="AK117" i="13" s="1"/>
  <c r="AK118" i="13" s="1"/>
  <c r="AK119" i="13" s="1"/>
  <c r="AK120" i="13" s="1"/>
  <c r="AK121" i="13" s="1"/>
  <c r="AK122" i="13" s="1"/>
  <c r="AK123" i="13" s="1"/>
  <c r="AK124" i="13" s="1"/>
  <c r="AK125" i="13" s="1"/>
  <c r="AK126" i="13" s="1"/>
  <c r="AK127" i="13" s="1"/>
  <c r="AK128" i="13" s="1"/>
  <c r="AK129" i="13" s="1"/>
  <c r="AK130" i="13" s="1"/>
  <c r="AK131" i="13" s="1"/>
  <c r="AK132" i="13" s="1"/>
  <c r="AK133" i="13" s="1"/>
  <c r="AK134" i="13" s="1"/>
  <c r="AK135" i="13" s="1"/>
  <c r="AK136" i="13" s="1"/>
  <c r="AK137" i="13" s="1"/>
  <c r="AK138" i="13" s="1"/>
  <c r="AK139" i="13" s="1"/>
  <c r="AK140" i="13" s="1"/>
  <c r="AK141" i="13" s="1"/>
  <c r="AK142" i="13" s="1"/>
  <c r="AK143" i="13" s="1"/>
  <c r="AK144" i="13" s="1"/>
  <c r="AK145" i="13" s="1"/>
  <c r="AK146" i="13" s="1"/>
  <c r="AK147" i="13" s="1"/>
  <c r="AK148" i="13" s="1"/>
  <c r="AK149" i="13" s="1"/>
  <c r="AK150" i="13" s="1"/>
  <c r="AK151" i="13" s="1"/>
  <c r="AK152" i="13" s="1"/>
  <c r="AK153" i="13" s="1"/>
  <c r="AK154" i="13" s="1"/>
  <c r="AK155" i="13" s="1"/>
  <c r="AK156" i="13" s="1"/>
  <c r="AK157" i="13" s="1"/>
  <c r="AK158" i="13" s="1"/>
  <c r="AK159" i="13" s="1"/>
  <c r="AK160" i="13" s="1"/>
  <c r="AK161" i="13" s="1"/>
  <c r="AK162" i="13" s="1"/>
  <c r="AK163" i="13" s="1"/>
  <c r="AK164" i="13" s="1"/>
  <c r="AK165" i="13" s="1"/>
  <c r="AK166" i="13" s="1"/>
  <c r="AK167" i="13" s="1"/>
  <c r="AK168" i="13" s="1"/>
  <c r="AK169" i="13" s="1"/>
  <c r="AK170" i="13" s="1"/>
  <c r="AK171" i="13" s="1"/>
  <c r="AK172" i="13" s="1"/>
  <c r="AK173" i="13" s="1"/>
  <c r="AK174" i="13" s="1"/>
  <c r="AK175" i="13" s="1"/>
  <c r="AK176" i="13" s="1"/>
  <c r="AK177" i="13" s="1"/>
  <c r="AK178" i="13" s="1"/>
  <c r="AK179" i="13" s="1"/>
  <c r="AK180" i="13" s="1"/>
  <c r="AK181" i="13" s="1"/>
  <c r="AK182" i="13" s="1"/>
  <c r="AK183" i="13" s="1"/>
  <c r="AK184" i="13" s="1"/>
  <c r="AK185" i="13" s="1"/>
  <c r="AK186" i="13" s="1"/>
  <c r="AK187" i="13" s="1"/>
  <c r="AK188" i="13" s="1"/>
  <c r="AK189" i="13" s="1"/>
  <c r="AK190" i="13" s="1"/>
  <c r="AK191" i="13" s="1"/>
  <c r="AK192" i="13" s="1"/>
  <c r="AK193" i="13" s="1"/>
  <c r="AK194" i="13" s="1"/>
  <c r="AK195" i="13" s="1"/>
  <c r="AK196" i="13" s="1"/>
  <c r="AK197" i="13" s="1"/>
  <c r="AK198" i="13" s="1"/>
  <c r="AK199" i="13" s="1"/>
  <c r="AK200" i="13" s="1"/>
  <c r="AK201" i="13" s="1"/>
  <c r="AK202" i="13" s="1"/>
  <c r="AK203" i="13" s="1"/>
  <c r="AK204" i="13" s="1"/>
  <c r="AK205" i="13" s="1"/>
  <c r="AK206" i="13" s="1"/>
  <c r="AK207" i="13" s="1"/>
  <c r="AK208" i="13" s="1"/>
  <c r="AK209" i="13" s="1"/>
  <c r="AK210" i="13" s="1"/>
  <c r="AK211" i="13" s="1"/>
  <c r="AK212" i="13" s="1"/>
  <c r="AK213" i="13" s="1"/>
  <c r="AK214" i="13" s="1"/>
  <c r="AK215" i="13" s="1"/>
  <c r="AK216" i="13" s="1"/>
  <c r="AK217" i="13" s="1"/>
  <c r="AK218" i="13" s="1"/>
  <c r="AK219" i="13" s="1"/>
  <c r="AK220" i="13" s="1"/>
  <c r="AK221" i="13" s="1"/>
  <c r="AK222" i="13" s="1"/>
  <c r="AK223" i="13" s="1"/>
  <c r="AK224" i="13" s="1"/>
  <c r="AK225" i="13" s="1"/>
  <c r="AK226" i="13" s="1"/>
  <c r="AK227" i="13" s="1"/>
  <c r="AK228" i="13" s="1"/>
  <c r="AK229" i="13" s="1"/>
  <c r="AK230" i="13" s="1"/>
  <c r="AK231" i="13" s="1"/>
  <c r="AK232" i="13" s="1"/>
  <c r="AK233" i="13" s="1"/>
  <c r="AK234" i="13" s="1"/>
  <c r="AK235" i="13" s="1"/>
  <c r="AK236" i="13" s="1"/>
  <c r="AK237" i="13" s="1"/>
  <c r="AK238" i="13" s="1"/>
  <c r="AK239" i="13" s="1"/>
  <c r="AK240" i="13" s="1"/>
  <c r="AK241" i="13" s="1"/>
  <c r="AK242" i="13" s="1"/>
  <c r="AK243" i="13" s="1"/>
  <c r="AK244" i="13" s="1"/>
  <c r="AK245" i="13" s="1"/>
  <c r="AK246" i="13" s="1"/>
  <c r="AK247" i="13" s="1"/>
  <c r="AK248" i="13" s="1"/>
  <c r="AK249" i="13" s="1"/>
  <c r="AK250" i="13" s="1"/>
  <c r="AK251" i="13" s="1"/>
  <c r="AK252" i="13" s="1"/>
  <c r="AK253" i="13" s="1"/>
  <c r="AK254" i="13" s="1"/>
  <c r="AK255" i="13" s="1"/>
  <c r="AK256" i="13" s="1"/>
  <c r="AK257" i="13" s="1"/>
  <c r="AK258" i="13" s="1"/>
  <c r="AK259" i="13" s="1"/>
  <c r="AK260" i="13" s="1"/>
  <c r="AK261" i="13" s="1"/>
  <c r="AK262" i="13" s="1"/>
  <c r="AK263" i="13" s="1"/>
  <c r="AK264" i="13" s="1"/>
  <c r="AK265" i="13" s="1"/>
  <c r="AK266" i="13" s="1"/>
  <c r="AK267" i="13" s="1"/>
  <c r="AK268" i="13" s="1"/>
  <c r="AK269" i="13" s="1"/>
  <c r="AK270" i="13" s="1"/>
  <c r="AK271" i="13" s="1"/>
  <c r="AK272" i="13" s="1"/>
  <c r="AK273" i="13" s="1"/>
  <c r="AK274" i="13" s="1"/>
  <c r="AK275" i="13" s="1"/>
  <c r="AK276" i="13" s="1"/>
  <c r="AK277" i="13" s="1"/>
  <c r="AK278" i="13" s="1"/>
  <c r="AK279" i="13" s="1"/>
  <c r="AK280" i="13" s="1"/>
  <c r="AK281" i="13" s="1"/>
  <c r="AK282" i="13" s="1"/>
  <c r="AK283" i="13" s="1"/>
  <c r="AK284" i="13" s="1"/>
  <c r="AK285" i="13" s="1"/>
  <c r="AK286" i="13" s="1"/>
  <c r="AK287" i="13" s="1"/>
  <c r="AK288" i="13" s="1"/>
  <c r="AK289" i="13" s="1"/>
  <c r="AK290" i="13" s="1"/>
  <c r="AK291" i="13" s="1"/>
  <c r="AK292" i="13" s="1"/>
  <c r="AK293" i="13" s="1"/>
  <c r="AK294" i="13" s="1"/>
  <c r="AK295" i="13" s="1"/>
  <c r="AK296" i="13" s="1"/>
  <c r="AK297" i="13" s="1"/>
  <c r="AK298" i="13" s="1"/>
  <c r="AK299" i="13" s="1"/>
  <c r="AK300" i="13" s="1"/>
  <c r="AK301" i="13" s="1"/>
  <c r="AK302" i="13" s="1"/>
  <c r="AK303" i="13" s="1"/>
  <c r="AK304" i="13" s="1"/>
  <c r="AK305" i="13" s="1"/>
  <c r="AK306" i="13" s="1"/>
  <c r="AK307" i="13" s="1"/>
  <c r="AK308" i="13" s="1"/>
  <c r="AK309" i="13" s="1"/>
  <c r="AK310" i="13" s="1"/>
  <c r="AK311" i="13" s="1"/>
  <c r="AK312" i="13" s="1"/>
  <c r="AK313" i="13" s="1"/>
  <c r="AK314" i="13" s="1"/>
  <c r="AK315" i="13" s="1"/>
  <c r="AK316" i="13" s="1"/>
  <c r="AK317" i="13" s="1"/>
  <c r="AK318" i="13" s="1"/>
  <c r="AK319" i="13" s="1"/>
  <c r="AK320" i="13" s="1"/>
  <c r="AK321" i="13" s="1"/>
  <c r="AK322" i="13" s="1"/>
  <c r="AK323" i="13" s="1"/>
  <c r="AK324" i="13" s="1"/>
  <c r="AK325" i="13" s="1"/>
  <c r="AK326" i="13" s="1"/>
  <c r="AK327" i="13" s="1"/>
  <c r="AK328" i="13" s="1"/>
  <c r="AK329" i="13" s="1"/>
  <c r="AK330" i="13" s="1"/>
  <c r="AK331" i="13" s="1"/>
  <c r="AK332" i="13" s="1"/>
  <c r="AK333" i="13" s="1"/>
  <c r="AK334" i="13" s="1"/>
  <c r="AK335" i="13" s="1"/>
  <c r="AK336" i="13" s="1"/>
  <c r="AK337" i="13" s="1"/>
  <c r="AK338" i="13" s="1"/>
  <c r="AK339" i="13" s="1"/>
  <c r="AK340" i="13" s="1"/>
  <c r="AK341" i="13" s="1"/>
  <c r="AK342" i="13" s="1"/>
  <c r="AK343" i="13" s="1"/>
  <c r="AK344" i="13" s="1"/>
  <c r="AK345" i="13" s="1"/>
  <c r="AK346" i="13" s="1"/>
  <c r="AK347" i="13" s="1"/>
  <c r="AK348" i="13" s="1"/>
  <c r="AK349" i="13" s="1"/>
  <c r="AK350" i="13" s="1"/>
  <c r="AK351" i="13" s="1"/>
  <c r="AK352" i="13" s="1"/>
  <c r="AK353" i="13" s="1"/>
  <c r="AK354" i="13" s="1"/>
  <c r="AK355" i="13" s="1"/>
  <c r="AK356" i="13" s="1"/>
  <c r="AK357" i="13" s="1"/>
  <c r="AK358" i="13" s="1"/>
  <c r="AK359" i="13" s="1"/>
  <c r="AK360" i="13" s="1"/>
  <c r="AK361" i="13" s="1"/>
  <c r="AK362" i="13" s="1"/>
  <c r="AK363" i="13" s="1"/>
  <c r="AK364" i="13" s="1"/>
  <c r="AK365" i="13" s="1"/>
  <c r="AK366" i="13" s="1"/>
  <c r="AK367" i="13" s="1"/>
  <c r="AK368" i="13" s="1"/>
  <c r="AK369" i="13" s="1"/>
  <c r="AK370" i="13" s="1"/>
  <c r="AK371" i="13" s="1"/>
  <c r="AK372" i="13" s="1"/>
  <c r="AK373" i="13" s="1"/>
  <c r="AK374" i="13" s="1"/>
  <c r="AK375" i="13" s="1"/>
  <c r="AK376" i="13" s="1"/>
  <c r="AK377" i="13" s="1"/>
  <c r="AK378" i="13" s="1"/>
  <c r="AK379" i="13" s="1"/>
  <c r="AK380" i="13" s="1"/>
  <c r="AK381" i="13" s="1"/>
  <c r="AK382" i="13" s="1"/>
  <c r="AK383" i="13" s="1"/>
  <c r="AK384" i="13" s="1"/>
  <c r="AK385" i="13" s="1"/>
  <c r="AK386" i="13" s="1"/>
  <c r="AK387" i="13" s="1"/>
  <c r="AK388" i="13" s="1"/>
  <c r="AK389" i="13" s="1"/>
  <c r="AK390" i="13" s="1"/>
  <c r="AK391" i="13" s="1"/>
  <c r="AK392" i="13" s="1"/>
  <c r="AK393" i="13" s="1"/>
  <c r="AK394" i="13" s="1"/>
  <c r="AK395" i="13" s="1"/>
  <c r="AK396" i="13" s="1"/>
  <c r="AK397" i="13" s="1"/>
  <c r="AK398" i="13" s="1"/>
  <c r="AK399" i="13" s="1"/>
  <c r="AK400" i="13" s="1"/>
  <c r="AK401" i="13" s="1"/>
  <c r="AK402" i="13" s="1"/>
  <c r="AK403" i="13" s="1"/>
  <c r="AK404" i="13" s="1"/>
  <c r="AK405" i="13" s="1"/>
  <c r="AK406" i="13" s="1"/>
  <c r="AK407" i="13" s="1"/>
  <c r="AK408" i="13" s="1"/>
  <c r="AK409" i="13" s="1"/>
  <c r="AK410" i="13" s="1"/>
  <c r="AK411" i="13" s="1"/>
  <c r="AK412" i="13" s="1"/>
  <c r="AK413" i="13" s="1"/>
  <c r="AK414" i="13" s="1"/>
  <c r="AK415" i="13" s="1"/>
  <c r="AK416" i="13" s="1"/>
  <c r="AK417" i="13" s="1"/>
  <c r="AK418" i="13" s="1"/>
  <c r="AK419" i="13" s="1"/>
  <c r="AK420" i="13" s="1"/>
  <c r="AK421" i="13" s="1"/>
  <c r="AK422" i="13" s="1"/>
  <c r="AK423" i="13" s="1"/>
  <c r="AK424" i="13" s="1"/>
  <c r="AK425" i="13" s="1"/>
  <c r="AK426" i="13" s="1"/>
  <c r="AK427" i="13" s="1"/>
  <c r="AK428" i="13" s="1"/>
  <c r="AK429" i="13" s="1"/>
  <c r="AK430" i="13" s="1"/>
  <c r="AK431" i="13" s="1"/>
  <c r="AK432" i="13" s="1"/>
  <c r="AK433" i="13" s="1"/>
  <c r="AK434" i="13" s="1"/>
  <c r="AK435" i="13" s="1"/>
  <c r="AK436" i="13" s="1"/>
  <c r="AK437" i="13" s="1"/>
  <c r="AK438" i="13" s="1"/>
  <c r="AK439" i="13" s="1"/>
  <c r="AK440" i="13" s="1"/>
  <c r="AK441" i="13" s="1"/>
  <c r="AK442" i="13" s="1"/>
  <c r="AK443" i="13" s="1"/>
  <c r="AK444" i="13" s="1"/>
  <c r="AK445" i="13" s="1"/>
  <c r="AK446" i="13" s="1"/>
  <c r="AK447" i="13" s="1"/>
  <c r="AK448" i="13" s="1"/>
  <c r="AK449" i="13" s="1"/>
  <c r="AK450" i="13" s="1"/>
  <c r="AK451" i="13" s="1"/>
  <c r="AK452" i="13" s="1"/>
  <c r="AK453" i="13" s="1"/>
  <c r="AK454" i="13" s="1"/>
  <c r="AK455" i="13" s="1"/>
  <c r="AK456" i="13" s="1"/>
  <c r="AK457" i="13" s="1"/>
  <c r="AK458" i="13" s="1"/>
  <c r="AK459" i="13" s="1"/>
  <c r="AK460" i="13" s="1"/>
  <c r="AK461" i="13" s="1"/>
  <c r="AK462" i="13" s="1"/>
  <c r="AK463" i="13" s="1"/>
  <c r="AK464" i="13" s="1"/>
  <c r="AK465" i="13" s="1"/>
  <c r="AK466" i="13" s="1"/>
  <c r="AK467" i="13" s="1"/>
  <c r="AK468" i="13" s="1"/>
  <c r="AK469" i="13" s="1"/>
  <c r="AK470" i="13" s="1"/>
  <c r="AK471" i="13" s="1"/>
  <c r="AK472" i="13" s="1"/>
  <c r="AK473" i="13" s="1"/>
  <c r="AK474" i="13" s="1"/>
  <c r="AK475" i="13" s="1"/>
  <c r="AK476" i="13" s="1"/>
  <c r="AK477" i="13" s="1"/>
  <c r="AK478" i="13" s="1"/>
  <c r="AK479" i="13" s="1"/>
  <c r="AK480" i="13" s="1"/>
  <c r="AK481" i="13" s="1"/>
  <c r="AK482" i="13" s="1"/>
  <c r="AK483" i="13" s="1"/>
  <c r="AK484" i="13" s="1"/>
  <c r="AK485" i="13" s="1"/>
  <c r="AK486" i="13" s="1"/>
  <c r="AK487" i="13" s="1"/>
  <c r="AK488" i="13" s="1"/>
  <c r="AK489" i="13" s="1"/>
  <c r="B20" i="12"/>
  <c r="W10" i="13"/>
  <c r="W11" i="13" s="1"/>
  <c r="W12" i="13" s="1"/>
  <c r="W13" i="13" s="1"/>
  <c r="W14" i="13" s="1"/>
  <c r="W15" i="13" s="1"/>
  <c r="W16" i="13" s="1"/>
  <c r="W17" i="13" s="1"/>
  <c r="W18" i="13" s="1"/>
  <c r="W19" i="13" s="1"/>
  <c r="W20" i="13" s="1"/>
  <c r="W21" i="13" s="1"/>
  <c r="W22" i="13" s="1"/>
  <c r="W23" i="13" s="1"/>
  <c r="W24" i="13" s="1"/>
  <c r="W25" i="13" s="1"/>
  <c r="W26" i="13" s="1"/>
  <c r="W27" i="13" s="1"/>
  <c r="W28" i="13" s="1"/>
  <c r="W29" i="13" s="1"/>
  <c r="W30" i="13" s="1"/>
  <c r="W31" i="13" s="1"/>
  <c r="W32" i="13" s="1"/>
  <c r="W33" i="13" s="1"/>
  <c r="W34" i="13" s="1"/>
  <c r="W35" i="13" s="1"/>
  <c r="W36" i="13" s="1"/>
  <c r="W37" i="13" s="1"/>
  <c r="W38" i="13" s="1"/>
  <c r="W39" i="13" s="1"/>
  <c r="W40" i="13" s="1"/>
  <c r="W41" i="13" s="1"/>
  <c r="W42" i="13" s="1"/>
  <c r="W43" i="13" s="1"/>
  <c r="W44" i="13" s="1"/>
  <c r="W45" i="13" s="1"/>
  <c r="W46" i="13" s="1"/>
  <c r="W47" i="13" s="1"/>
  <c r="W48" i="13" s="1"/>
  <c r="W49" i="13" s="1"/>
  <c r="W50" i="13" s="1"/>
  <c r="W51" i="13" s="1"/>
  <c r="W52" i="13" s="1"/>
  <c r="W53" i="13" s="1"/>
  <c r="W54" i="13" s="1"/>
  <c r="W55" i="13" s="1"/>
  <c r="W56" i="13" s="1"/>
  <c r="W57" i="13" s="1"/>
  <c r="W58" i="13" s="1"/>
  <c r="W59" i="13" s="1"/>
  <c r="W60" i="13" s="1"/>
  <c r="W61" i="13" s="1"/>
  <c r="W62" i="13" s="1"/>
  <c r="W63" i="13" s="1"/>
  <c r="W64" i="13" s="1"/>
  <c r="W65" i="13" s="1"/>
  <c r="W66" i="13" s="1"/>
  <c r="W67" i="13" s="1"/>
  <c r="W68" i="13" s="1"/>
  <c r="W69" i="13" s="1"/>
  <c r="W70" i="13" s="1"/>
  <c r="W71" i="13" s="1"/>
  <c r="W72" i="13" s="1"/>
  <c r="W73" i="13" s="1"/>
  <c r="W74" i="13" s="1"/>
  <c r="W75" i="13" s="1"/>
  <c r="W76" i="13" s="1"/>
  <c r="W77" i="13" s="1"/>
  <c r="W78" i="13" s="1"/>
  <c r="W79" i="13" s="1"/>
  <c r="W80" i="13" s="1"/>
  <c r="W81" i="13" s="1"/>
  <c r="W82" i="13" s="1"/>
  <c r="W83" i="13" s="1"/>
  <c r="W84" i="13" s="1"/>
  <c r="W85" i="13" s="1"/>
  <c r="W86" i="13" s="1"/>
  <c r="W87" i="13" s="1"/>
  <c r="W88" i="13" s="1"/>
  <c r="W89" i="13" s="1"/>
  <c r="W90" i="13" s="1"/>
  <c r="W91" i="13" s="1"/>
  <c r="W92" i="13" s="1"/>
  <c r="W93" i="13" s="1"/>
  <c r="W94" i="13" s="1"/>
  <c r="W95" i="13" s="1"/>
  <c r="W96" i="13" s="1"/>
  <c r="W97" i="13" s="1"/>
  <c r="W98" i="13" s="1"/>
  <c r="W99" i="13" s="1"/>
  <c r="W100" i="13" s="1"/>
  <c r="W101" i="13" s="1"/>
  <c r="W102" i="13" s="1"/>
  <c r="W103" i="13" s="1"/>
  <c r="W104" i="13" s="1"/>
  <c r="W105" i="13" s="1"/>
  <c r="W106" i="13" s="1"/>
  <c r="W107" i="13" s="1"/>
  <c r="W108" i="13" s="1"/>
  <c r="W109" i="13" s="1"/>
  <c r="W110" i="13" s="1"/>
  <c r="W111" i="13" s="1"/>
  <c r="W112" i="13" s="1"/>
  <c r="W113" i="13" s="1"/>
  <c r="W114" i="13" s="1"/>
  <c r="W115" i="13" s="1"/>
  <c r="W116" i="13" s="1"/>
  <c r="W117" i="13" s="1"/>
  <c r="W118" i="13" s="1"/>
  <c r="W119" i="13" s="1"/>
  <c r="W120" i="13" s="1"/>
  <c r="W121" i="13" s="1"/>
  <c r="W122" i="13" s="1"/>
  <c r="W123" i="13" s="1"/>
  <c r="W124" i="13" s="1"/>
  <c r="W125" i="13" s="1"/>
  <c r="W126" i="13" s="1"/>
  <c r="W127" i="13" s="1"/>
  <c r="W128" i="13" s="1"/>
  <c r="W129" i="13" s="1"/>
  <c r="W130" i="13" s="1"/>
  <c r="W131" i="13" s="1"/>
  <c r="W132" i="13" s="1"/>
  <c r="W133" i="13" s="1"/>
  <c r="W134" i="13" s="1"/>
  <c r="W135" i="13" s="1"/>
  <c r="W136" i="13" s="1"/>
  <c r="W137" i="13" s="1"/>
  <c r="W138" i="13" s="1"/>
  <c r="W139" i="13" s="1"/>
  <c r="W140" i="13" s="1"/>
  <c r="W141" i="13" s="1"/>
  <c r="W142" i="13" s="1"/>
  <c r="W143" i="13" s="1"/>
  <c r="W144" i="13" s="1"/>
  <c r="W145" i="13" s="1"/>
  <c r="W146" i="13" s="1"/>
  <c r="W147" i="13" s="1"/>
  <c r="W148" i="13" s="1"/>
  <c r="W149" i="13" s="1"/>
  <c r="W150" i="13" s="1"/>
  <c r="W151" i="13" s="1"/>
  <c r="W152" i="13" s="1"/>
  <c r="W153" i="13" s="1"/>
  <c r="W154" i="13" s="1"/>
  <c r="W155" i="13" s="1"/>
  <c r="W156" i="13" s="1"/>
  <c r="W157" i="13" s="1"/>
  <c r="W158" i="13" s="1"/>
  <c r="W159" i="13" s="1"/>
  <c r="W160" i="13" s="1"/>
  <c r="W161" i="13" s="1"/>
  <c r="W162" i="13" s="1"/>
  <c r="W163" i="13" s="1"/>
  <c r="W164" i="13" s="1"/>
  <c r="W165" i="13" s="1"/>
  <c r="W166" i="13" s="1"/>
  <c r="W167" i="13" s="1"/>
  <c r="W168" i="13" s="1"/>
  <c r="W169" i="13" s="1"/>
  <c r="W170" i="13" s="1"/>
  <c r="W171" i="13" s="1"/>
  <c r="W172" i="13" s="1"/>
  <c r="W173" i="13" s="1"/>
  <c r="W174" i="13" s="1"/>
  <c r="W175" i="13" s="1"/>
  <c r="W176" i="13" s="1"/>
  <c r="W177" i="13" s="1"/>
  <c r="W178" i="13" s="1"/>
  <c r="W179" i="13" s="1"/>
  <c r="W180" i="13" s="1"/>
  <c r="W181" i="13" s="1"/>
  <c r="W182" i="13" s="1"/>
  <c r="W183" i="13" s="1"/>
  <c r="W184" i="13" s="1"/>
  <c r="W185" i="13" s="1"/>
  <c r="W186" i="13" s="1"/>
  <c r="W187" i="13" s="1"/>
  <c r="W188" i="13" s="1"/>
  <c r="W189" i="13" s="1"/>
  <c r="W190" i="13" s="1"/>
  <c r="W191" i="13" s="1"/>
  <c r="W192" i="13" s="1"/>
  <c r="W193" i="13" s="1"/>
  <c r="W194" i="13" s="1"/>
  <c r="W195" i="13" s="1"/>
  <c r="W196" i="13" s="1"/>
  <c r="W197" i="13" s="1"/>
  <c r="W198" i="13" s="1"/>
  <c r="W199" i="13" s="1"/>
  <c r="W200" i="13" s="1"/>
  <c r="W201" i="13" s="1"/>
  <c r="W202" i="13" s="1"/>
  <c r="W203" i="13" s="1"/>
  <c r="W204" i="13" s="1"/>
  <c r="W205" i="13" s="1"/>
  <c r="W206" i="13" s="1"/>
  <c r="W207" i="13" s="1"/>
  <c r="W208" i="13" s="1"/>
  <c r="W209" i="13" s="1"/>
  <c r="W210" i="13" s="1"/>
  <c r="W211" i="13" s="1"/>
  <c r="W212" i="13" s="1"/>
  <c r="W213" i="13" s="1"/>
  <c r="W214" i="13" s="1"/>
  <c r="W215" i="13" s="1"/>
  <c r="W216" i="13" s="1"/>
  <c r="W217" i="13" s="1"/>
  <c r="W218" i="13" s="1"/>
  <c r="W219" i="13" s="1"/>
  <c r="W220" i="13" s="1"/>
  <c r="W221" i="13" s="1"/>
  <c r="W222" i="13" s="1"/>
  <c r="W223" i="13" s="1"/>
  <c r="W224" i="13" s="1"/>
  <c r="W225" i="13" s="1"/>
  <c r="W226" i="13" s="1"/>
  <c r="W227" i="13" s="1"/>
  <c r="W228" i="13" s="1"/>
  <c r="W229" i="13" s="1"/>
  <c r="W230" i="13" s="1"/>
  <c r="W231" i="13" s="1"/>
  <c r="W232" i="13" s="1"/>
  <c r="W233" i="13" s="1"/>
  <c r="W234" i="13" s="1"/>
  <c r="W235" i="13" s="1"/>
  <c r="W236" i="13" s="1"/>
  <c r="W237" i="13" s="1"/>
  <c r="W238" i="13" s="1"/>
  <c r="W239" i="13" s="1"/>
  <c r="W240" i="13" s="1"/>
  <c r="W241" i="13" s="1"/>
  <c r="W242" i="13" s="1"/>
  <c r="W243" i="13" s="1"/>
  <c r="W244" i="13" s="1"/>
  <c r="W245" i="13" s="1"/>
  <c r="W246" i="13" s="1"/>
  <c r="W247" i="13" s="1"/>
  <c r="W248" i="13" s="1"/>
  <c r="W249" i="13" s="1"/>
  <c r="W250" i="13" s="1"/>
  <c r="W251" i="13" s="1"/>
  <c r="W252" i="13" s="1"/>
  <c r="W253" i="13" s="1"/>
  <c r="W254" i="13" s="1"/>
  <c r="W255" i="13" s="1"/>
  <c r="W256" i="13" s="1"/>
  <c r="W257" i="13" s="1"/>
  <c r="W258" i="13" s="1"/>
  <c r="W259" i="13" s="1"/>
  <c r="W260" i="13" s="1"/>
  <c r="W261" i="13" s="1"/>
  <c r="W262" i="13" s="1"/>
  <c r="W263" i="13" s="1"/>
  <c r="W264" i="13" s="1"/>
  <c r="W265" i="13" s="1"/>
  <c r="W266" i="13" s="1"/>
  <c r="W267" i="13" s="1"/>
  <c r="W268" i="13" s="1"/>
  <c r="W269" i="13" s="1"/>
  <c r="W270" i="13" s="1"/>
  <c r="W271" i="13" s="1"/>
  <c r="W272" i="13" s="1"/>
  <c r="W273" i="13" s="1"/>
  <c r="W274" i="13" s="1"/>
  <c r="W275" i="13" s="1"/>
  <c r="W276" i="13" s="1"/>
  <c r="W277" i="13" s="1"/>
  <c r="W278" i="13" s="1"/>
  <c r="W279" i="13" s="1"/>
  <c r="W280" i="13" s="1"/>
  <c r="W281" i="13" s="1"/>
  <c r="W282" i="13" s="1"/>
  <c r="W283" i="13" s="1"/>
  <c r="W284" i="13" s="1"/>
  <c r="W285" i="13" s="1"/>
  <c r="W286" i="13" s="1"/>
  <c r="W287" i="13" s="1"/>
  <c r="W288" i="13" s="1"/>
  <c r="W289" i="13" s="1"/>
  <c r="W290" i="13" s="1"/>
  <c r="W291" i="13" s="1"/>
  <c r="W292" i="13" s="1"/>
  <c r="W293" i="13" s="1"/>
  <c r="W294" i="13" s="1"/>
  <c r="W295" i="13" s="1"/>
  <c r="W296" i="13" s="1"/>
  <c r="W297" i="13" s="1"/>
  <c r="W298" i="13" s="1"/>
  <c r="W299" i="13" s="1"/>
  <c r="W300" i="13" s="1"/>
  <c r="W301" i="13" s="1"/>
  <c r="W302" i="13" s="1"/>
  <c r="W303" i="13" s="1"/>
  <c r="W304" i="13" s="1"/>
  <c r="W305" i="13" s="1"/>
  <c r="W306" i="13" s="1"/>
  <c r="W307" i="13" s="1"/>
  <c r="W308" i="13" s="1"/>
  <c r="W309" i="13" s="1"/>
  <c r="W310" i="13" s="1"/>
  <c r="W311" i="13" s="1"/>
  <c r="W312" i="13" s="1"/>
  <c r="W313" i="13" s="1"/>
  <c r="W314" i="13" s="1"/>
  <c r="W315" i="13" s="1"/>
  <c r="W316" i="13" s="1"/>
  <c r="W317" i="13" s="1"/>
  <c r="W318" i="13" s="1"/>
  <c r="W319" i="13" s="1"/>
  <c r="W320" i="13" s="1"/>
  <c r="W321" i="13" s="1"/>
  <c r="W322" i="13" s="1"/>
  <c r="W323" i="13" s="1"/>
  <c r="W324" i="13" s="1"/>
  <c r="W325" i="13" s="1"/>
  <c r="W326" i="13" s="1"/>
  <c r="W327" i="13" s="1"/>
  <c r="W328" i="13" s="1"/>
  <c r="W329" i="13" s="1"/>
  <c r="W330" i="13" s="1"/>
  <c r="W331" i="13" s="1"/>
  <c r="W332" i="13" s="1"/>
  <c r="W333" i="13" s="1"/>
  <c r="W334" i="13" s="1"/>
  <c r="W335" i="13" s="1"/>
  <c r="W336" i="13" s="1"/>
  <c r="W337" i="13" s="1"/>
  <c r="W338" i="13" s="1"/>
  <c r="W339" i="13" s="1"/>
  <c r="W340" i="13" s="1"/>
  <c r="W341" i="13" s="1"/>
  <c r="W342" i="13" s="1"/>
  <c r="W343" i="13" s="1"/>
  <c r="W344" i="13" s="1"/>
  <c r="W345" i="13" s="1"/>
  <c r="W346" i="13" s="1"/>
  <c r="W347" i="13" s="1"/>
  <c r="W348" i="13" s="1"/>
  <c r="W349" i="13" s="1"/>
  <c r="W350" i="13" s="1"/>
  <c r="W351" i="13" s="1"/>
  <c r="W352" i="13" s="1"/>
  <c r="W353" i="13" s="1"/>
  <c r="W354" i="13" s="1"/>
  <c r="W355" i="13" s="1"/>
  <c r="W356" i="13" s="1"/>
  <c r="W357" i="13" s="1"/>
  <c r="W358" i="13" s="1"/>
  <c r="W359" i="13" s="1"/>
  <c r="W360" i="13" s="1"/>
  <c r="W361" i="13" s="1"/>
  <c r="W362" i="13" s="1"/>
  <c r="W363" i="13" s="1"/>
  <c r="W364" i="13" s="1"/>
  <c r="W365" i="13" s="1"/>
  <c r="W366" i="13" s="1"/>
  <c r="W367" i="13" s="1"/>
  <c r="W368" i="13" s="1"/>
  <c r="W369" i="13" s="1"/>
  <c r="W370" i="13" s="1"/>
  <c r="W371" i="13" s="1"/>
  <c r="W372" i="13" s="1"/>
  <c r="W373" i="13" s="1"/>
  <c r="W374" i="13" s="1"/>
  <c r="W375" i="13" s="1"/>
  <c r="W376" i="13" s="1"/>
  <c r="W377" i="13" s="1"/>
  <c r="W378" i="13" s="1"/>
  <c r="W379" i="13" s="1"/>
  <c r="W380" i="13" s="1"/>
  <c r="W381" i="13" s="1"/>
  <c r="W382" i="13" s="1"/>
  <c r="W383" i="13" s="1"/>
  <c r="W384" i="13" s="1"/>
  <c r="W385" i="13" s="1"/>
  <c r="W386" i="13" s="1"/>
  <c r="W387" i="13" s="1"/>
  <c r="W388" i="13" s="1"/>
  <c r="W389" i="13" s="1"/>
  <c r="W390" i="13" s="1"/>
  <c r="W391" i="13" s="1"/>
  <c r="W392" i="13" s="1"/>
  <c r="W393" i="13" s="1"/>
  <c r="W394" i="13" s="1"/>
  <c r="W395" i="13" s="1"/>
  <c r="W396" i="13" s="1"/>
  <c r="W397" i="13" s="1"/>
  <c r="W398" i="13" s="1"/>
  <c r="W399" i="13" s="1"/>
  <c r="W400" i="13" s="1"/>
  <c r="W401" i="13" s="1"/>
  <c r="W402" i="13" s="1"/>
  <c r="W403" i="13" s="1"/>
  <c r="W404" i="13" s="1"/>
  <c r="W405" i="13" s="1"/>
  <c r="W406" i="13" s="1"/>
  <c r="W407" i="13" s="1"/>
  <c r="W408" i="13" s="1"/>
  <c r="W409" i="13" s="1"/>
  <c r="W410" i="13" s="1"/>
  <c r="W411" i="13" s="1"/>
  <c r="W412" i="13" s="1"/>
  <c r="W413" i="13" s="1"/>
  <c r="W414" i="13" s="1"/>
  <c r="W415" i="13" s="1"/>
  <c r="W416" i="13" s="1"/>
  <c r="W417" i="13" s="1"/>
  <c r="W418" i="13" s="1"/>
  <c r="W419" i="13" s="1"/>
  <c r="W420" i="13" s="1"/>
  <c r="W421" i="13" s="1"/>
  <c r="W422" i="13" s="1"/>
  <c r="W423" i="13" s="1"/>
  <c r="W424" i="13" s="1"/>
  <c r="W425" i="13" s="1"/>
  <c r="W426" i="13" s="1"/>
  <c r="W427" i="13" s="1"/>
  <c r="W428" i="13" s="1"/>
  <c r="W429" i="13" s="1"/>
  <c r="W430" i="13" s="1"/>
  <c r="W431" i="13" s="1"/>
  <c r="W432" i="13" s="1"/>
  <c r="W433" i="13" s="1"/>
  <c r="W434" i="13" s="1"/>
  <c r="W435" i="13" s="1"/>
  <c r="W436" i="13" s="1"/>
  <c r="W437" i="13" s="1"/>
  <c r="W438" i="13" s="1"/>
  <c r="W439" i="13" s="1"/>
  <c r="W440" i="13" s="1"/>
  <c r="W441" i="13" s="1"/>
  <c r="W442" i="13" s="1"/>
  <c r="W443" i="13" s="1"/>
  <c r="W444" i="13" s="1"/>
  <c r="W445" i="13" s="1"/>
  <c r="W446" i="13" s="1"/>
  <c r="W447" i="13" s="1"/>
  <c r="W448" i="13" s="1"/>
  <c r="W449" i="13" s="1"/>
  <c r="W450" i="13" s="1"/>
  <c r="W451" i="13" s="1"/>
  <c r="W452" i="13" s="1"/>
  <c r="W453" i="13" s="1"/>
  <c r="W454" i="13" s="1"/>
  <c r="W455" i="13" s="1"/>
  <c r="W456" i="13" s="1"/>
  <c r="W457" i="13" s="1"/>
  <c r="W458" i="13" s="1"/>
  <c r="W459" i="13" s="1"/>
  <c r="W460" i="13" s="1"/>
  <c r="W461" i="13" s="1"/>
  <c r="W462" i="13" s="1"/>
  <c r="W463" i="13" s="1"/>
  <c r="W464" i="13" s="1"/>
  <c r="W465" i="13" s="1"/>
  <c r="W466" i="13" s="1"/>
  <c r="W467" i="13" s="1"/>
  <c r="W468" i="13" s="1"/>
  <c r="W469" i="13" s="1"/>
  <c r="W470" i="13" s="1"/>
  <c r="W471" i="13" s="1"/>
  <c r="W472" i="13" s="1"/>
  <c r="W473" i="13" s="1"/>
  <c r="W474" i="13" s="1"/>
  <c r="W475" i="13" s="1"/>
  <c r="W476" i="13" s="1"/>
  <c r="W477" i="13" s="1"/>
  <c r="W478" i="13" s="1"/>
  <c r="W479" i="13" s="1"/>
  <c r="W480" i="13" s="1"/>
  <c r="W481" i="13" s="1"/>
  <c r="W482" i="13" s="1"/>
  <c r="W483" i="13" s="1"/>
  <c r="W484" i="13" s="1"/>
  <c r="W485" i="13" s="1"/>
  <c r="W486" i="13" s="1"/>
  <c r="W487" i="13" s="1"/>
  <c r="W488" i="13" s="1"/>
  <c r="W489" i="13" s="1"/>
  <c r="AS7" i="13"/>
  <c r="AR9" i="13" l="1"/>
  <c r="AV7" i="13"/>
  <c r="AR10" i="13" s="1"/>
  <c r="AR11" i="13" s="1"/>
  <c r="AR12" i="13" s="1"/>
  <c r="AR13" i="13" s="1"/>
  <c r="AR14" i="13" s="1"/>
  <c r="AR15" i="13" s="1"/>
  <c r="AR16" i="13" s="1"/>
  <c r="AR17" i="13" s="1"/>
  <c r="AR18" i="13" s="1"/>
  <c r="AR19" i="13" s="1"/>
  <c r="AR20" i="13" s="1"/>
  <c r="AR21" i="13" s="1"/>
  <c r="AR22" i="13" s="1"/>
  <c r="AR23" i="13" s="1"/>
  <c r="AR24" i="13" s="1"/>
  <c r="AR25" i="13" s="1"/>
  <c r="AR26" i="13" s="1"/>
  <c r="AR27" i="13" s="1"/>
  <c r="AR28" i="13" s="1"/>
  <c r="AR29" i="13" s="1"/>
  <c r="AR30" i="13" s="1"/>
  <c r="AR31" i="13" s="1"/>
  <c r="AR32" i="13" s="1"/>
  <c r="AR33" i="13" s="1"/>
  <c r="AR34" i="13" s="1"/>
  <c r="AR35" i="13" s="1"/>
  <c r="AR36" i="13" s="1"/>
  <c r="AR37" i="13" s="1"/>
  <c r="AR38" i="13" s="1"/>
  <c r="AR39" i="13" s="1"/>
  <c r="AR40" i="13" s="1"/>
  <c r="AR41" i="13" s="1"/>
  <c r="AR42" i="13" s="1"/>
  <c r="AR43" i="13" s="1"/>
  <c r="AR44" i="13" s="1"/>
  <c r="AR45" i="13" s="1"/>
  <c r="AR46" i="13" s="1"/>
  <c r="AR47" i="13" s="1"/>
  <c r="AR48" i="13" s="1"/>
  <c r="AR49" i="13" s="1"/>
  <c r="AR50" i="13" s="1"/>
  <c r="AR51" i="13" s="1"/>
  <c r="AR52" i="13" s="1"/>
  <c r="AR53" i="13" s="1"/>
  <c r="AR54" i="13" s="1"/>
  <c r="AR55" i="13" s="1"/>
  <c r="AR56" i="13" s="1"/>
  <c r="AR57" i="13" s="1"/>
  <c r="AR58" i="13" s="1"/>
  <c r="AR59" i="13" s="1"/>
  <c r="AR60" i="13" s="1"/>
  <c r="AR61" i="13" s="1"/>
  <c r="AR62" i="13" s="1"/>
  <c r="AR63" i="13" s="1"/>
  <c r="AR64" i="13" s="1"/>
  <c r="AR65" i="13" s="1"/>
  <c r="AR66" i="13" s="1"/>
  <c r="AR67" i="13" s="1"/>
  <c r="AR68" i="13" s="1"/>
  <c r="AR69" i="13" s="1"/>
  <c r="AR70" i="13" s="1"/>
  <c r="AR71" i="13" s="1"/>
  <c r="AR72" i="13" s="1"/>
  <c r="AR73" i="13" s="1"/>
  <c r="AR74" i="13" s="1"/>
  <c r="AR75" i="13" s="1"/>
  <c r="AR76" i="13" s="1"/>
  <c r="AR77" i="13" s="1"/>
  <c r="AR78" i="13" s="1"/>
  <c r="AR79" i="13" s="1"/>
  <c r="AR80" i="13" s="1"/>
  <c r="AR81" i="13" s="1"/>
  <c r="AR82" i="13" s="1"/>
  <c r="AR83" i="13" s="1"/>
  <c r="AR84" i="13" s="1"/>
  <c r="AR85" i="13" s="1"/>
  <c r="AR86" i="13" s="1"/>
  <c r="AR87" i="13" s="1"/>
  <c r="AR88" i="13" s="1"/>
  <c r="AR89" i="13" s="1"/>
  <c r="AR90" i="13" s="1"/>
  <c r="AR91" i="13" s="1"/>
  <c r="AR92" i="13" s="1"/>
  <c r="AR93" i="13" s="1"/>
  <c r="AR94" i="13" s="1"/>
  <c r="AR95" i="13" s="1"/>
  <c r="AR96" i="13" s="1"/>
  <c r="AR97" i="13" s="1"/>
  <c r="AR98" i="13" s="1"/>
  <c r="AR99" i="13" s="1"/>
  <c r="AR100" i="13" s="1"/>
  <c r="AR101" i="13" s="1"/>
  <c r="AR102" i="13" s="1"/>
  <c r="AR103" i="13" s="1"/>
  <c r="AR104" i="13" s="1"/>
  <c r="AR105" i="13" s="1"/>
  <c r="AR106" i="13" s="1"/>
  <c r="AR107" i="13" s="1"/>
  <c r="AR108" i="13" s="1"/>
  <c r="AR109" i="13" s="1"/>
  <c r="AR110" i="13" s="1"/>
  <c r="AR111" i="13" s="1"/>
  <c r="AR112" i="13" s="1"/>
  <c r="AR113" i="13" s="1"/>
  <c r="AR114" i="13" s="1"/>
  <c r="AR115" i="13" s="1"/>
  <c r="AR116" i="13" s="1"/>
  <c r="AR117" i="13" s="1"/>
  <c r="AR118" i="13" s="1"/>
  <c r="AR119" i="13" s="1"/>
  <c r="AR120" i="13" s="1"/>
  <c r="AR121" i="13" s="1"/>
  <c r="AR122" i="13" s="1"/>
  <c r="AR123" i="13" s="1"/>
  <c r="AR124" i="13" s="1"/>
  <c r="AR125" i="13" s="1"/>
  <c r="AR126" i="13" s="1"/>
  <c r="AR127" i="13" s="1"/>
  <c r="AR128" i="13" s="1"/>
  <c r="AR129" i="13" s="1"/>
  <c r="AR130" i="13" s="1"/>
  <c r="AR131" i="13" s="1"/>
  <c r="AR132" i="13" s="1"/>
  <c r="AR133" i="13" s="1"/>
  <c r="AR134" i="13" s="1"/>
  <c r="AR135" i="13" s="1"/>
  <c r="AR136" i="13" s="1"/>
  <c r="AR137" i="13" s="1"/>
  <c r="AR138" i="13" s="1"/>
  <c r="AR139" i="13" s="1"/>
  <c r="AR140" i="13" s="1"/>
  <c r="AR141" i="13" s="1"/>
  <c r="AR142" i="13" s="1"/>
  <c r="AR143" i="13" s="1"/>
  <c r="AR144" i="13" s="1"/>
  <c r="AR145" i="13" s="1"/>
  <c r="AR146" i="13" s="1"/>
  <c r="AR147" i="13" s="1"/>
  <c r="AR148" i="13" s="1"/>
  <c r="AR149" i="13" s="1"/>
  <c r="AR150" i="13" s="1"/>
  <c r="AR151" i="13" s="1"/>
  <c r="AR152" i="13" s="1"/>
  <c r="AR153" i="13" s="1"/>
  <c r="AR154" i="13" s="1"/>
  <c r="AR155" i="13" s="1"/>
  <c r="AR156" i="13" s="1"/>
  <c r="AR157" i="13" s="1"/>
  <c r="AR158" i="13" s="1"/>
  <c r="AR159" i="13" s="1"/>
  <c r="AR160" i="13" s="1"/>
  <c r="AR161" i="13" s="1"/>
  <c r="AR162" i="13" s="1"/>
  <c r="AR163" i="13" s="1"/>
  <c r="AR164" i="13" s="1"/>
  <c r="AR165" i="13" s="1"/>
  <c r="AR166" i="13" s="1"/>
  <c r="AR167" i="13" s="1"/>
  <c r="AR168" i="13" s="1"/>
  <c r="AR169" i="13" s="1"/>
  <c r="AR170" i="13" s="1"/>
  <c r="AR171" i="13" s="1"/>
  <c r="AR172" i="13" s="1"/>
  <c r="AR173" i="13" s="1"/>
  <c r="AR174" i="13" s="1"/>
  <c r="AR175" i="13" s="1"/>
  <c r="AR176" i="13" s="1"/>
  <c r="AR177" i="13" s="1"/>
  <c r="AR178" i="13" s="1"/>
  <c r="AR179" i="13" s="1"/>
  <c r="AR180" i="13" s="1"/>
  <c r="AR181" i="13" s="1"/>
  <c r="AR182" i="13" s="1"/>
  <c r="AR183" i="13" s="1"/>
  <c r="AR184" i="13" s="1"/>
  <c r="AR185" i="13" s="1"/>
  <c r="AR186" i="13" s="1"/>
  <c r="AR187" i="13" s="1"/>
  <c r="AR188" i="13" s="1"/>
  <c r="AR189" i="13" s="1"/>
  <c r="AR190" i="13" s="1"/>
  <c r="AR191" i="13" s="1"/>
  <c r="AR192" i="13" s="1"/>
  <c r="AR193" i="13" s="1"/>
  <c r="AR194" i="13" s="1"/>
  <c r="AR195" i="13" s="1"/>
  <c r="AR196" i="13" s="1"/>
  <c r="AR197" i="13" s="1"/>
  <c r="AR198" i="13" s="1"/>
  <c r="AR199" i="13" s="1"/>
  <c r="AR200" i="13" s="1"/>
  <c r="AR201" i="13" s="1"/>
  <c r="AR202" i="13" s="1"/>
  <c r="AR203" i="13" s="1"/>
  <c r="AR204" i="13" s="1"/>
  <c r="AR205" i="13" s="1"/>
  <c r="AR206" i="13" s="1"/>
  <c r="AR207" i="13" s="1"/>
  <c r="AR208" i="13" s="1"/>
  <c r="AR209" i="13" s="1"/>
  <c r="AR210" i="13" s="1"/>
  <c r="AR211" i="13" s="1"/>
  <c r="AR212" i="13" s="1"/>
  <c r="AR213" i="13" s="1"/>
  <c r="AR214" i="13" s="1"/>
  <c r="AR215" i="13" s="1"/>
  <c r="AR216" i="13" s="1"/>
  <c r="AR217" i="13" s="1"/>
  <c r="AR218" i="13" s="1"/>
  <c r="AR219" i="13" s="1"/>
  <c r="AR220" i="13" s="1"/>
  <c r="AR221" i="13" s="1"/>
  <c r="AR222" i="13" s="1"/>
  <c r="AR223" i="13" s="1"/>
  <c r="AR224" i="13" s="1"/>
  <c r="AR225" i="13" s="1"/>
  <c r="AR226" i="13" s="1"/>
  <c r="AR227" i="13" s="1"/>
  <c r="AR228" i="13" s="1"/>
  <c r="AR229" i="13" s="1"/>
  <c r="AR230" i="13" s="1"/>
  <c r="AR231" i="13" s="1"/>
  <c r="AR232" i="13" s="1"/>
  <c r="AR233" i="13" s="1"/>
  <c r="AR234" i="13" s="1"/>
  <c r="AR235" i="13" s="1"/>
  <c r="AR236" i="13" s="1"/>
  <c r="AR237" i="13" s="1"/>
  <c r="AR238" i="13" s="1"/>
  <c r="AR239" i="13" s="1"/>
  <c r="AR240" i="13" s="1"/>
  <c r="AR241" i="13" s="1"/>
  <c r="AR242" i="13" s="1"/>
  <c r="AR243" i="13" s="1"/>
  <c r="AR244" i="13" s="1"/>
  <c r="AR245" i="13" s="1"/>
  <c r="AR246" i="13" s="1"/>
  <c r="AR247" i="13" s="1"/>
  <c r="AR248" i="13" s="1"/>
  <c r="AR249" i="13" s="1"/>
  <c r="AR250" i="13" s="1"/>
  <c r="AR251" i="13" s="1"/>
  <c r="AR252" i="13" s="1"/>
  <c r="AR253" i="13" s="1"/>
  <c r="AR254" i="13" s="1"/>
  <c r="AR255" i="13" s="1"/>
  <c r="AR256" i="13" s="1"/>
  <c r="AR257" i="13" s="1"/>
  <c r="AR258" i="13" s="1"/>
  <c r="AR259" i="13" s="1"/>
  <c r="AR260" i="13" s="1"/>
  <c r="AR261" i="13" s="1"/>
  <c r="AR262" i="13" s="1"/>
  <c r="AR263" i="13" s="1"/>
  <c r="AR264" i="13" s="1"/>
  <c r="AR265" i="13" s="1"/>
  <c r="AR266" i="13" s="1"/>
  <c r="AR267" i="13" s="1"/>
  <c r="AR268" i="13" s="1"/>
  <c r="AR269" i="13" s="1"/>
  <c r="AR270" i="13" s="1"/>
  <c r="AR271" i="13" s="1"/>
  <c r="AR272" i="13" s="1"/>
  <c r="AR273" i="13" s="1"/>
  <c r="AR274" i="13" s="1"/>
  <c r="AR275" i="13" s="1"/>
  <c r="AR276" i="13" s="1"/>
  <c r="AR277" i="13" s="1"/>
  <c r="AR278" i="13" s="1"/>
  <c r="AR279" i="13" s="1"/>
  <c r="AR280" i="13" s="1"/>
  <c r="AR281" i="13" s="1"/>
  <c r="AR282" i="13" s="1"/>
  <c r="AR283" i="13" s="1"/>
  <c r="AR284" i="13" s="1"/>
  <c r="AR285" i="13" s="1"/>
  <c r="AR286" i="13" s="1"/>
  <c r="AR287" i="13" s="1"/>
  <c r="AR288" i="13" s="1"/>
  <c r="AR289" i="13" s="1"/>
  <c r="AR290" i="13" s="1"/>
  <c r="AR291" i="13" s="1"/>
  <c r="AR292" i="13" s="1"/>
  <c r="AR293" i="13" s="1"/>
  <c r="AR294" i="13" s="1"/>
  <c r="AR295" i="13" s="1"/>
  <c r="AR296" i="13" s="1"/>
  <c r="AR297" i="13" s="1"/>
  <c r="AR298" i="13" s="1"/>
  <c r="AR299" i="13" s="1"/>
  <c r="AR300" i="13" s="1"/>
  <c r="AR301" i="13" s="1"/>
  <c r="AR302" i="13" s="1"/>
  <c r="AR303" i="13" s="1"/>
  <c r="AR304" i="13" s="1"/>
  <c r="AR305" i="13" s="1"/>
  <c r="AR306" i="13" s="1"/>
  <c r="AR307" i="13" s="1"/>
  <c r="AR308" i="13" s="1"/>
  <c r="AR309" i="13" s="1"/>
  <c r="AR310" i="13" s="1"/>
  <c r="AR311" i="13" s="1"/>
  <c r="AR312" i="13" s="1"/>
  <c r="AR313" i="13" s="1"/>
  <c r="AR314" i="13" s="1"/>
  <c r="AR315" i="13" s="1"/>
  <c r="AR316" i="13" s="1"/>
  <c r="AR317" i="13" s="1"/>
  <c r="AR318" i="13" s="1"/>
  <c r="AR319" i="13" s="1"/>
  <c r="AR320" i="13" s="1"/>
  <c r="AR321" i="13" s="1"/>
  <c r="AR322" i="13" s="1"/>
  <c r="AR323" i="13" s="1"/>
  <c r="AR324" i="13" s="1"/>
  <c r="AR325" i="13" s="1"/>
  <c r="AR326" i="13" s="1"/>
  <c r="AR327" i="13" s="1"/>
  <c r="AR328" i="13" s="1"/>
  <c r="AR329" i="13" s="1"/>
  <c r="AR330" i="13" s="1"/>
  <c r="AR331" i="13" s="1"/>
  <c r="AR332" i="13" s="1"/>
  <c r="AR333" i="13" s="1"/>
  <c r="AR334" i="13" s="1"/>
  <c r="AR335" i="13" s="1"/>
  <c r="AR336" i="13" s="1"/>
  <c r="AR337" i="13" s="1"/>
  <c r="AR338" i="13" s="1"/>
  <c r="AR339" i="13" s="1"/>
  <c r="AR340" i="13" s="1"/>
  <c r="AR341" i="13" s="1"/>
  <c r="AR342" i="13" s="1"/>
  <c r="AR343" i="13" s="1"/>
  <c r="AR344" i="13" s="1"/>
  <c r="AR345" i="13" s="1"/>
  <c r="AR346" i="13" s="1"/>
  <c r="AR347" i="13" s="1"/>
  <c r="AR348" i="13" s="1"/>
  <c r="AR349" i="13" s="1"/>
  <c r="AR350" i="13" s="1"/>
  <c r="AR351" i="13" s="1"/>
  <c r="AR352" i="13" s="1"/>
  <c r="AR353" i="13" s="1"/>
  <c r="AR354" i="13" s="1"/>
  <c r="AR355" i="13" s="1"/>
  <c r="AR356" i="13" s="1"/>
  <c r="AR357" i="13" s="1"/>
  <c r="AR358" i="13" s="1"/>
  <c r="AR359" i="13" s="1"/>
  <c r="AR360" i="13" s="1"/>
  <c r="AR361" i="13" s="1"/>
  <c r="AR362" i="13" s="1"/>
  <c r="AR363" i="13" s="1"/>
  <c r="AR364" i="13" s="1"/>
  <c r="AR365" i="13" s="1"/>
  <c r="AR366" i="13" s="1"/>
  <c r="AR367" i="13" s="1"/>
  <c r="AR368" i="13" s="1"/>
  <c r="AR369" i="13" s="1"/>
  <c r="AR370" i="13" s="1"/>
  <c r="AR371" i="13" s="1"/>
  <c r="AR372" i="13" s="1"/>
  <c r="AR373" i="13" s="1"/>
  <c r="AR374" i="13" s="1"/>
  <c r="AR375" i="13" s="1"/>
  <c r="AR376" i="13" s="1"/>
  <c r="AR377" i="13" s="1"/>
  <c r="AR378" i="13" s="1"/>
  <c r="AR379" i="13" s="1"/>
  <c r="AR380" i="13" s="1"/>
  <c r="AR381" i="13" s="1"/>
  <c r="AR382" i="13" s="1"/>
  <c r="AR383" i="13" s="1"/>
  <c r="AR384" i="13" s="1"/>
  <c r="AR385" i="13" s="1"/>
  <c r="AR386" i="13" s="1"/>
  <c r="AR387" i="13" s="1"/>
  <c r="AR388" i="13" s="1"/>
  <c r="AR389" i="13" s="1"/>
  <c r="AR390" i="13" s="1"/>
  <c r="AR391" i="13" s="1"/>
  <c r="AR392" i="13" s="1"/>
  <c r="AR393" i="13" s="1"/>
  <c r="AR394" i="13" s="1"/>
  <c r="AR395" i="13" s="1"/>
  <c r="AR396" i="13" s="1"/>
  <c r="AR397" i="13" s="1"/>
  <c r="AR398" i="13" s="1"/>
  <c r="AR399" i="13" s="1"/>
  <c r="AR400" i="13" s="1"/>
  <c r="AR401" i="13" s="1"/>
  <c r="AR402" i="13" s="1"/>
  <c r="AR403" i="13" s="1"/>
  <c r="AR404" i="13" s="1"/>
  <c r="AR405" i="13" s="1"/>
  <c r="AR406" i="13" s="1"/>
  <c r="AR407" i="13" s="1"/>
  <c r="AR408" i="13" s="1"/>
  <c r="AR409" i="13" s="1"/>
  <c r="AR410" i="13" s="1"/>
  <c r="AR411" i="13" s="1"/>
  <c r="AR412" i="13" s="1"/>
  <c r="AR413" i="13" s="1"/>
  <c r="AR414" i="13" s="1"/>
  <c r="AR415" i="13" s="1"/>
  <c r="AR416" i="13" s="1"/>
  <c r="AR417" i="13" s="1"/>
  <c r="AR418" i="13" s="1"/>
  <c r="AR419" i="13" s="1"/>
  <c r="AR420" i="13" s="1"/>
  <c r="AR421" i="13" s="1"/>
  <c r="AR422" i="13" s="1"/>
  <c r="AR423" i="13" s="1"/>
  <c r="AR424" i="13" s="1"/>
  <c r="AR425" i="13" s="1"/>
  <c r="AR426" i="13" s="1"/>
  <c r="AR427" i="13" s="1"/>
  <c r="AR428" i="13" s="1"/>
  <c r="AR429" i="13" s="1"/>
  <c r="AR430" i="13" s="1"/>
  <c r="AR431" i="13" s="1"/>
  <c r="AR432" i="13" s="1"/>
  <c r="AR433" i="13" s="1"/>
  <c r="AR434" i="13" s="1"/>
  <c r="AR435" i="13" s="1"/>
  <c r="AR436" i="13" s="1"/>
  <c r="AR437" i="13" s="1"/>
  <c r="AR438" i="13" s="1"/>
  <c r="AR439" i="13" s="1"/>
  <c r="AR440" i="13" s="1"/>
  <c r="AR441" i="13" s="1"/>
  <c r="AR442" i="13" s="1"/>
  <c r="AR443" i="13" s="1"/>
  <c r="AR444" i="13" s="1"/>
  <c r="AR445" i="13" s="1"/>
  <c r="AR446" i="13" s="1"/>
  <c r="AR447" i="13" s="1"/>
  <c r="AR448" i="13" s="1"/>
  <c r="AR449" i="13" s="1"/>
  <c r="AR450" i="13" s="1"/>
  <c r="AR451" i="13" s="1"/>
  <c r="AR452" i="13" s="1"/>
  <c r="AR453" i="13" s="1"/>
  <c r="AR454" i="13" s="1"/>
  <c r="AR455" i="13" s="1"/>
  <c r="AR456" i="13" s="1"/>
  <c r="AR457" i="13" s="1"/>
  <c r="AR458" i="13" s="1"/>
  <c r="AR459" i="13" s="1"/>
  <c r="AR460" i="13" s="1"/>
  <c r="AR461" i="13" s="1"/>
  <c r="AR462" i="13" s="1"/>
  <c r="AR463" i="13" s="1"/>
  <c r="AR464" i="13" s="1"/>
  <c r="AR465" i="13" s="1"/>
  <c r="AR466" i="13" s="1"/>
  <c r="AR467" i="13" s="1"/>
  <c r="AR468" i="13" s="1"/>
  <c r="AR469" i="13" s="1"/>
  <c r="AR470" i="13" s="1"/>
  <c r="AR471" i="13" s="1"/>
  <c r="AR472" i="13" s="1"/>
  <c r="AR473" i="13" s="1"/>
  <c r="AR474" i="13" s="1"/>
  <c r="AR475" i="13" s="1"/>
  <c r="AR476" i="13" s="1"/>
  <c r="AR477" i="13" s="1"/>
  <c r="AR478" i="13" s="1"/>
  <c r="AR479" i="13" s="1"/>
  <c r="AR480" i="13" s="1"/>
  <c r="AR481" i="13" s="1"/>
  <c r="AR482" i="13" s="1"/>
  <c r="AR483" i="13" s="1"/>
  <c r="AR484" i="13" s="1"/>
  <c r="AR485" i="13" s="1"/>
  <c r="AR486" i="13" s="1"/>
  <c r="AR487" i="13" s="1"/>
  <c r="AR488" i="13" s="1"/>
  <c r="AR489" i="13" s="1"/>
  <c r="A11" i="5"/>
  <c r="X9" i="13" l="1"/>
  <c r="Q9" i="13"/>
  <c r="C9" i="13"/>
  <c r="R2" i="13" l="1"/>
  <c r="Q10" i="13"/>
  <c r="Q11" i="13" s="1"/>
  <c r="C10" i="13"/>
  <c r="D2" i="13"/>
  <c r="X10" i="13"/>
  <c r="Y2" i="13"/>
  <c r="C104" i="11"/>
  <c r="AL104" i="11"/>
  <c r="AL111" i="11" s="1"/>
  <c r="AL105" i="11"/>
  <c r="AM106" i="11"/>
  <c r="AM107" i="11"/>
  <c r="AE104" i="11"/>
  <c r="AE111" i="11" s="1"/>
  <c r="AE105" i="11"/>
  <c r="AF106" i="11"/>
  <c r="AE106" i="11" s="1" a="1"/>
  <c r="AE106" i="11" s="1"/>
  <c r="AF107" i="11"/>
  <c r="D106" i="11"/>
  <c r="D107" i="11"/>
  <c r="J105" i="11"/>
  <c r="J104" i="11"/>
  <c r="J111" i="11" s="1"/>
  <c r="C105" i="11"/>
  <c r="K106" i="11"/>
  <c r="K107" i="11"/>
  <c r="BC2" i="4"/>
  <c r="B49" i="5"/>
  <c r="F49" i="5" s="1"/>
  <c r="A26" i="9"/>
  <c r="A42" i="9" s="1"/>
  <c r="A27" i="9"/>
  <c r="A43" i="9" s="1"/>
  <c r="A30" i="9"/>
  <c r="A46" i="9" s="1"/>
  <c r="A25" i="9"/>
  <c r="A41" i="9" s="1"/>
  <c r="B114" i="6"/>
  <c r="H11" i="7"/>
  <c r="F119" i="6" s="1"/>
  <c r="J106" i="11" l="1" a="1"/>
  <c r="J106" i="11" s="1"/>
  <c r="AL106" i="11" a="1"/>
  <c r="AL106" i="11" s="1"/>
  <c r="C106" i="11" a="1"/>
  <c r="C106" i="11" s="1"/>
  <c r="B87" i="12"/>
  <c r="D114" i="6"/>
  <c r="D49" i="5"/>
  <c r="B96" i="12"/>
  <c r="F69" i="13"/>
  <c r="E69" i="13" s="1"/>
  <c r="F60" i="13"/>
  <c r="E60" i="13" s="1"/>
  <c r="F64" i="13"/>
  <c r="E64" i="13" s="1"/>
  <c r="F30" i="13"/>
  <c r="E30" i="13" s="1"/>
  <c r="F14" i="13"/>
  <c r="E14" i="13" s="1"/>
  <c r="F42" i="13"/>
  <c r="E42" i="13" s="1"/>
  <c r="F43" i="13"/>
  <c r="E43" i="13" s="1"/>
  <c r="F37" i="13"/>
  <c r="E37" i="13" s="1"/>
  <c r="F63" i="13"/>
  <c r="E63" i="13" s="1"/>
  <c r="F21" i="13"/>
  <c r="E21" i="13" s="1"/>
  <c r="F29" i="13"/>
  <c r="E29" i="13" s="1"/>
  <c r="F32" i="13"/>
  <c r="E32" i="13" s="1"/>
  <c r="F23" i="13"/>
  <c r="E23" i="13" s="1"/>
  <c r="F24" i="13"/>
  <c r="E24" i="13" s="1"/>
  <c r="F22" i="13"/>
  <c r="F68" i="13"/>
  <c r="E68" i="13" s="1"/>
  <c r="F61" i="13"/>
  <c r="E61" i="13" s="1"/>
  <c r="F50" i="13"/>
  <c r="E50" i="13" s="1"/>
  <c r="F34" i="13"/>
  <c r="E34" i="13" s="1"/>
  <c r="F44" i="13"/>
  <c r="E44" i="13" s="1"/>
  <c r="F20" i="13"/>
  <c r="E20" i="13" s="1"/>
  <c r="F56" i="13"/>
  <c r="E56" i="13" s="1"/>
  <c r="F17" i="13"/>
  <c r="E17" i="13" s="1"/>
  <c r="F35" i="13"/>
  <c r="E35" i="13" s="1"/>
  <c r="F65" i="13"/>
  <c r="E65" i="13" s="1"/>
  <c r="F66" i="13"/>
  <c r="E66" i="13" s="1"/>
  <c r="F38" i="13"/>
  <c r="E38" i="13" s="1"/>
  <c r="F36" i="13"/>
  <c r="E36" i="13" s="1"/>
  <c r="F31" i="13"/>
  <c r="E31" i="13" s="1"/>
  <c r="F49" i="13"/>
  <c r="E49" i="13" s="1"/>
  <c r="F51" i="13"/>
  <c r="E51" i="13" s="1"/>
  <c r="F18" i="13"/>
  <c r="E18" i="13" s="1"/>
  <c r="F40" i="13"/>
  <c r="E40" i="13" s="1"/>
  <c r="F28" i="13"/>
  <c r="E28" i="13" s="1"/>
  <c r="F57" i="13"/>
  <c r="E57" i="13" s="1"/>
  <c r="F12" i="13"/>
  <c r="E12" i="13" s="1"/>
  <c r="F54" i="13"/>
  <c r="E54" i="13" s="1"/>
  <c r="F27" i="13"/>
  <c r="E27" i="13" s="1"/>
  <c r="F55" i="13"/>
  <c r="E55" i="13" s="1"/>
  <c r="F33" i="13"/>
  <c r="E33" i="13" s="1"/>
  <c r="F53" i="13"/>
  <c r="E53" i="13" s="1"/>
  <c r="F47" i="13"/>
  <c r="E47" i="13" s="1"/>
  <c r="F11" i="13"/>
  <c r="F67" i="13"/>
  <c r="E67" i="13" s="1"/>
  <c r="F45" i="13"/>
  <c r="E45" i="13" s="1"/>
  <c r="F39" i="13"/>
  <c r="E39" i="13" s="1"/>
  <c r="F25" i="13"/>
  <c r="E25" i="13" s="1"/>
  <c r="F10" i="13"/>
  <c r="E10" i="13" s="1"/>
  <c r="F13" i="13"/>
  <c r="E13" i="13" s="1"/>
  <c r="F26" i="13"/>
  <c r="E26" i="13" s="1"/>
  <c r="F15" i="13"/>
  <c r="E15" i="13" s="1"/>
  <c r="F46" i="13"/>
  <c r="E46" i="13" s="1"/>
  <c r="F19" i="13"/>
  <c r="E19" i="13" s="1"/>
  <c r="F48" i="13"/>
  <c r="E48" i="13" s="1"/>
  <c r="F62" i="13"/>
  <c r="E62" i="13" s="1"/>
  <c r="F58" i="13"/>
  <c r="E58" i="13" s="1"/>
  <c r="F52" i="13"/>
  <c r="E52" i="13" s="1"/>
  <c r="F41" i="13"/>
  <c r="E41" i="13" s="1"/>
  <c r="F16" i="13"/>
  <c r="E16" i="13" s="1"/>
  <c r="F59" i="13"/>
  <c r="E59" i="13" s="1"/>
  <c r="H12" i="11"/>
  <c r="K178" i="11"/>
  <c r="K192" i="11"/>
  <c r="K206" i="11"/>
  <c r="K220" i="11"/>
  <c r="K234" i="11"/>
  <c r="K248" i="11"/>
  <c r="K262" i="11"/>
  <c r="K276" i="11"/>
  <c r="K290" i="11"/>
  <c r="K304" i="11"/>
  <c r="K318" i="11"/>
  <c r="K332" i="11"/>
  <c r="K346" i="11"/>
  <c r="K360" i="11"/>
  <c r="K374" i="11"/>
  <c r="K388" i="11"/>
  <c r="K402" i="11"/>
  <c r="K416" i="11"/>
  <c r="K430" i="11"/>
  <c r="K444" i="11"/>
  <c r="K458" i="11"/>
  <c r="K472" i="11"/>
  <c r="K486" i="11"/>
  <c r="K500" i="11"/>
  <c r="K514" i="11"/>
  <c r="K528" i="11"/>
  <c r="K542" i="11"/>
  <c r="K556" i="11"/>
  <c r="K570" i="11"/>
  <c r="K584" i="11"/>
  <c r="K118" i="11"/>
  <c r="K132" i="11"/>
  <c r="K146" i="11"/>
  <c r="K160" i="11"/>
  <c r="K173" i="11"/>
  <c r="K188" i="11"/>
  <c r="K203" i="11"/>
  <c r="K218" i="11"/>
  <c r="K233" i="11"/>
  <c r="K249" i="11"/>
  <c r="K264" i="11"/>
  <c r="K279" i="11"/>
  <c r="K294" i="11"/>
  <c r="K309" i="11"/>
  <c r="K324" i="11"/>
  <c r="K339" i="11"/>
  <c r="K354" i="11"/>
  <c r="K369" i="11"/>
  <c r="K384" i="11"/>
  <c r="K399" i="11"/>
  <c r="K414" i="11"/>
  <c r="K429" i="11"/>
  <c r="K445" i="11"/>
  <c r="K460" i="11"/>
  <c r="K475" i="11"/>
  <c r="K490" i="11"/>
  <c r="K505" i="11"/>
  <c r="K520" i="11"/>
  <c r="K535" i="11"/>
  <c r="K550" i="11"/>
  <c r="K565" i="11"/>
  <c r="K580" i="11"/>
  <c r="K115" i="11"/>
  <c r="K130" i="11"/>
  <c r="K145" i="11"/>
  <c r="K161" i="11"/>
  <c r="K185" i="11"/>
  <c r="K201" i="11"/>
  <c r="K217" i="11"/>
  <c r="K235" i="11"/>
  <c r="K251" i="11"/>
  <c r="K267" i="11"/>
  <c r="K283" i="11"/>
  <c r="K299" i="11"/>
  <c r="K315" i="11"/>
  <c r="K331" i="11"/>
  <c r="K348" i="11"/>
  <c r="K364" i="11"/>
  <c r="K186" i="11"/>
  <c r="K204" i="11"/>
  <c r="K222" i="11"/>
  <c r="K239" i="11"/>
  <c r="K256" i="11"/>
  <c r="K273" i="11"/>
  <c r="K291" i="11"/>
  <c r="K308" i="11"/>
  <c r="K326" i="11"/>
  <c r="K343" i="11"/>
  <c r="K361" i="11"/>
  <c r="K378" i="11"/>
  <c r="K394" i="11"/>
  <c r="K410" i="11"/>
  <c r="K426" i="11"/>
  <c r="K442" i="11"/>
  <c r="K459" i="11"/>
  <c r="K476" i="11"/>
  <c r="K492" i="11"/>
  <c r="K508" i="11"/>
  <c r="K524" i="11"/>
  <c r="K540" i="11"/>
  <c r="K557" i="11"/>
  <c r="K573" i="11"/>
  <c r="K589" i="11"/>
  <c r="K125" i="11"/>
  <c r="K141" i="11"/>
  <c r="K157" i="11"/>
  <c r="K174" i="11"/>
  <c r="K191" i="11"/>
  <c r="K209" i="11"/>
  <c r="K226" i="11"/>
  <c r="K243" i="11"/>
  <c r="K260" i="11"/>
  <c r="K278" i="11"/>
  <c r="K296" i="11"/>
  <c r="K313" i="11"/>
  <c r="K330" i="11"/>
  <c r="K349" i="11"/>
  <c r="K366" i="11"/>
  <c r="K382" i="11"/>
  <c r="K398" i="11"/>
  <c r="K415" i="11"/>
  <c r="K432" i="11"/>
  <c r="K448" i="11"/>
  <c r="K464" i="11"/>
  <c r="K176" i="11"/>
  <c r="K196" i="11"/>
  <c r="K215" i="11"/>
  <c r="K237" i="11"/>
  <c r="K257" i="11"/>
  <c r="K277" i="11"/>
  <c r="K298" i="11"/>
  <c r="K319" i="11"/>
  <c r="K338" i="11"/>
  <c r="K358" i="11"/>
  <c r="K379" i="11"/>
  <c r="K397" i="11"/>
  <c r="K418" i="11"/>
  <c r="K436" i="11"/>
  <c r="K454" i="11"/>
  <c r="K473" i="11"/>
  <c r="K491" i="11"/>
  <c r="K509" i="11"/>
  <c r="K526" i="11"/>
  <c r="K544" i="11"/>
  <c r="K561" i="11"/>
  <c r="K578" i="11"/>
  <c r="K116" i="11"/>
  <c r="K134" i="11"/>
  <c r="K151" i="11"/>
  <c r="K168" i="11"/>
  <c r="K180" i="11"/>
  <c r="K199" i="11"/>
  <c r="K221" i="11"/>
  <c r="K241" i="11"/>
  <c r="K261" i="11"/>
  <c r="K282" i="11"/>
  <c r="K302" i="11"/>
  <c r="K322" i="11"/>
  <c r="K342" i="11"/>
  <c r="K363" i="11"/>
  <c r="K383" i="11"/>
  <c r="K403" i="11"/>
  <c r="K421" i="11"/>
  <c r="K439" i="11"/>
  <c r="K457" i="11"/>
  <c r="K478" i="11"/>
  <c r="K495" i="11"/>
  <c r="K512" i="11"/>
  <c r="K530" i="11"/>
  <c r="K547" i="11"/>
  <c r="K564" i="11"/>
  <c r="K582" i="11"/>
  <c r="K120" i="11"/>
  <c r="K137" i="11"/>
  <c r="K154" i="11"/>
  <c r="K171" i="11"/>
  <c r="K181" i="11"/>
  <c r="K200" i="11"/>
  <c r="K223" i="11"/>
  <c r="K242" i="11"/>
  <c r="K263" i="11"/>
  <c r="K284" i="11"/>
  <c r="K303" i="11"/>
  <c r="K323" i="11"/>
  <c r="K344" i="11"/>
  <c r="K365" i="11"/>
  <c r="K385" i="11"/>
  <c r="K404" i="11"/>
  <c r="K422" i="11"/>
  <c r="K440" i="11"/>
  <c r="K461" i="11"/>
  <c r="K479" i="11"/>
  <c r="K496" i="11"/>
  <c r="K513" i="11"/>
  <c r="K531" i="11"/>
  <c r="K548" i="11"/>
  <c r="K566" i="11"/>
  <c r="K583" i="11"/>
  <c r="K121" i="11"/>
  <c r="K138" i="11"/>
  <c r="K155" i="11"/>
  <c r="K172" i="11"/>
  <c r="K187" i="11"/>
  <c r="K212" i="11"/>
  <c r="K238" i="11"/>
  <c r="K266" i="11"/>
  <c r="K289" i="11"/>
  <c r="K316" i="11"/>
  <c r="K341" i="11"/>
  <c r="K370" i="11"/>
  <c r="K392" i="11"/>
  <c r="K417" i="11"/>
  <c r="K441" i="11"/>
  <c r="K466" i="11"/>
  <c r="K487" i="11"/>
  <c r="K510" i="11"/>
  <c r="K533" i="11"/>
  <c r="K554" i="11"/>
  <c r="K576" i="11"/>
  <c r="K119" i="11"/>
  <c r="K142" i="11"/>
  <c r="K164" i="11"/>
  <c r="K190" i="11"/>
  <c r="K214" i="11"/>
  <c r="K244" i="11"/>
  <c r="K269" i="11"/>
  <c r="K293" i="11"/>
  <c r="K320" i="11"/>
  <c r="K347" i="11"/>
  <c r="K372" i="11"/>
  <c r="K395" i="11"/>
  <c r="K420" i="11"/>
  <c r="K446" i="11"/>
  <c r="K468" i="11"/>
  <c r="K489" i="11"/>
  <c r="K515" i="11"/>
  <c r="K536" i="11"/>
  <c r="K558" i="11"/>
  <c r="K579" i="11"/>
  <c r="K123" i="11"/>
  <c r="K144" i="11"/>
  <c r="K166" i="11"/>
  <c r="K194" i="11"/>
  <c r="K219" i="11"/>
  <c r="K246" i="11"/>
  <c r="K271" i="11"/>
  <c r="K297" i="11"/>
  <c r="K325" i="11"/>
  <c r="K351" i="11"/>
  <c r="K375" i="11"/>
  <c r="K400" i="11"/>
  <c r="K424" i="11"/>
  <c r="K449" i="11"/>
  <c r="K470" i="11"/>
  <c r="K494" i="11"/>
  <c r="K517" i="11"/>
  <c r="K538" i="11"/>
  <c r="K560" i="11"/>
  <c r="K585" i="11"/>
  <c r="K126" i="11"/>
  <c r="K148" i="11"/>
  <c r="K169" i="11"/>
  <c r="K179" i="11"/>
  <c r="K211" i="11"/>
  <c r="K247" i="11"/>
  <c r="K280" i="11"/>
  <c r="K311" i="11"/>
  <c r="K345" i="11"/>
  <c r="K377" i="11"/>
  <c r="K408" i="11"/>
  <c r="K437" i="11"/>
  <c r="K469" i="11"/>
  <c r="K499" i="11"/>
  <c r="K525" i="11"/>
  <c r="K553" i="11"/>
  <c r="K586" i="11"/>
  <c r="K131" i="11"/>
  <c r="K159" i="11"/>
  <c r="K183" i="11"/>
  <c r="K216" i="11"/>
  <c r="K252" i="11"/>
  <c r="K285" i="11"/>
  <c r="K314" i="11"/>
  <c r="K352" i="11"/>
  <c r="K381" i="11"/>
  <c r="K411" i="11"/>
  <c r="K443" i="11"/>
  <c r="K474" i="11"/>
  <c r="K502" i="11"/>
  <c r="K529" i="11"/>
  <c r="K559" i="11"/>
  <c r="K588" i="11"/>
  <c r="K163" i="11"/>
  <c r="K182" i="11"/>
  <c r="K213" i="11"/>
  <c r="K250" i="11"/>
  <c r="K281" i="11"/>
  <c r="K312" i="11"/>
  <c r="K350" i="11"/>
  <c r="K380" i="11"/>
  <c r="K409" i="11"/>
  <c r="K438" i="11"/>
  <c r="K471" i="11"/>
  <c r="K501" i="11"/>
  <c r="K527" i="11"/>
  <c r="K555" i="11"/>
  <c r="K587" i="11"/>
  <c r="K133" i="11"/>
  <c r="K162" i="11"/>
  <c r="K135" i="11"/>
  <c r="K184" i="11"/>
  <c r="K224" i="11"/>
  <c r="K253" i="11"/>
  <c r="K286" i="11"/>
  <c r="K317" i="11"/>
  <c r="K353" i="11"/>
  <c r="K386" i="11"/>
  <c r="K412" i="11"/>
  <c r="K447" i="11"/>
  <c r="K477" i="11"/>
  <c r="K503" i="11"/>
  <c r="K532" i="11"/>
  <c r="K562" i="11"/>
  <c r="K590" i="11"/>
  <c r="K136" i="11"/>
  <c r="K165" i="11"/>
  <c r="K189" i="11"/>
  <c r="K225" i="11"/>
  <c r="K254" i="11"/>
  <c r="K287" i="11"/>
  <c r="K321" i="11"/>
  <c r="K355" i="11"/>
  <c r="K387" i="11"/>
  <c r="K413" i="11"/>
  <c r="K450" i="11"/>
  <c r="K480" i="11"/>
  <c r="K504" i="11"/>
  <c r="K534" i="11"/>
  <c r="K563" i="11"/>
  <c r="K591" i="11"/>
  <c r="K139" i="11"/>
  <c r="K167" i="11"/>
  <c r="K193" i="11"/>
  <c r="K227" i="11"/>
  <c r="K255" i="11"/>
  <c r="K288" i="11"/>
  <c r="K327" i="11"/>
  <c r="K356" i="11"/>
  <c r="K389" i="11"/>
  <c r="K419" i="11"/>
  <c r="K451" i="11"/>
  <c r="K481" i="11"/>
  <c r="K228" i="11"/>
  <c r="K274" i="11"/>
  <c r="K335" i="11"/>
  <c r="K393" i="11"/>
  <c r="K452" i="11"/>
  <c r="K497" i="11"/>
  <c r="K543" i="11"/>
  <c r="K581" i="11"/>
  <c r="K150" i="11"/>
  <c r="K229" i="11"/>
  <c r="K275" i="11"/>
  <c r="K336" i="11"/>
  <c r="K396" i="11"/>
  <c r="K453" i="11"/>
  <c r="K498" i="11"/>
  <c r="K545" i="11"/>
  <c r="K112" i="11"/>
  <c r="J112" i="11" s="1"/>
  <c r="K152" i="11"/>
  <c r="K230" i="11"/>
  <c r="K292" i="11"/>
  <c r="K337" i="11"/>
  <c r="K401" i="11"/>
  <c r="K455" i="11"/>
  <c r="K506" i="11"/>
  <c r="K546" i="11"/>
  <c r="K113" i="11"/>
  <c r="K153" i="11"/>
  <c r="K231" i="11"/>
  <c r="K295" i="11"/>
  <c r="K340" i="11"/>
  <c r="K405" i="11"/>
  <c r="K456" i="11"/>
  <c r="K507" i="11"/>
  <c r="K549" i="11"/>
  <c r="K114" i="11"/>
  <c r="K156" i="11"/>
  <c r="K175" i="11"/>
  <c r="K232" i="11"/>
  <c r="K300" i="11"/>
  <c r="K357" i="11"/>
  <c r="K406" i="11"/>
  <c r="K462" i="11"/>
  <c r="K511" i="11"/>
  <c r="K551" i="11"/>
  <c r="K117" i="11"/>
  <c r="K158" i="11"/>
  <c r="K177" i="11"/>
  <c r="K236" i="11"/>
  <c r="K301" i="11"/>
  <c r="K359" i="11"/>
  <c r="K407" i="11"/>
  <c r="K463" i="11"/>
  <c r="K516" i="11"/>
  <c r="K552" i="11"/>
  <c r="K122" i="11"/>
  <c r="K170" i="11"/>
  <c r="K195" i="11"/>
  <c r="K240" i="11"/>
  <c r="K305" i="11"/>
  <c r="K362" i="11"/>
  <c r="K423" i="11"/>
  <c r="K465" i="11"/>
  <c r="K518" i="11"/>
  <c r="K567" i="11"/>
  <c r="K124" i="11"/>
  <c r="K197" i="11"/>
  <c r="K245" i="11"/>
  <c r="K306" i="11"/>
  <c r="K367" i="11"/>
  <c r="K425" i="11"/>
  <c r="K467" i="11"/>
  <c r="K519" i="11"/>
  <c r="K568" i="11"/>
  <c r="K127" i="11"/>
  <c r="K205" i="11"/>
  <c r="K333" i="11"/>
  <c r="K482" i="11"/>
  <c r="K572" i="11"/>
  <c r="K207" i="11"/>
  <c r="K334" i="11"/>
  <c r="K483" i="11"/>
  <c r="K574" i="11"/>
  <c r="K208" i="11"/>
  <c r="K368" i="11"/>
  <c r="K484" i="11"/>
  <c r="K575" i="11"/>
  <c r="K210" i="11"/>
  <c r="K371" i="11"/>
  <c r="K485" i="11"/>
  <c r="K577" i="11"/>
  <c r="K258" i="11"/>
  <c r="K373" i="11"/>
  <c r="K488" i="11"/>
  <c r="K128" i="11"/>
  <c r="K259" i="11"/>
  <c r="K376" i="11"/>
  <c r="K493" i="11"/>
  <c r="K129" i="11"/>
  <c r="K265" i="11"/>
  <c r="K390" i="11"/>
  <c r="K521" i="11"/>
  <c r="K140" i="11"/>
  <c r="K307" i="11"/>
  <c r="K539" i="11"/>
  <c r="K310" i="11"/>
  <c r="K541" i="11"/>
  <c r="K428" i="11"/>
  <c r="K198" i="11"/>
  <c r="K434" i="11"/>
  <c r="K435" i="11"/>
  <c r="K328" i="11"/>
  <c r="K569" i="11"/>
  <c r="K427" i="11"/>
  <c r="K329" i="11"/>
  <c r="K571" i="11"/>
  <c r="K391" i="11"/>
  <c r="K143" i="11"/>
  <c r="K147" i="11"/>
  <c r="K149" i="11"/>
  <c r="K431" i="11"/>
  <c r="K433" i="11"/>
  <c r="K202" i="11"/>
  <c r="K268" i="11"/>
  <c r="K522" i="11"/>
  <c r="K270" i="11"/>
  <c r="K523" i="11"/>
  <c r="K272" i="11"/>
  <c r="K537" i="11"/>
  <c r="D125" i="11"/>
  <c r="D139" i="11"/>
  <c r="D153" i="11"/>
  <c r="D167" i="11"/>
  <c r="D181" i="11"/>
  <c r="D195" i="11"/>
  <c r="D209" i="11"/>
  <c r="D223" i="11"/>
  <c r="D237" i="11"/>
  <c r="D251" i="11"/>
  <c r="D265" i="11"/>
  <c r="D279" i="11"/>
  <c r="D293" i="11"/>
  <c r="D307" i="11"/>
  <c r="D321" i="11"/>
  <c r="D335" i="11"/>
  <c r="D349" i="11"/>
  <c r="D363" i="11"/>
  <c r="D377" i="11"/>
  <c r="D391" i="11"/>
  <c r="D405" i="11"/>
  <c r="D419" i="11"/>
  <c r="D433" i="11"/>
  <c r="D447" i="11"/>
  <c r="D461" i="11"/>
  <c r="D475" i="11"/>
  <c r="D489" i="11"/>
  <c r="D503" i="11"/>
  <c r="D517" i="11"/>
  <c r="D531" i="11"/>
  <c r="D545" i="11"/>
  <c r="D559" i="11"/>
  <c r="D573" i="11"/>
  <c r="D587" i="11"/>
  <c r="D116" i="11"/>
  <c r="D130" i="11"/>
  <c r="D144" i="11"/>
  <c r="D158" i="11"/>
  <c r="D172" i="11"/>
  <c r="D186" i="11"/>
  <c r="D200" i="11"/>
  <c r="D214" i="11"/>
  <c r="D228" i="11"/>
  <c r="D242" i="11"/>
  <c r="D256" i="11"/>
  <c r="D270" i="11"/>
  <c r="D284" i="11"/>
  <c r="D298" i="11"/>
  <c r="D312" i="11"/>
  <c r="D326" i="11"/>
  <c r="D340" i="11"/>
  <c r="D354" i="11"/>
  <c r="D368" i="11"/>
  <c r="D382" i="11"/>
  <c r="D396" i="11"/>
  <c r="D410" i="11"/>
  <c r="D424" i="11"/>
  <c r="D438" i="11"/>
  <c r="D452" i="11"/>
  <c r="D466" i="11"/>
  <c r="D480" i="11"/>
  <c r="D494" i="11"/>
  <c r="D508" i="11"/>
  <c r="D522" i="11"/>
  <c r="D536" i="11"/>
  <c r="D550" i="11"/>
  <c r="D564" i="11"/>
  <c r="D578" i="11"/>
  <c r="D127" i="11"/>
  <c r="D143" i="11"/>
  <c r="D160" i="11"/>
  <c r="D176" i="11"/>
  <c r="D192" i="11"/>
  <c r="D208" i="11"/>
  <c r="D225" i="11"/>
  <c r="D241" i="11"/>
  <c r="D258" i="11"/>
  <c r="D274" i="11"/>
  <c r="D290" i="11"/>
  <c r="D306" i="11"/>
  <c r="D323" i="11"/>
  <c r="D339" i="11"/>
  <c r="D356" i="11"/>
  <c r="D372" i="11"/>
  <c r="D388" i="11"/>
  <c r="D404" i="11"/>
  <c r="D421" i="11"/>
  <c r="D437" i="11"/>
  <c r="D454" i="11"/>
  <c r="D470" i="11"/>
  <c r="D486" i="11"/>
  <c r="D502" i="11"/>
  <c r="D519" i="11"/>
  <c r="D535" i="11"/>
  <c r="D552" i="11"/>
  <c r="D568" i="11"/>
  <c r="D584" i="11"/>
  <c r="D117" i="11"/>
  <c r="D133" i="11"/>
  <c r="D149" i="11"/>
  <c r="D165" i="11"/>
  <c r="D182" i="11"/>
  <c r="D198" i="11"/>
  <c r="D215" i="11"/>
  <c r="D231" i="11"/>
  <c r="D247" i="11"/>
  <c r="D263" i="11"/>
  <c r="D280" i="11"/>
  <c r="D296" i="11"/>
  <c r="D313" i="11"/>
  <c r="D329" i="11"/>
  <c r="D345" i="11"/>
  <c r="D361" i="11"/>
  <c r="D378" i="11"/>
  <c r="D394" i="11"/>
  <c r="D411" i="11"/>
  <c r="D427" i="11"/>
  <c r="D443" i="11"/>
  <c r="D459" i="11"/>
  <c r="D476" i="11"/>
  <c r="D492" i="11"/>
  <c r="D509" i="11"/>
  <c r="D525" i="11"/>
  <c r="D541" i="11"/>
  <c r="D557" i="11"/>
  <c r="D574" i="11"/>
  <c r="D590" i="11"/>
  <c r="D129" i="11"/>
  <c r="D148" i="11"/>
  <c r="D168" i="11"/>
  <c r="D187" i="11"/>
  <c r="D205" i="11"/>
  <c r="D224" i="11"/>
  <c r="D244" i="11"/>
  <c r="D262" i="11"/>
  <c r="D282" i="11"/>
  <c r="D301" i="11"/>
  <c r="D319" i="11"/>
  <c r="D338" i="11"/>
  <c r="D358" i="11"/>
  <c r="D376" i="11"/>
  <c r="D397" i="11"/>
  <c r="D415" i="11"/>
  <c r="D434" i="11"/>
  <c r="D453" i="11"/>
  <c r="D472" i="11"/>
  <c r="D491" i="11"/>
  <c r="D511" i="11"/>
  <c r="D529" i="11"/>
  <c r="D548" i="11"/>
  <c r="D567" i="11"/>
  <c r="D586" i="11"/>
  <c r="D118" i="11"/>
  <c r="D136" i="11"/>
  <c r="D155" i="11"/>
  <c r="D174" i="11"/>
  <c r="D193" i="11"/>
  <c r="D212" i="11"/>
  <c r="D232" i="11"/>
  <c r="D250" i="11"/>
  <c r="D269" i="11"/>
  <c r="D288" i="11"/>
  <c r="D308" i="11"/>
  <c r="D327" i="11"/>
  <c r="D346" i="11"/>
  <c r="D365" i="11"/>
  <c r="D384" i="11"/>
  <c r="D402" i="11"/>
  <c r="D422" i="11"/>
  <c r="D441" i="11"/>
  <c r="D460" i="11"/>
  <c r="D479" i="11"/>
  <c r="D498" i="11"/>
  <c r="D516" i="11"/>
  <c r="D537" i="11"/>
  <c r="D555" i="11"/>
  <c r="D575" i="11"/>
  <c r="D114" i="11"/>
  <c r="D137" i="11"/>
  <c r="D159" i="11"/>
  <c r="D180" i="11"/>
  <c r="D203" i="11"/>
  <c r="D226" i="11"/>
  <c r="D248" i="11"/>
  <c r="D271" i="11"/>
  <c r="D292" i="11"/>
  <c r="D315" i="11"/>
  <c r="D336" i="11"/>
  <c r="D359" i="11"/>
  <c r="D381" i="11"/>
  <c r="D403" i="11"/>
  <c r="D426" i="11"/>
  <c r="D448" i="11"/>
  <c r="D469" i="11"/>
  <c r="D493" i="11"/>
  <c r="D514" i="11"/>
  <c r="D538" i="11"/>
  <c r="D560" i="11"/>
  <c r="D581" i="11"/>
  <c r="D134" i="11"/>
  <c r="D157" i="11"/>
  <c r="D183" i="11"/>
  <c r="D206" i="11"/>
  <c r="D230" i="11"/>
  <c r="D254" i="11"/>
  <c r="D277" i="11"/>
  <c r="D302" i="11"/>
  <c r="D325" i="11"/>
  <c r="D350" i="11"/>
  <c r="D373" i="11"/>
  <c r="D398" i="11"/>
  <c r="D420" i="11"/>
  <c r="D445" i="11"/>
  <c r="D468" i="11"/>
  <c r="D495" i="11"/>
  <c r="D518" i="11"/>
  <c r="D542" i="11"/>
  <c r="D565" i="11"/>
  <c r="D589" i="11"/>
  <c r="D113" i="11"/>
  <c r="D138" i="11"/>
  <c r="D162" i="11"/>
  <c r="D185" i="11"/>
  <c r="D210" i="11"/>
  <c r="D234" i="11"/>
  <c r="D257" i="11"/>
  <c r="D281" i="11"/>
  <c r="D304" i="11"/>
  <c r="D330" i="11"/>
  <c r="D352" i="11"/>
  <c r="D375" i="11"/>
  <c r="D400" i="11"/>
  <c r="D425" i="11"/>
  <c r="D449" i="11"/>
  <c r="D473" i="11"/>
  <c r="D497" i="11"/>
  <c r="D521" i="11"/>
  <c r="D544" i="11"/>
  <c r="D569" i="11"/>
  <c r="D119" i="11"/>
  <c r="D141" i="11"/>
  <c r="D164" i="11"/>
  <c r="D189" i="11"/>
  <c r="D213" i="11"/>
  <c r="D236" i="11"/>
  <c r="D260" i="11"/>
  <c r="D285" i="11"/>
  <c r="D309" i="11"/>
  <c r="D332" i="11"/>
  <c r="D355" i="11"/>
  <c r="D380" i="11"/>
  <c r="D406" i="11"/>
  <c r="D429" i="11"/>
  <c r="D451" i="11"/>
  <c r="D477" i="11"/>
  <c r="D500" i="11"/>
  <c r="D524" i="11"/>
  <c r="D547" i="11"/>
  <c r="D571" i="11"/>
  <c r="D142" i="11"/>
  <c r="D171" i="11"/>
  <c r="D201" i="11"/>
  <c r="D233" i="11"/>
  <c r="D264" i="11"/>
  <c r="D294" i="11"/>
  <c r="D322" i="11"/>
  <c r="D353" i="11"/>
  <c r="D386" i="11"/>
  <c r="D414" i="11"/>
  <c r="D444" i="11"/>
  <c r="D478" i="11"/>
  <c r="D506" i="11"/>
  <c r="D534" i="11"/>
  <c r="D566" i="11"/>
  <c r="D115" i="11"/>
  <c r="D146" i="11"/>
  <c r="D175" i="11"/>
  <c r="D204" i="11"/>
  <c r="D238" i="11"/>
  <c r="D267" i="11"/>
  <c r="D297" i="11"/>
  <c r="D328" i="11"/>
  <c r="D360" i="11"/>
  <c r="D389" i="11"/>
  <c r="D417" i="11"/>
  <c r="D450" i="11"/>
  <c r="D482" i="11"/>
  <c r="D510" i="11"/>
  <c r="D540" i="11"/>
  <c r="D572" i="11"/>
  <c r="D120" i="11"/>
  <c r="D147" i="11"/>
  <c r="D177" i="11"/>
  <c r="D207" i="11"/>
  <c r="D239" i="11"/>
  <c r="D268" i="11"/>
  <c r="D299" i="11"/>
  <c r="D331" i="11"/>
  <c r="D362" i="11"/>
  <c r="D390" i="11"/>
  <c r="D418" i="11"/>
  <c r="D455" i="11"/>
  <c r="D483" i="11"/>
  <c r="D512" i="11"/>
  <c r="D543" i="11"/>
  <c r="D576" i="11"/>
  <c r="D121" i="11"/>
  <c r="D150" i="11"/>
  <c r="D178" i="11"/>
  <c r="D211" i="11"/>
  <c r="D240" i="11"/>
  <c r="D272" i="11"/>
  <c r="D300" i="11"/>
  <c r="D333" i="11"/>
  <c r="D364" i="11"/>
  <c r="D392" i="11"/>
  <c r="D423" i="11"/>
  <c r="D456" i="11"/>
  <c r="D484" i="11"/>
  <c r="D513" i="11"/>
  <c r="D546" i="11"/>
  <c r="D577" i="11"/>
  <c r="D154" i="11"/>
  <c r="D196" i="11"/>
  <c r="D243" i="11"/>
  <c r="D283" i="11"/>
  <c r="D320" i="11"/>
  <c r="D369" i="11"/>
  <c r="D409" i="11"/>
  <c r="D457" i="11"/>
  <c r="D496" i="11"/>
  <c r="D533" i="11"/>
  <c r="D582" i="11"/>
  <c r="D122" i="11"/>
  <c r="D161" i="11"/>
  <c r="D199" i="11"/>
  <c r="D246" i="11"/>
  <c r="D287" i="11"/>
  <c r="D334" i="11"/>
  <c r="D371" i="11"/>
  <c r="D413" i="11"/>
  <c r="D462" i="11"/>
  <c r="D501" i="11"/>
  <c r="D549" i="11"/>
  <c r="D585" i="11"/>
  <c r="D124" i="11"/>
  <c r="D166" i="11"/>
  <c r="D216" i="11"/>
  <c r="D252" i="11"/>
  <c r="D291" i="11"/>
  <c r="D341" i="11"/>
  <c r="D379" i="11"/>
  <c r="D428" i="11"/>
  <c r="D464" i="11"/>
  <c r="D505" i="11"/>
  <c r="D553" i="11"/>
  <c r="D591" i="11"/>
  <c r="D169" i="11"/>
  <c r="D220" i="11"/>
  <c r="D275" i="11"/>
  <c r="D324" i="11"/>
  <c r="D385" i="11"/>
  <c r="D436" i="11"/>
  <c r="D488" i="11"/>
  <c r="D551" i="11"/>
  <c r="D170" i="11"/>
  <c r="D221" i="11"/>
  <c r="D276" i="11"/>
  <c r="D337" i="11"/>
  <c r="D387" i="11"/>
  <c r="D439" i="11"/>
  <c r="D490" i="11"/>
  <c r="D554" i="11"/>
  <c r="D123" i="11"/>
  <c r="D173" i="11"/>
  <c r="D222" i="11"/>
  <c r="D278" i="11"/>
  <c r="D342" i="11"/>
  <c r="D393" i="11"/>
  <c r="D440" i="11"/>
  <c r="D499" i="11"/>
  <c r="D556" i="11"/>
  <c r="D126" i="11"/>
  <c r="D179" i="11"/>
  <c r="D227" i="11"/>
  <c r="D286" i="11"/>
  <c r="D343" i="11"/>
  <c r="D395" i="11"/>
  <c r="D442" i="11"/>
  <c r="D504" i="11"/>
  <c r="D558" i="11"/>
  <c r="D128" i="11"/>
  <c r="D184" i="11"/>
  <c r="D229" i="11"/>
  <c r="D289" i="11"/>
  <c r="D344" i="11"/>
  <c r="D399" i="11"/>
  <c r="D446" i="11"/>
  <c r="D507" i="11"/>
  <c r="D561" i="11"/>
  <c r="D131" i="11"/>
  <c r="D188" i="11"/>
  <c r="D235" i="11"/>
  <c r="D295" i="11"/>
  <c r="D347" i="11"/>
  <c r="D401" i="11"/>
  <c r="D458" i="11"/>
  <c r="D515" i="11"/>
  <c r="D562" i="11"/>
  <c r="D202" i="11"/>
  <c r="D310" i="11"/>
  <c r="D407" i="11"/>
  <c r="D485" i="11"/>
  <c r="D583" i="11"/>
  <c r="D217" i="11"/>
  <c r="D311" i="11"/>
  <c r="D408" i="11"/>
  <c r="D487" i="11"/>
  <c r="D588" i="11"/>
  <c r="D218" i="11"/>
  <c r="D314" i="11"/>
  <c r="D412" i="11"/>
  <c r="D520" i="11"/>
  <c r="D112" i="11"/>
  <c r="D132" i="11"/>
  <c r="D135" i="11"/>
  <c r="D219" i="11"/>
  <c r="D316" i="11"/>
  <c r="D416" i="11"/>
  <c r="D523" i="11"/>
  <c r="D140" i="11"/>
  <c r="D245" i="11"/>
  <c r="D317" i="11"/>
  <c r="D430" i="11"/>
  <c r="D526" i="11"/>
  <c r="D145" i="11"/>
  <c r="D249" i="11"/>
  <c r="D318" i="11"/>
  <c r="D431" i="11"/>
  <c r="D527" i="11"/>
  <c r="D151" i="11"/>
  <c r="D253" i="11"/>
  <c r="D348" i="11"/>
  <c r="D432" i="11"/>
  <c r="D528" i="11"/>
  <c r="D152" i="11"/>
  <c r="D255" i="11"/>
  <c r="D351" i="11"/>
  <c r="D435" i="11"/>
  <c r="D530" i="11"/>
  <c r="D357" i="11"/>
  <c r="D563" i="11"/>
  <c r="D366" i="11"/>
  <c r="D570" i="11"/>
  <c r="D156" i="11"/>
  <c r="D367" i="11"/>
  <c r="D579" i="11"/>
  <c r="D194" i="11"/>
  <c r="D163" i="11"/>
  <c r="D370" i="11"/>
  <c r="D580" i="11"/>
  <c r="D190" i="11"/>
  <c r="D374" i="11"/>
  <c r="D191" i="11"/>
  <c r="D383" i="11"/>
  <c r="D463" i="11"/>
  <c r="D465" i="11"/>
  <c r="D539" i="11"/>
  <c r="D266" i="11"/>
  <c r="D273" i="11"/>
  <c r="D303" i="11"/>
  <c r="D305" i="11"/>
  <c r="D467" i="11"/>
  <c r="D471" i="11"/>
  <c r="D481" i="11"/>
  <c r="D532" i="11"/>
  <c r="D197" i="11"/>
  <c r="D259" i="11"/>
  <c r="D261" i="11"/>
  <c r="D474" i="11"/>
  <c r="AF122" i="11"/>
  <c r="AF136" i="11"/>
  <c r="AF150" i="11"/>
  <c r="AF164" i="11"/>
  <c r="AF178" i="11"/>
  <c r="AF192" i="11"/>
  <c r="AF206" i="11"/>
  <c r="AF220" i="11"/>
  <c r="AF234" i="11"/>
  <c r="AF248" i="11"/>
  <c r="AF262" i="11"/>
  <c r="AF276" i="11"/>
  <c r="AF290" i="11"/>
  <c r="AF304" i="11"/>
  <c r="AF318" i="11"/>
  <c r="AF332" i="11"/>
  <c r="AF346" i="11"/>
  <c r="AF360" i="11"/>
  <c r="AF374" i="11"/>
  <c r="AF388" i="11"/>
  <c r="AF402" i="11"/>
  <c r="AF416" i="11"/>
  <c r="AF430" i="11"/>
  <c r="AF444" i="11"/>
  <c r="AF458" i="11"/>
  <c r="AF472" i="11"/>
  <c r="AF486" i="11"/>
  <c r="AF500" i="11"/>
  <c r="AF514" i="11"/>
  <c r="AF528" i="11"/>
  <c r="AF542" i="11"/>
  <c r="AF556" i="11"/>
  <c r="AF570" i="11"/>
  <c r="AF584" i="11"/>
  <c r="AF113" i="11"/>
  <c r="AF127" i="11"/>
  <c r="AF141" i="11"/>
  <c r="AF155" i="11"/>
  <c r="AF169" i="11"/>
  <c r="AF183" i="11"/>
  <c r="AF197" i="11"/>
  <c r="AF211" i="11"/>
  <c r="AF225" i="11"/>
  <c r="AF239" i="11"/>
  <c r="AF253" i="11"/>
  <c r="AF267" i="11"/>
  <c r="AF281" i="11"/>
  <c r="AF295" i="11"/>
  <c r="AF309" i="11"/>
  <c r="AF323" i="11"/>
  <c r="AF337" i="11"/>
  <c r="AF351" i="11"/>
  <c r="AF365" i="11"/>
  <c r="AF379" i="11"/>
  <c r="AF393" i="11"/>
  <c r="AF407" i="11"/>
  <c r="AF421" i="11"/>
  <c r="AF435" i="11"/>
  <c r="AF449" i="11"/>
  <c r="AF463" i="11"/>
  <c r="AF121" i="11"/>
  <c r="AF138" i="11"/>
  <c r="AF154" i="11"/>
  <c r="AF171" i="11"/>
  <c r="AF187" i="11"/>
  <c r="AF203" i="11"/>
  <c r="AF219" i="11"/>
  <c r="AF236" i="11"/>
  <c r="AF252" i="11"/>
  <c r="AF269" i="11"/>
  <c r="AF285" i="11"/>
  <c r="AF301" i="11"/>
  <c r="AF317" i="11"/>
  <c r="AF334" i="11"/>
  <c r="AF350" i="11"/>
  <c r="AF367" i="11"/>
  <c r="AF383" i="11"/>
  <c r="AF399" i="11"/>
  <c r="AF415" i="11"/>
  <c r="AF432" i="11"/>
  <c r="AF448" i="11"/>
  <c r="AF465" i="11"/>
  <c r="AF480" i="11"/>
  <c r="AF495" i="11"/>
  <c r="AF510" i="11"/>
  <c r="AF525" i="11"/>
  <c r="AF540" i="11"/>
  <c r="AF555" i="11"/>
  <c r="AF571" i="11"/>
  <c r="AF586" i="11"/>
  <c r="AF128" i="11"/>
  <c r="AF144" i="11"/>
  <c r="AF160" i="11"/>
  <c r="AF176" i="11"/>
  <c r="AF193" i="11"/>
  <c r="AF209" i="11"/>
  <c r="AF226" i="11"/>
  <c r="AF242" i="11"/>
  <c r="AF258" i="11"/>
  <c r="AF274" i="11"/>
  <c r="AF291" i="11"/>
  <c r="AF307" i="11"/>
  <c r="AF324" i="11"/>
  <c r="AF340" i="11"/>
  <c r="AF356" i="11"/>
  <c r="AF372" i="11"/>
  <c r="AF389" i="11"/>
  <c r="AF405" i="11"/>
  <c r="AF422" i="11"/>
  <c r="AF438" i="11"/>
  <c r="AF454" i="11"/>
  <c r="AF470" i="11"/>
  <c r="AF485" i="11"/>
  <c r="AF501" i="11"/>
  <c r="AF516" i="11"/>
  <c r="AF531" i="11"/>
  <c r="AF546" i="11"/>
  <c r="AF561" i="11"/>
  <c r="AF576" i="11"/>
  <c r="AF591" i="11"/>
  <c r="AF126" i="11"/>
  <c r="AF146" i="11"/>
  <c r="AF165" i="11"/>
  <c r="AF184" i="11"/>
  <c r="AF202" i="11"/>
  <c r="AF222" i="11"/>
  <c r="AF241" i="11"/>
  <c r="AF260" i="11"/>
  <c r="AF279" i="11"/>
  <c r="AF298" i="11"/>
  <c r="AF316" i="11"/>
  <c r="AF336" i="11"/>
  <c r="AF355" i="11"/>
  <c r="AF375" i="11"/>
  <c r="AF394" i="11"/>
  <c r="AF412" i="11"/>
  <c r="AF431" i="11"/>
  <c r="AF451" i="11"/>
  <c r="AF469" i="11"/>
  <c r="AF488" i="11"/>
  <c r="AF505" i="11"/>
  <c r="AF522" i="11"/>
  <c r="AF539" i="11"/>
  <c r="AF558" i="11"/>
  <c r="AF575" i="11"/>
  <c r="AF115" i="11"/>
  <c r="AF124" i="11"/>
  <c r="AF145" i="11"/>
  <c r="AF166" i="11"/>
  <c r="AF186" i="11"/>
  <c r="AF207" i="11"/>
  <c r="AF228" i="11"/>
  <c r="AF247" i="11"/>
  <c r="AF268" i="11"/>
  <c r="AF288" i="11"/>
  <c r="AF310" i="11"/>
  <c r="AF329" i="11"/>
  <c r="AF349" i="11"/>
  <c r="AF370" i="11"/>
  <c r="AF391" i="11"/>
  <c r="AF411" i="11"/>
  <c r="AF433" i="11"/>
  <c r="AF453" i="11"/>
  <c r="AF474" i="11"/>
  <c r="AF492" i="11"/>
  <c r="AF511" i="11"/>
  <c r="AF530" i="11"/>
  <c r="AF549" i="11"/>
  <c r="AF567" i="11"/>
  <c r="AF587" i="11"/>
  <c r="AF133" i="11"/>
  <c r="AF156" i="11"/>
  <c r="AF177" i="11"/>
  <c r="AF199" i="11"/>
  <c r="AF221" i="11"/>
  <c r="AF244" i="11"/>
  <c r="AF265" i="11"/>
  <c r="AF287" i="11"/>
  <c r="AF311" i="11"/>
  <c r="AF331" i="11"/>
  <c r="AF354" i="11"/>
  <c r="AF377" i="11"/>
  <c r="AF398" i="11"/>
  <c r="AF420" i="11"/>
  <c r="AF442" i="11"/>
  <c r="AF464" i="11"/>
  <c r="AF484" i="11"/>
  <c r="AF506" i="11"/>
  <c r="AF526" i="11"/>
  <c r="AF547" i="11"/>
  <c r="AF566" i="11"/>
  <c r="AF588" i="11"/>
  <c r="AF114" i="11"/>
  <c r="AF135" i="11"/>
  <c r="AF158" i="11"/>
  <c r="AF180" i="11"/>
  <c r="AF201" i="11"/>
  <c r="AF224" i="11"/>
  <c r="AF246" i="11"/>
  <c r="AF270" i="11"/>
  <c r="AF292" i="11"/>
  <c r="AF313" i="11"/>
  <c r="AF335" i="11"/>
  <c r="AF358" i="11"/>
  <c r="AF380" i="11"/>
  <c r="AF401" i="11"/>
  <c r="AF424" i="11"/>
  <c r="AF445" i="11"/>
  <c r="AF467" i="11"/>
  <c r="AF489" i="11"/>
  <c r="AF508" i="11"/>
  <c r="AF117" i="11"/>
  <c r="AF139" i="11"/>
  <c r="AF161" i="11"/>
  <c r="AF182" i="11"/>
  <c r="AF205" i="11"/>
  <c r="AF229" i="11"/>
  <c r="AF250" i="11"/>
  <c r="AF272" i="11"/>
  <c r="AF294" i="11"/>
  <c r="AF315" i="11"/>
  <c r="AF339" i="11"/>
  <c r="AF361" i="11"/>
  <c r="AF382" i="11"/>
  <c r="AF404" i="11"/>
  <c r="AF426" i="11"/>
  <c r="AF447" i="11"/>
  <c r="AF471" i="11"/>
  <c r="AF491" i="11"/>
  <c r="AF512" i="11"/>
  <c r="AF533" i="11"/>
  <c r="AF552" i="11"/>
  <c r="AF573" i="11"/>
  <c r="AF119" i="11"/>
  <c r="AF148" i="11"/>
  <c r="AF174" i="11"/>
  <c r="AF204" i="11"/>
  <c r="AF232" i="11"/>
  <c r="AF259" i="11"/>
  <c r="AF286" i="11"/>
  <c r="AF319" i="11"/>
  <c r="AF344" i="11"/>
  <c r="AF371" i="11"/>
  <c r="AF400" i="11"/>
  <c r="AF428" i="11"/>
  <c r="AF457" i="11"/>
  <c r="AF482" i="11"/>
  <c r="AF509" i="11"/>
  <c r="AF535" i="11"/>
  <c r="AF559" i="11"/>
  <c r="AF581" i="11"/>
  <c r="AF123" i="11"/>
  <c r="AF151" i="11"/>
  <c r="AF179" i="11"/>
  <c r="AF210" i="11"/>
  <c r="AF235" i="11"/>
  <c r="AF263" i="11"/>
  <c r="AF293" i="11"/>
  <c r="AF321" i="11"/>
  <c r="AF347" i="11"/>
  <c r="AF376" i="11"/>
  <c r="AF406" i="11"/>
  <c r="AF434" i="11"/>
  <c r="AF460" i="11"/>
  <c r="AF487" i="11"/>
  <c r="AF515" i="11"/>
  <c r="AF537" i="11"/>
  <c r="AF562" i="11"/>
  <c r="AF583" i="11"/>
  <c r="AF125" i="11"/>
  <c r="AF152" i="11"/>
  <c r="AF181" i="11"/>
  <c r="AF212" i="11"/>
  <c r="AF237" i="11"/>
  <c r="AF264" i="11"/>
  <c r="AF296" i="11"/>
  <c r="AF322" i="11"/>
  <c r="AF348" i="11"/>
  <c r="AF378" i="11"/>
  <c r="AF408" i="11"/>
  <c r="AF436" i="11"/>
  <c r="AF461" i="11"/>
  <c r="AF490" i="11"/>
  <c r="AF517" i="11"/>
  <c r="AF538" i="11"/>
  <c r="AF563" i="11"/>
  <c r="AF585" i="11"/>
  <c r="AF129" i="11"/>
  <c r="AF153" i="11"/>
  <c r="AF185" i="11"/>
  <c r="AF213" i="11"/>
  <c r="AF238" i="11"/>
  <c r="AF266" i="11"/>
  <c r="AF297" i="11"/>
  <c r="AF325" i="11"/>
  <c r="AF352" i="11"/>
  <c r="AF381" i="11"/>
  <c r="AF409" i="11"/>
  <c r="AF437" i="11"/>
  <c r="AF462" i="11"/>
  <c r="AF493" i="11"/>
  <c r="AF518" i="11"/>
  <c r="AF541" i="11"/>
  <c r="AF564" i="11"/>
  <c r="AF589" i="11"/>
  <c r="AF142" i="11"/>
  <c r="AF188" i="11"/>
  <c r="AF218" i="11"/>
  <c r="AF257" i="11"/>
  <c r="AF302" i="11"/>
  <c r="AF341" i="11"/>
  <c r="AF384" i="11"/>
  <c r="AF418" i="11"/>
  <c r="AF456" i="11"/>
  <c r="AF497" i="11"/>
  <c r="AF529" i="11"/>
  <c r="AF565" i="11"/>
  <c r="AF147" i="11"/>
  <c r="AF190" i="11"/>
  <c r="AF227" i="11"/>
  <c r="AF271" i="11"/>
  <c r="AF305" i="11"/>
  <c r="AF343" i="11"/>
  <c r="AF386" i="11"/>
  <c r="AF423" i="11"/>
  <c r="AF466" i="11"/>
  <c r="AF499" i="11"/>
  <c r="AF534" i="11"/>
  <c r="AF569" i="11"/>
  <c r="AF157" i="11"/>
  <c r="AF194" i="11"/>
  <c r="AF231" i="11"/>
  <c r="AF275" i="11"/>
  <c r="AF308" i="11"/>
  <c r="AF353" i="11"/>
  <c r="AF390" i="11"/>
  <c r="AF427" i="11"/>
  <c r="AF473" i="11"/>
  <c r="AF503" i="11"/>
  <c r="AF543" i="11"/>
  <c r="AF574" i="11"/>
  <c r="AF120" i="11"/>
  <c r="AF170" i="11"/>
  <c r="AF217" i="11"/>
  <c r="AF277" i="11"/>
  <c r="AF326" i="11"/>
  <c r="AF368" i="11"/>
  <c r="AF419" i="11"/>
  <c r="AF476" i="11"/>
  <c r="AF520" i="11"/>
  <c r="AF557" i="11"/>
  <c r="AF131" i="11"/>
  <c r="AF230" i="11"/>
  <c r="AF280" i="11"/>
  <c r="AF328" i="11"/>
  <c r="AF373" i="11"/>
  <c r="AF429" i="11"/>
  <c r="AF523" i="11"/>
  <c r="AF568" i="11"/>
  <c r="AF130" i="11"/>
  <c r="AF172" i="11"/>
  <c r="AF223" i="11"/>
  <c r="AF278" i="11"/>
  <c r="AF327" i="11"/>
  <c r="AF369" i="11"/>
  <c r="AF425" i="11"/>
  <c r="AF477" i="11"/>
  <c r="AF521" i="11"/>
  <c r="AF560" i="11"/>
  <c r="AF173" i="11"/>
  <c r="AF478" i="11"/>
  <c r="AF132" i="11"/>
  <c r="AF175" i="11"/>
  <c r="AF233" i="11"/>
  <c r="AF282" i="11"/>
  <c r="AF330" i="11"/>
  <c r="AF385" i="11"/>
  <c r="AF439" i="11"/>
  <c r="AF479" i="11"/>
  <c r="AF524" i="11"/>
  <c r="AF572" i="11"/>
  <c r="AF134" i="11"/>
  <c r="AF189" i="11"/>
  <c r="AF240" i="11"/>
  <c r="AF283" i="11"/>
  <c r="AF333" i="11"/>
  <c r="AF387" i="11"/>
  <c r="AF440" i="11"/>
  <c r="AF481" i="11"/>
  <c r="AF527" i="11"/>
  <c r="AF577" i="11"/>
  <c r="AF137" i="11"/>
  <c r="AF191" i="11"/>
  <c r="AF243" i="11"/>
  <c r="AF284" i="11"/>
  <c r="AF338" i="11"/>
  <c r="AF392" i="11"/>
  <c r="AF441" i="11"/>
  <c r="AF483" i="11"/>
  <c r="AF532" i="11"/>
  <c r="AF578" i="11"/>
  <c r="AF198" i="11"/>
  <c r="AF289" i="11"/>
  <c r="AF364" i="11"/>
  <c r="AF455" i="11"/>
  <c r="AF545" i="11"/>
  <c r="AF200" i="11"/>
  <c r="AF299" i="11"/>
  <c r="AF366" i="11"/>
  <c r="AF459" i="11"/>
  <c r="AF548" i="11"/>
  <c r="AF116" i="11"/>
  <c r="AF208" i="11"/>
  <c r="AF300" i="11"/>
  <c r="AF395" i="11"/>
  <c r="AF468" i="11"/>
  <c r="AF550" i="11"/>
  <c r="AF118" i="11"/>
  <c r="AF214" i="11"/>
  <c r="AF303" i="11"/>
  <c r="AF396" i="11"/>
  <c r="AF475" i="11"/>
  <c r="AF551" i="11"/>
  <c r="AF112" i="11"/>
  <c r="AF140" i="11"/>
  <c r="AF215" i="11"/>
  <c r="AF306" i="11"/>
  <c r="AF397" i="11"/>
  <c r="AF494" i="11"/>
  <c r="AF553" i="11"/>
  <c r="AF143" i="11"/>
  <c r="AF216" i="11"/>
  <c r="AF312" i="11"/>
  <c r="AF403" i="11"/>
  <c r="AF496" i="11"/>
  <c r="AF554" i="11"/>
  <c r="AF149" i="11"/>
  <c r="AF245" i="11"/>
  <c r="AF314" i="11"/>
  <c r="AF410" i="11"/>
  <c r="AF498" i="11"/>
  <c r="AF579" i="11"/>
  <c r="AF159" i="11"/>
  <c r="AF249" i="11"/>
  <c r="AF320" i="11"/>
  <c r="AF413" i="11"/>
  <c r="AF502" i="11"/>
  <c r="AF580" i="11"/>
  <c r="AF261" i="11"/>
  <c r="AF504" i="11"/>
  <c r="AF273" i="11"/>
  <c r="AF507" i="11"/>
  <c r="AF342" i="11"/>
  <c r="AF513" i="11"/>
  <c r="AF345" i="11"/>
  <c r="AF519" i="11"/>
  <c r="AF162" i="11"/>
  <c r="AF357" i="11"/>
  <c r="AF536" i="11"/>
  <c r="AF163" i="11"/>
  <c r="AF359" i="11"/>
  <c r="AF544" i="11"/>
  <c r="AF167" i="11"/>
  <c r="AF362" i="11"/>
  <c r="AF582" i="11"/>
  <c r="AF168" i="11"/>
  <c r="AF363" i="11"/>
  <c r="AF590" i="11"/>
  <c r="AF195" i="11"/>
  <c r="AF443" i="11"/>
  <c r="AF196" i="11"/>
  <c r="AF254" i="11"/>
  <c r="AF414" i="11"/>
  <c r="AF251" i="11"/>
  <c r="AF255" i="11"/>
  <c r="AF256" i="11"/>
  <c r="AF417" i="11"/>
  <c r="AF446" i="11"/>
  <c r="AF450" i="11"/>
  <c r="AF452" i="11"/>
  <c r="AM119" i="11"/>
  <c r="AM133" i="11"/>
  <c r="AM147" i="11"/>
  <c r="AM161" i="11"/>
  <c r="AM175" i="11"/>
  <c r="AM189" i="11"/>
  <c r="AM203" i="11"/>
  <c r="AM217" i="11"/>
  <c r="AM231" i="11"/>
  <c r="AM245" i="11"/>
  <c r="AM259" i="11"/>
  <c r="AM273" i="11"/>
  <c r="AM287" i="11"/>
  <c r="AM301" i="11"/>
  <c r="AM315" i="11"/>
  <c r="AM329" i="11"/>
  <c r="AM343" i="11"/>
  <c r="AM122" i="11"/>
  <c r="AM137" i="11"/>
  <c r="AM152" i="11"/>
  <c r="AM167" i="11"/>
  <c r="AM182" i="11"/>
  <c r="AM197" i="11"/>
  <c r="AM212" i="11"/>
  <c r="AM227" i="11"/>
  <c r="AM242" i="11"/>
  <c r="AM257" i="11"/>
  <c r="AM272" i="11"/>
  <c r="AM288" i="11"/>
  <c r="AM303" i="11"/>
  <c r="AM318" i="11"/>
  <c r="AM333" i="11"/>
  <c r="AM348" i="11"/>
  <c r="AM362" i="11"/>
  <c r="AM376" i="11"/>
  <c r="AM390" i="11"/>
  <c r="AM404" i="11"/>
  <c r="AM418" i="11"/>
  <c r="AM432" i="11"/>
  <c r="AM446" i="11"/>
  <c r="AM460" i="11"/>
  <c r="AM474" i="11"/>
  <c r="AM488" i="11"/>
  <c r="AM502" i="11"/>
  <c r="AM516" i="11"/>
  <c r="AM530" i="11"/>
  <c r="AM544" i="11"/>
  <c r="AM558" i="11"/>
  <c r="AM572" i="11"/>
  <c r="AM586" i="11"/>
  <c r="AM127" i="11"/>
  <c r="AM142" i="11"/>
  <c r="AM157" i="11"/>
  <c r="AM172" i="11"/>
  <c r="AM187" i="11"/>
  <c r="AM202" i="11"/>
  <c r="AM218" i="11"/>
  <c r="AM233" i="11"/>
  <c r="AM248" i="11"/>
  <c r="AM263" i="11"/>
  <c r="AM278" i="11"/>
  <c r="AM293" i="11"/>
  <c r="AM308" i="11"/>
  <c r="AM323" i="11"/>
  <c r="AM338" i="11"/>
  <c r="AM353" i="11"/>
  <c r="AM367" i="11"/>
  <c r="AM381" i="11"/>
  <c r="AM395" i="11"/>
  <c r="AM409" i="11"/>
  <c r="AM423" i="11"/>
  <c r="AM437" i="11"/>
  <c r="AM451" i="11"/>
  <c r="AM465" i="11"/>
  <c r="AM479" i="11"/>
  <c r="AM114" i="11"/>
  <c r="AM131" i="11"/>
  <c r="AM149" i="11"/>
  <c r="AM166" i="11"/>
  <c r="AM184" i="11"/>
  <c r="AM201" i="11"/>
  <c r="AM220" i="11"/>
  <c r="AM237" i="11"/>
  <c r="AM254" i="11"/>
  <c r="AM271" i="11"/>
  <c r="AM290" i="11"/>
  <c r="AM307" i="11"/>
  <c r="AM325" i="11"/>
  <c r="AM342" i="11"/>
  <c r="AM359" i="11"/>
  <c r="AM375" i="11"/>
  <c r="AM392" i="11"/>
  <c r="AM408" i="11"/>
  <c r="AM425" i="11"/>
  <c r="AM441" i="11"/>
  <c r="AM457" i="11"/>
  <c r="AM473" i="11"/>
  <c r="AM490" i="11"/>
  <c r="AM505" i="11"/>
  <c r="AM520" i="11"/>
  <c r="AM535" i="11"/>
  <c r="AM550" i="11"/>
  <c r="AM565" i="11"/>
  <c r="AM580" i="11"/>
  <c r="AM126" i="11"/>
  <c r="AM145" i="11"/>
  <c r="AM164" i="11"/>
  <c r="AM183" i="11"/>
  <c r="AM204" i="11"/>
  <c r="AM222" i="11"/>
  <c r="AM240" i="11"/>
  <c r="AM260" i="11"/>
  <c r="AM279" i="11"/>
  <c r="AM297" i="11"/>
  <c r="AM316" i="11"/>
  <c r="AM335" i="11"/>
  <c r="AM354" i="11"/>
  <c r="AM371" i="11"/>
  <c r="AM388" i="11"/>
  <c r="AM406" i="11"/>
  <c r="AM424" i="11"/>
  <c r="AM442" i="11"/>
  <c r="AM459" i="11"/>
  <c r="AM477" i="11"/>
  <c r="AM494" i="11"/>
  <c r="AM510" i="11"/>
  <c r="AM526" i="11"/>
  <c r="AM542" i="11"/>
  <c r="AM559" i="11"/>
  <c r="AM575" i="11"/>
  <c r="AM591" i="11"/>
  <c r="AM129" i="11"/>
  <c r="AM150" i="11"/>
  <c r="AM170" i="11"/>
  <c r="AM191" i="11"/>
  <c r="AM210" i="11"/>
  <c r="AM230" i="11"/>
  <c r="AM251" i="11"/>
  <c r="AM270" i="11"/>
  <c r="AM292" i="11"/>
  <c r="AM312" i="11"/>
  <c r="AM332" i="11"/>
  <c r="AM352" i="11"/>
  <c r="AM372" i="11"/>
  <c r="AM391" i="11"/>
  <c r="AM411" i="11"/>
  <c r="AM429" i="11"/>
  <c r="AM448" i="11"/>
  <c r="AM467" i="11"/>
  <c r="AM485" i="11"/>
  <c r="AM503" i="11"/>
  <c r="AM521" i="11"/>
  <c r="AM538" i="11"/>
  <c r="AM555" i="11"/>
  <c r="AM573" i="11"/>
  <c r="AM590" i="11"/>
  <c r="AM115" i="11"/>
  <c r="AM135" i="11"/>
  <c r="AM155" i="11"/>
  <c r="AM176" i="11"/>
  <c r="AM195" i="11"/>
  <c r="AM215" i="11"/>
  <c r="AM236" i="11"/>
  <c r="AM256" i="11"/>
  <c r="AM277" i="11"/>
  <c r="AM298" i="11"/>
  <c r="AM319" i="11"/>
  <c r="AM339" i="11"/>
  <c r="AM358" i="11"/>
  <c r="AM378" i="11"/>
  <c r="AM397" i="11"/>
  <c r="AM415" i="11"/>
  <c r="AM434" i="11"/>
  <c r="AM453" i="11"/>
  <c r="AM471" i="11"/>
  <c r="AM491" i="11"/>
  <c r="AM508" i="11"/>
  <c r="AM525" i="11"/>
  <c r="AM543" i="11"/>
  <c r="AM561" i="11"/>
  <c r="AM578" i="11"/>
  <c r="AM125" i="11"/>
  <c r="AM151" i="11"/>
  <c r="AM174" i="11"/>
  <c r="AM198" i="11"/>
  <c r="AM223" i="11"/>
  <c r="AM246" i="11"/>
  <c r="AM268" i="11"/>
  <c r="AM294" i="11"/>
  <c r="AM317" i="11"/>
  <c r="AM341" i="11"/>
  <c r="AM364" i="11"/>
  <c r="AM385" i="11"/>
  <c r="AM407" i="11"/>
  <c r="AM430" i="11"/>
  <c r="AM452" i="11"/>
  <c r="AM475" i="11"/>
  <c r="AM496" i="11"/>
  <c r="AM515" i="11"/>
  <c r="AM536" i="11"/>
  <c r="AM556" i="11"/>
  <c r="AM577" i="11"/>
  <c r="AM130" i="11"/>
  <c r="AM154" i="11"/>
  <c r="AM178" i="11"/>
  <c r="AM132" i="11"/>
  <c r="AM156" i="11"/>
  <c r="AM179" i="11"/>
  <c r="AM205" i="11"/>
  <c r="AM226" i="11"/>
  <c r="AM250" i="11"/>
  <c r="AM275" i="11"/>
  <c r="AM299" i="11"/>
  <c r="AM322" i="11"/>
  <c r="AM346" i="11"/>
  <c r="AM368" i="11"/>
  <c r="AM389" i="11"/>
  <c r="AM413" i="11"/>
  <c r="AM435" i="11"/>
  <c r="AM456" i="11"/>
  <c r="AM480" i="11"/>
  <c r="AM499" i="11"/>
  <c r="AM519" i="11"/>
  <c r="AM540" i="11"/>
  <c r="AM562" i="11"/>
  <c r="AM582" i="11"/>
  <c r="AM134" i="11"/>
  <c r="AM158" i="11"/>
  <c r="AM180" i="11"/>
  <c r="AM206" i="11"/>
  <c r="AM228" i="11"/>
  <c r="AM252" i="11"/>
  <c r="AM276" i="11"/>
  <c r="AM300" i="11"/>
  <c r="AM324" i="11"/>
  <c r="AM347" i="11"/>
  <c r="AM369" i="11"/>
  <c r="AM393" i="11"/>
  <c r="AM414" i="11"/>
  <c r="AM436" i="11"/>
  <c r="AM458" i="11"/>
  <c r="AM481" i="11"/>
  <c r="AM500" i="11"/>
  <c r="AM522" i="11"/>
  <c r="AM541" i="11"/>
  <c r="AM563" i="11"/>
  <c r="AM583" i="11"/>
  <c r="AM118" i="11"/>
  <c r="AM148" i="11"/>
  <c r="AM186" i="11"/>
  <c r="AM214" i="11"/>
  <c r="AM244" i="11"/>
  <c r="AM280" i="11"/>
  <c r="AM306" i="11"/>
  <c r="AM336" i="11"/>
  <c r="AM365" i="11"/>
  <c r="AM396" i="11"/>
  <c r="AM421" i="11"/>
  <c r="AM449" i="11"/>
  <c r="AM478" i="11"/>
  <c r="AM506" i="11"/>
  <c r="AM531" i="11"/>
  <c r="AM554" i="11"/>
  <c r="AM584" i="11"/>
  <c r="AM121" i="11"/>
  <c r="AM159" i="11"/>
  <c r="AM190" i="11"/>
  <c r="AM219" i="11"/>
  <c r="AM249" i="11"/>
  <c r="AM282" i="11"/>
  <c r="AM310" i="11"/>
  <c r="AM340" i="11"/>
  <c r="AM370" i="11"/>
  <c r="AM399" i="11"/>
  <c r="AM426" i="11"/>
  <c r="AM454" i="11"/>
  <c r="AM483" i="11"/>
  <c r="AM509" i="11"/>
  <c r="AM533" i="11"/>
  <c r="AM560" i="11"/>
  <c r="AM587" i="11"/>
  <c r="AM124" i="11"/>
  <c r="AM162" i="11"/>
  <c r="AM193" i="11"/>
  <c r="AM224" i="11"/>
  <c r="AM255" i="11"/>
  <c r="AM284" i="11"/>
  <c r="AM313" i="11"/>
  <c r="AM345" i="11"/>
  <c r="AM374" i="11"/>
  <c r="AM401" i="11"/>
  <c r="AM428" i="11"/>
  <c r="AM461" i="11"/>
  <c r="AM486" i="11"/>
  <c r="AM512" i="11"/>
  <c r="AM537" i="11"/>
  <c r="AM566" i="11"/>
  <c r="AM589" i="11"/>
  <c r="AM123" i="11"/>
  <c r="AM168" i="11"/>
  <c r="AM208" i="11"/>
  <c r="AM243" i="11"/>
  <c r="AM285" i="11"/>
  <c r="AM326" i="11"/>
  <c r="AM360" i="11"/>
  <c r="AM398" i="11"/>
  <c r="AM433" i="11"/>
  <c r="AM468" i="11"/>
  <c r="AM501" i="11"/>
  <c r="AM534" i="11"/>
  <c r="AM569" i="11"/>
  <c r="AM136" i="11"/>
  <c r="AM171" i="11"/>
  <c r="AM211" i="11"/>
  <c r="AM253" i="11"/>
  <c r="AM289" i="11"/>
  <c r="AM328" i="11"/>
  <c r="AM363" i="11"/>
  <c r="AM402" i="11"/>
  <c r="AM439" i="11"/>
  <c r="AM470" i="11"/>
  <c r="AM507" i="11"/>
  <c r="AM545" i="11"/>
  <c r="AM128" i="11"/>
  <c r="AM169" i="11"/>
  <c r="AM209" i="11"/>
  <c r="AM247" i="11"/>
  <c r="AM286" i="11"/>
  <c r="AM327" i="11"/>
  <c r="AM361" i="11"/>
  <c r="AM400" i="11"/>
  <c r="AM438" i="11"/>
  <c r="AM469" i="11"/>
  <c r="AM504" i="11"/>
  <c r="AM539" i="11"/>
  <c r="AM570" i="11"/>
  <c r="AM571" i="11"/>
  <c r="AM138" i="11"/>
  <c r="AM173" i="11"/>
  <c r="AM213" i="11"/>
  <c r="AM258" i="11"/>
  <c r="AM291" i="11"/>
  <c r="AM330" i="11"/>
  <c r="AM366" i="11"/>
  <c r="AM403" i="11"/>
  <c r="AM440" i="11"/>
  <c r="AM472" i="11"/>
  <c r="AM511" i="11"/>
  <c r="AM546" i="11"/>
  <c r="AM574" i="11"/>
  <c r="AM139" i="11"/>
  <c r="AM177" i="11"/>
  <c r="AM216" i="11"/>
  <c r="AM261" i="11"/>
  <c r="AM295" i="11"/>
  <c r="AM331" i="11"/>
  <c r="AM373" i="11"/>
  <c r="AM405" i="11"/>
  <c r="AM443" i="11"/>
  <c r="AM476" i="11"/>
  <c r="AM513" i="11"/>
  <c r="AM547" i="11"/>
  <c r="AM576" i="11"/>
  <c r="AM140" i="11"/>
  <c r="AM181" i="11"/>
  <c r="AM221" i="11"/>
  <c r="AM262" i="11"/>
  <c r="AM296" i="11"/>
  <c r="AM334" i="11"/>
  <c r="AM377" i="11"/>
  <c r="AM410" i="11"/>
  <c r="AM444" i="11"/>
  <c r="AM482" i="11"/>
  <c r="AM514" i="11"/>
  <c r="AM548" i="11"/>
  <c r="AM579" i="11"/>
  <c r="AM141" i="11"/>
  <c r="AM200" i="11"/>
  <c r="AM269" i="11"/>
  <c r="AM349" i="11"/>
  <c r="AM412" i="11"/>
  <c r="AM464" i="11"/>
  <c r="AM527" i="11"/>
  <c r="AM588" i="11"/>
  <c r="AM143" i="11"/>
  <c r="AM207" i="11"/>
  <c r="AM274" i="11"/>
  <c r="AM350" i="11"/>
  <c r="AM416" i="11"/>
  <c r="AM466" i="11"/>
  <c r="AM528" i="11"/>
  <c r="AM112" i="11"/>
  <c r="AM144" i="11"/>
  <c r="AM281" i="11"/>
  <c r="AM351" i="11"/>
  <c r="AM417" i="11"/>
  <c r="AM484" i="11"/>
  <c r="AM529" i="11"/>
  <c r="AM225" i="11"/>
  <c r="AM146" i="11"/>
  <c r="AM229" i="11"/>
  <c r="AM283" i="11"/>
  <c r="AM355" i="11"/>
  <c r="AM419" i="11"/>
  <c r="AM487" i="11"/>
  <c r="AM532" i="11"/>
  <c r="AM153" i="11"/>
  <c r="AM232" i="11"/>
  <c r="AM302" i="11"/>
  <c r="AM356" i="11"/>
  <c r="AM420" i="11"/>
  <c r="AM489" i="11"/>
  <c r="AM549" i="11"/>
  <c r="AM160" i="11"/>
  <c r="AM234" i="11"/>
  <c r="AM304" i="11"/>
  <c r="AM357" i="11"/>
  <c r="AM422" i="11"/>
  <c r="AM492" i="11"/>
  <c r="AM551" i="11"/>
  <c r="AM163" i="11"/>
  <c r="AM235" i="11"/>
  <c r="AM305" i="11"/>
  <c r="AM379" i="11"/>
  <c r="AM427" i="11"/>
  <c r="AM493" i="11"/>
  <c r="AM552" i="11"/>
  <c r="AM165" i="11"/>
  <c r="AM238" i="11"/>
  <c r="AM309" i="11"/>
  <c r="AM380" i="11"/>
  <c r="AM431" i="11"/>
  <c r="AM495" i="11"/>
  <c r="AM553" i="11"/>
  <c r="AM192" i="11"/>
  <c r="AM337" i="11"/>
  <c r="AM497" i="11"/>
  <c r="AM194" i="11"/>
  <c r="AM344" i="11"/>
  <c r="AM498" i="11"/>
  <c r="AM196" i="11"/>
  <c r="AM382" i="11"/>
  <c r="AM517" i="11"/>
  <c r="AM199" i="11"/>
  <c r="AM383" i="11"/>
  <c r="AM518" i="11"/>
  <c r="AM239" i="11"/>
  <c r="AM384" i="11"/>
  <c r="AM523" i="11"/>
  <c r="AM241" i="11"/>
  <c r="AM386" i="11"/>
  <c r="AM524" i="11"/>
  <c r="AM264" i="11"/>
  <c r="AM387" i="11"/>
  <c r="AM557" i="11"/>
  <c r="AM265" i="11"/>
  <c r="AM116" i="11"/>
  <c r="AM450" i="11"/>
  <c r="AM117" i="11"/>
  <c r="AM455" i="11"/>
  <c r="AM266" i="11"/>
  <c r="AM267" i="11"/>
  <c r="AM320" i="11"/>
  <c r="AM445" i="11"/>
  <c r="AM120" i="11"/>
  <c r="AM462" i="11"/>
  <c r="AM185" i="11"/>
  <c r="AM463" i="11"/>
  <c r="AM188" i="11"/>
  <c r="AM564" i="11"/>
  <c r="AM567" i="11"/>
  <c r="AM568" i="11"/>
  <c r="AM311" i="11"/>
  <c r="AM581" i="11"/>
  <c r="AM314" i="11"/>
  <c r="AM585" i="11"/>
  <c r="AM321" i="11"/>
  <c r="AM394" i="11"/>
  <c r="AM113" i="11"/>
  <c r="AM447" i="11"/>
  <c r="AT106" i="11"/>
  <c r="AS106" i="11" s="1" a="1"/>
  <c r="AS106" i="11" s="1"/>
  <c r="AS109" i="11"/>
  <c r="F76" i="13"/>
  <c r="E76" i="13" s="1"/>
  <c r="F90" i="13"/>
  <c r="E90" i="13" s="1"/>
  <c r="F104" i="13"/>
  <c r="E104" i="13" s="1"/>
  <c r="F118" i="13"/>
  <c r="E118" i="13" s="1"/>
  <c r="F132" i="13"/>
  <c r="E132" i="13" s="1"/>
  <c r="F146" i="13"/>
  <c r="E146" i="13" s="1"/>
  <c r="F160" i="13"/>
  <c r="E160" i="13" s="1"/>
  <c r="F174" i="13"/>
  <c r="E174" i="13" s="1"/>
  <c r="F188" i="13"/>
  <c r="E188" i="13" s="1"/>
  <c r="F202" i="13"/>
  <c r="E202" i="13" s="1"/>
  <c r="F216" i="13"/>
  <c r="E216" i="13" s="1"/>
  <c r="F230" i="13"/>
  <c r="E230" i="13" s="1"/>
  <c r="F244" i="13"/>
  <c r="E244" i="13" s="1"/>
  <c r="F258" i="13"/>
  <c r="E258" i="13" s="1"/>
  <c r="F272" i="13"/>
  <c r="E272" i="13" s="1"/>
  <c r="F286" i="13"/>
  <c r="E286" i="13" s="1"/>
  <c r="F300" i="13"/>
  <c r="E300" i="13" s="1"/>
  <c r="F314" i="13"/>
  <c r="E314" i="13" s="1"/>
  <c r="F328" i="13"/>
  <c r="E328" i="13" s="1"/>
  <c r="F342" i="13"/>
  <c r="E342" i="13" s="1"/>
  <c r="F356" i="13"/>
  <c r="E356" i="13" s="1"/>
  <c r="F370" i="13"/>
  <c r="E370" i="13" s="1"/>
  <c r="F384" i="13"/>
  <c r="E384" i="13" s="1"/>
  <c r="F398" i="13"/>
  <c r="E398" i="13" s="1"/>
  <c r="F412" i="13"/>
  <c r="E412" i="13" s="1"/>
  <c r="F426" i="13"/>
  <c r="E426" i="13" s="1"/>
  <c r="F440" i="13"/>
  <c r="E440" i="13" s="1"/>
  <c r="F454" i="13"/>
  <c r="E454" i="13" s="1"/>
  <c r="F468" i="13"/>
  <c r="E468" i="13" s="1"/>
  <c r="F482" i="13"/>
  <c r="E482" i="13" s="1"/>
  <c r="F77" i="13"/>
  <c r="E77" i="13" s="1"/>
  <c r="F91" i="13"/>
  <c r="E91" i="13" s="1"/>
  <c r="F105" i="13"/>
  <c r="E105" i="13" s="1"/>
  <c r="F119" i="13"/>
  <c r="E119" i="13" s="1"/>
  <c r="F133" i="13"/>
  <c r="E133" i="13" s="1"/>
  <c r="F147" i="13"/>
  <c r="E147" i="13" s="1"/>
  <c r="F161" i="13"/>
  <c r="E161" i="13" s="1"/>
  <c r="F175" i="13"/>
  <c r="E175" i="13" s="1"/>
  <c r="F189" i="13"/>
  <c r="E189" i="13" s="1"/>
  <c r="F203" i="13"/>
  <c r="E203" i="13" s="1"/>
  <c r="F217" i="13"/>
  <c r="E217" i="13" s="1"/>
  <c r="F231" i="13"/>
  <c r="E231" i="13" s="1"/>
  <c r="F245" i="13"/>
  <c r="E245" i="13" s="1"/>
  <c r="F259" i="13"/>
  <c r="E259" i="13" s="1"/>
  <c r="F273" i="13"/>
  <c r="E273" i="13" s="1"/>
  <c r="F287" i="13"/>
  <c r="E287" i="13" s="1"/>
  <c r="F301" i="13"/>
  <c r="E301" i="13" s="1"/>
  <c r="F315" i="13"/>
  <c r="E315" i="13" s="1"/>
  <c r="F329" i="13"/>
  <c r="E329" i="13" s="1"/>
  <c r="F343" i="13"/>
  <c r="E343" i="13" s="1"/>
  <c r="F357" i="13"/>
  <c r="E357" i="13" s="1"/>
  <c r="F371" i="13"/>
  <c r="E371" i="13" s="1"/>
  <c r="F385" i="13"/>
  <c r="E385" i="13" s="1"/>
  <c r="F399" i="13"/>
  <c r="E399" i="13" s="1"/>
  <c r="F413" i="13"/>
  <c r="E413" i="13" s="1"/>
  <c r="F427" i="13"/>
  <c r="E427" i="13" s="1"/>
  <c r="F441" i="13"/>
  <c r="E441" i="13" s="1"/>
  <c r="F455" i="13"/>
  <c r="E455" i="13" s="1"/>
  <c r="F469" i="13"/>
  <c r="E469" i="13" s="1"/>
  <c r="F483" i="13"/>
  <c r="E483" i="13" s="1"/>
  <c r="F78" i="13"/>
  <c r="E78" i="13" s="1"/>
  <c r="F92" i="13"/>
  <c r="E92" i="13" s="1"/>
  <c r="F106" i="13"/>
  <c r="E106" i="13" s="1"/>
  <c r="F120" i="13"/>
  <c r="E120" i="13" s="1"/>
  <c r="F134" i="13"/>
  <c r="E134" i="13" s="1"/>
  <c r="F148" i="13"/>
  <c r="E148" i="13" s="1"/>
  <c r="F162" i="13"/>
  <c r="E162" i="13" s="1"/>
  <c r="F176" i="13"/>
  <c r="E176" i="13" s="1"/>
  <c r="F190" i="13"/>
  <c r="E190" i="13" s="1"/>
  <c r="F204" i="13"/>
  <c r="E204" i="13" s="1"/>
  <c r="F218" i="13"/>
  <c r="E218" i="13" s="1"/>
  <c r="F232" i="13"/>
  <c r="E232" i="13" s="1"/>
  <c r="F246" i="13"/>
  <c r="E246" i="13" s="1"/>
  <c r="F260" i="13"/>
  <c r="E260" i="13" s="1"/>
  <c r="F274" i="13"/>
  <c r="E274" i="13" s="1"/>
  <c r="F288" i="13"/>
  <c r="E288" i="13" s="1"/>
  <c r="F302" i="13"/>
  <c r="E302" i="13" s="1"/>
  <c r="F316" i="13"/>
  <c r="E316" i="13" s="1"/>
  <c r="F330" i="13"/>
  <c r="E330" i="13" s="1"/>
  <c r="F344" i="13"/>
  <c r="E344" i="13" s="1"/>
  <c r="F358" i="13"/>
  <c r="E358" i="13" s="1"/>
  <c r="F372" i="13"/>
  <c r="E372" i="13" s="1"/>
  <c r="F386" i="13"/>
  <c r="E386" i="13" s="1"/>
  <c r="F400" i="13"/>
  <c r="E400" i="13" s="1"/>
  <c r="F414" i="13"/>
  <c r="E414" i="13" s="1"/>
  <c r="F72" i="13"/>
  <c r="E72" i="13" s="1"/>
  <c r="F86" i="13"/>
  <c r="E86" i="13" s="1"/>
  <c r="F100" i="13"/>
  <c r="E100" i="13" s="1"/>
  <c r="F114" i="13"/>
  <c r="E114" i="13" s="1"/>
  <c r="F128" i="13"/>
  <c r="E128" i="13" s="1"/>
  <c r="F142" i="13"/>
  <c r="E142" i="13" s="1"/>
  <c r="F156" i="13"/>
  <c r="E156" i="13" s="1"/>
  <c r="F170" i="13"/>
  <c r="E170" i="13" s="1"/>
  <c r="F184" i="13"/>
  <c r="E184" i="13" s="1"/>
  <c r="F198" i="13"/>
  <c r="E198" i="13" s="1"/>
  <c r="F212" i="13"/>
  <c r="E212" i="13" s="1"/>
  <c r="F226" i="13"/>
  <c r="E226" i="13" s="1"/>
  <c r="F240" i="13"/>
  <c r="E240" i="13" s="1"/>
  <c r="F254" i="13"/>
  <c r="E254" i="13" s="1"/>
  <c r="F268" i="13"/>
  <c r="E268" i="13" s="1"/>
  <c r="F282" i="13"/>
  <c r="E282" i="13" s="1"/>
  <c r="F296" i="13"/>
  <c r="E296" i="13" s="1"/>
  <c r="F310" i="13"/>
  <c r="E310" i="13" s="1"/>
  <c r="F324" i="13"/>
  <c r="E324" i="13" s="1"/>
  <c r="F338" i="13"/>
  <c r="E338" i="13" s="1"/>
  <c r="F352" i="13"/>
  <c r="E352" i="13" s="1"/>
  <c r="F366" i="13"/>
  <c r="E366" i="13" s="1"/>
  <c r="F380" i="13"/>
  <c r="E380" i="13" s="1"/>
  <c r="F394" i="13"/>
  <c r="E394" i="13" s="1"/>
  <c r="F408" i="13"/>
  <c r="E408" i="13" s="1"/>
  <c r="F422" i="13"/>
  <c r="E422" i="13" s="1"/>
  <c r="F436" i="13"/>
  <c r="E436" i="13" s="1"/>
  <c r="F450" i="13"/>
  <c r="E450" i="13" s="1"/>
  <c r="F464" i="13"/>
  <c r="E464" i="13" s="1"/>
  <c r="F478" i="13"/>
  <c r="E478" i="13" s="1"/>
  <c r="F80" i="13"/>
  <c r="E80" i="13" s="1"/>
  <c r="F98" i="13"/>
  <c r="E98" i="13" s="1"/>
  <c r="F117" i="13"/>
  <c r="E117" i="13" s="1"/>
  <c r="F138" i="13"/>
  <c r="E138" i="13" s="1"/>
  <c r="F157" i="13"/>
  <c r="E157" i="13" s="1"/>
  <c r="F178" i="13"/>
  <c r="E178" i="13" s="1"/>
  <c r="F196" i="13"/>
  <c r="E196" i="13" s="1"/>
  <c r="F215" i="13"/>
  <c r="E215" i="13" s="1"/>
  <c r="F236" i="13"/>
  <c r="E236" i="13" s="1"/>
  <c r="F255" i="13"/>
  <c r="E255" i="13" s="1"/>
  <c r="F276" i="13"/>
  <c r="E276" i="13" s="1"/>
  <c r="F294" i="13"/>
  <c r="E294" i="13" s="1"/>
  <c r="F313" i="13"/>
  <c r="E313" i="13" s="1"/>
  <c r="F334" i="13"/>
  <c r="E334" i="13" s="1"/>
  <c r="F353" i="13"/>
  <c r="E353" i="13" s="1"/>
  <c r="F374" i="13"/>
  <c r="E374" i="13" s="1"/>
  <c r="F392" i="13"/>
  <c r="E392" i="13" s="1"/>
  <c r="F411" i="13"/>
  <c r="E411" i="13" s="1"/>
  <c r="F431" i="13"/>
  <c r="E431" i="13" s="1"/>
  <c r="F448" i="13"/>
  <c r="E448" i="13" s="1"/>
  <c r="F466" i="13"/>
  <c r="E466" i="13" s="1"/>
  <c r="F485" i="13"/>
  <c r="E485" i="13" s="1"/>
  <c r="F82" i="13"/>
  <c r="E82" i="13" s="1"/>
  <c r="F140" i="13"/>
  <c r="E140" i="13" s="1"/>
  <c r="F180" i="13"/>
  <c r="E180" i="13" s="1"/>
  <c r="F220" i="13"/>
  <c r="E220" i="13" s="1"/>
  <c r="F278" i="13"/>
  <c r="E278" i="13" s="1"/>
  <c r="F318" i="13"/>
  <c r="E318" i="13" s="1"/>
  <c r="F376" i="13"/>
  <c r="E376" i="13" s="1"/>
  <c r="F433" i="13"/>
  <c r="E433" i="13" s="1"/>
  <c r="F487" i="13"/>
  <c r="E487" i="13" s="1"/>
  <c r="F83" i="13"/>
  <c r="E83" i="13" s="1"/>
  <c r="F123" i="13"/>
  <c r="E123" i="13" s="1"/>
  <c r="F163" i="13"/>
  <c r="E163" i="13" s="1"/>
  <c r="F200" i="13"/>
  <c r="E200" i="13" s="1"/>
  <c r="F239" i="13"/>
  <c r="E239" i="13" s="1"/>
  <c r="F279" i="13"/>
  <c r="E279" i="13" s="1"/>
  <c r="F319" i="13"/>
  <c r="E319" i="13" s="1"/>
  <c r="F337" i="13"/>
  <c r="E337" i="13" s="1"/>
  <c r="F377" i="13"/>
  <c r="E377" i="13" s="1"/>
  <c r="F396" i="13"/>
  <c r="E396" i="13" s="1"/>
  <c r="F417" i="13"/>
  <c r="E417" i="13" s="1"/>
  <c r="F452" i="13"/>
  <c r="E452" i="13" s="1"/>
  <c r="F488" i="13"/>
  <c r="E488" i="13" s="1"/>
  <c r="F103" i="13"/>
  <c r="E103" i="13" s="1"/>
  <c r="F124" i="13"/>
  <c r="E124" i="13" s="1"/>
  <c r="F164" i="13"/>
  <c r="E164" i="13" s="1"/>
  <c r="F201" i="13"/>
  <c r="E201" i="13" s="1"/>
  <c r="F241" i="13"/>
  <c r="E241" i="13" s="1"/>
  <c r="F280" i="13"/>
  <c r="E280" i="13" s="1"/>
  <c r="F320" i="13"/>
  <c r="E320" i="13" s="1"/>
  <c r="F360" i="13"/>
  <c r="E360" i="13" s="1"/>
  <c r="F397" i="13"/>
  <c r="E397" i="13" s="1"/>
  <c r="F453" i="13"/>
  <c r="E453" i="13" s="1"/>
  <c r="F489" i="13"/>
  <c r="E489" i="13" s="1"/>
  <c r="F107" i="13"/>
  <c r="E107" i="13" s="1"/>
  <c r="F144" i="13"/>
  <c r="E144" i="13" s="1"/>
  <c r="F183" i="13"/>
  <c r="E183" i="13" s="1"/>
  <c r="F205" i="13"/>
  <c r="E205" i="13" s="1"/>
  <c r="F242" i="13"/>
  <c r="E242" i="13" s="1"/>
  <c r="F263" i="13"/>
  <c r="E263" i="13" s="1"/>
  <c r="F303" i="13"/>
  <c r="E303" i="13" s="1"/>
  <c r="F321" i="13"/>
  <c r="E321" i="13" s="1"/>
  <c r="F361" i="13"/>
  <c r="E361" i="13" s="1"/>
  <c r="F401" i="13"/>
  <c r="E401" i="13" s="1"/>
  <c r="F437" i="13"/>
  <c r="E437" i="13" s="1"/>
  <c r="F473" i="13"/>
  <c r="E473" i="13" s="1"/>
  <c r="F108" i="13"/>
  <c r="E108" i="13" s="1"/>
  <c r="F145" i="13"/>
  <c r="E145" i="13" s="1"/>
  <c r="F166" i="13"/>
  <c r="E166" i="13" s="1"/>
  <c r="F206" i="13"/>
  <c r="E206" i="13" s="1"/>
  <c r="F243" i="13"/>
  <c r="E243" i="13" s="1"/>
  <c r="F304" i="13"/>
  <c r="E304" i="13" s="1"/>
  <c r="F322" i="13"/>
  <c r="E322" i="13" s="1"/>
  <c r="F341" i="13"/>
  <c r="E341" i="13" s="1"/>
  <c r="F381" i="13"/>
  <c r="E381" i="13" s="1"/>
  <c r="F402" i="13"/>
  <c r="E402" i="13" s="1"/>
  <c r="F457" i="13"/>
  <c r="E457" i="13" s="1"/>
  <c r="F474" i="13"/>
  <c r="E474" i="13" s="1"/>
  <c r="F109" i="13"/>
  <c r="E109" i="13" s="1"/>
  <c r="F127" i="13"/>
  <c r="E127" i="13" s="1"/>
  <c r="F167" i="13"/>
  <c r="E167" i="13" s="1"/>
  <c r="F207" i="13"/>
  <c r="E207" i="13" s="1"/>
  <c r="F265" i="13"/>
  <c r="E265" i="13" s="1"/>
  <c r="F305" i="13"/>
  <c r="E305" i="13" s="1"/>
  <c r="F382" i="13"/>
  <c r="E382" i="13" s="1"/>
  <c r="F439" i="13"/>
  <c r="E439" i="13" s="1"/>
  <c r="F475" i="13"/>
  <c r="E475" i="13" s="1"/>
  <c r="F89" i="13"/>
  <c r="E89" i="13" s="1"/>
  <c r="F129" i="13"/>
  <c r="E129" i="13" s="1"/>
  <c r="F168" i="13"/>
  <c r="E168" i="13" s="1"/>
  <c r="F208" i="13"/>
  <c r="E208" i="13" s="1"/>
  <c r="F248" i="13"/>
  <c r="E248" i="13" s="1"/>
  <c r="F285" i="13"/>
  <c r="E285" i="13" s="1"/>
  <c r="F81" i="13"/>
  <c r="E81" i="13" s="1"/>
  <c r="F99" i="13"/>
  <c r="E99" i="13" s="1"/>
  <c r="F121" i="13"/>
  <c r="E121" i="13" s="1"/>
  <c r="F139" i="13"/>
  <c r="E139" i="13" s="1"/>
  <c r="F158" i="13"/>
  <c r="E158" i="13" s="1"/>
  <c r="F179" i="13"/>
  <c r="E179" i="13" s="1"/>
  <c r="F197" i="13"/>
  <c r="E197" i="13" s="1"/>
  <c r="F219" i="13"/>
  <c r="E219" i="13" s="1"/>
  <c r="F237" i="13"/>
  <c r="E237" i="13" s="1"/>
  <c r="F256" i="13"/>
  <c r="E256" i="13" s="1"/>
  <c r="F277" i="13"/>
  <c r="E277" i="13" s="1"/>
  <c r="F295" i="13"/>
  <c r="E295" i="13" s="1"/>
  <c r="F317" i="13"/>
  <c r="E317" i="13" s="1"/>
  <c r="F335" i="13"/>
  <c r="E335" i="13" s="1"/>
  <c r="F354" i="13"/>
  <c r="E354" i="13" s="1"/>
  <c r="F375" i="13"/>
  <c r="E375" i="13" s="1"/>
  <c r="F393" i="13"/>
  <c r="E393" i="13" s="1"/>
  <c r="F415" i="13"/>
  <c r="E415" i="13" s="1"/>
  <c r="F432" i="13"/>
  <c r="E432" i="13" s="1"/>
  <c r="F449" i="13"/>
  <c r="E449" i="13" s="1"/>
  <c r="F467" i="13"/>
  <c r="E467" i="13" s="1"/>
  <c r="F486" i="13"/>
  <c r="E486" i="13" s="1"/>
  <c r="F101" i="13"/>
  <c r="E101" i="13" s="1"/>
  <c r="F122" i="13"/>
  <c r="E122" i="13" s="1"/>
  <c r="F159" i="13"/>
  <c r="E159" i="13" s="1"/>
  <c r="F199" i="13"/>
  <c r="E199" i="13" s="1"/>
  <c r="F238" i="13"/>
  <c r="E238" i="13" s="1"/>
  <c r="F257" i="13"/>
  <c r="E257" i="13" s="1"/>
  <c r="F297" i="13"/>
  <c r="E297" i="13" s="1"/>
  <c r="F336" i="13"/>
  <c r="E336" i="13" s="1"/>
  <c r="F355" i="13"/>
  <c r="E355" i="13" s="1"/>
  <c r="F395" i="13"/>
  <c r="E395" i="13" s="1"/>
  <c r="F416" i="13"/>
  <c r="E416" i="13" s="1"/>
  <c r="F451" i="13"/>
  <c r="E451" i="13" s="1"/>
  <c r="F470" i="13"/>
  <c r="E470" i="13" s="1"/>
  <c r="F102" i="13"/>
  <c r="E102" i="13" s="1"/>
  <c r="F141" i="13"/>
  <c r="E141" i="13" s="1"/>
  <c r="F181" i="13"/>
  <c r="E181" i="13" s="1"/>
  <c r="F261" i="13"/>
  <c r="E261" i="13" s="1"/>
  <c r="F359" i="13"/>
  <c r="E359" i="13" s="1"/>
  <c r="F434" i="13"/>
  <c r="E434" i="13" s="1"/>
  <c r="F471" i="13"/>
  <c r="E471" i="13" s="1"/>
  <c r="F84" i="13"/>
  <c r="E84" i="13" s="1"/>
  <c r="F143" i="13"/>
  <c r="E143" i="13" s="1"/>
  <c r="F182" i="13"/>
  <c r="E182" i="13" s="1"/>
  <c r="F222" i="13"/>
  <c r="E222" i="13" s="1"/>
  <c r="F262" i="13"/>
  <c r="E262" i="13" s="1"/>
  <c r="F299" i="13"/>
  <c r="E299" i="13" s="1"/>
  <c r="F339" i="13"/>
  <c r="E339" i="13" s="1"/>
  <c r="F378" i="13"/>
  <c r="E378" i="13" s="1"/>
  <c r="F418" i="13"/>
  <c r="E418" i="13" s="1"/>
  <c r="F435" i="13"/>
  <c r="E435" i="13" s="1"/>
  <c r="F472" i="13"/>
  <c r="E472" i="13" s="1"/>
  <c r="F125" i="13"/>
  <c r="E125" i="13" s="1"/>
  <c r="F165" i="13"/>
  <c r="E165" i="13" s="1"/>
  <c r="F223" i="13"/>
  <c r="E223" i="13" s="1"/>
  <c r="F281" i="13"/>
  <c r="E281" i="13" s="1"/>
  <c r="F340" i="13"/>
  <c r="E340" i="13" s="1"/>
  <c r="F379" i="13"/>
  <c r="E379" i="13" s="1"/>
  <c r="F419" i="13"/>
  <c r="E419" i="13" s="1"/>
  <c r="F456" i="13"/>
  <c r="E456" i="13" s="1"/>
  <c r="F87" i="13"/>
  <c r="E87" i="13" s="1"/>
  <c r="F126" i="13"/>
  <c r="E126" i="13" s="1"/>
  <c r="F185" i="13"/>
  <c r="E185" i="13" s="1"/>
  <c r="F224" i="13"/>
  <c r="E224" i="13" s="1"/>
  <c r="F283" i="13"/>
  <c r="E283" i="13" s="1"/>
  <c r="F362" i="13"/>
  <c r="E362" i="13" s="1"/>
  <c r="F438" i="13"/>
  <c r="E438" i="13" s="1"/>
  <c r="F88" i="13"/>
  <c r="E88" i="13" s="1"/>
  <c r="F149" i="13"/>
  <c r="E149" i="13" s="1"/>
  <c r="F186" i="13"/>
  <c r="E186" i="13" s="1"/>
  <c r="F225" i="13"/>
  <c r="E225" i="13" s="1"/>
  <c r="F247" i="13"/>
  <c r="E247" i="13" s="1"/>
  <c r="F284" i="13"/>
  <c r="E284" i="13" s="1"/>
  <c r="F323" i="13"/>
  <c r="E323" i="13" s="1"/>
  <c r="F403" i="13"/>
  <c r="E403" i="13" s="1"/>
  <c r="F421" i="13"/>
  <c r="E421" i="13" s="1"/>
  <c r="F458" i="13"/>
  <c r="E458" i="13" s="1"/>
  <c r="F70" i="13"/>
  <c r="E70" i="13" s="1"/>
  <c r="F110" i="13"/>
  <c r="E110" i="13" s="1"/>
  <c r="F150" i="13"/>
  <c r="E150" i="13" s="1"/>
  <c r="F187" i="13"/>
  <c r="E187" i="13" s="1"/>
  <c r="F227" i="13"/>
  <c r="E227" i="13" s="1"/>
  <c r="F266" i="13"/>
  <c r="E266" i="13" s="1"/>
  <c r="F306" i="13"/>
  <c r="E306" i="13" s="1"/>
  <c r="F71" i="13"/>
  <c r="E71" i="13" s="1"/>
  <c r="F93" i="13"/>
  <c r="E93" i="13" s="1"/>
  <c r="F111" i="13"/>
  <c r="E111" i="13" s="1"/>
  <c r="F130" i="13"/>
  <c r="E130" i="13" s="1"/>
  <c r="F151" i="13"/>
  <c r="E151" i="13" s="1"/>
  <c r="F169" i="13"/>
  <c r="E169" i="13" s="1"/>
  <c r="F191" i="13"/>
  <c r="E191" i="13" s="1"/>
  <c r="F209" i="13"/>
  <c r="E209" i="13" s="1"/>
  <c r="F228" i="13"/>
  <c r="E228" i="13" s="1"/>
  <c r="F249" i="13"/>
  <c r="E249" i="13" s="1"/>
  <c r="F267" i="13"/>
  <c r="E267" i="13" s="1"/>
  <c r="F289" i="13"/>
  <c r="E289" i="13" s="1"/>
  <c r="F307" i="13"/>
  <c r="E307" i="13" s="1"/>
  <c r="F326" i="13"/>
  <c r="E326" i="13" s="1"/>
  <c r="F347" i="13"/>
  <c r="E347" i="13" s="1"/>
  <c r="F365" i="13"/>
  <c r="E365" i="13" s="1"/>
  <c r="F387" i="13"/>
  <c r="E387" i="13" s="1"/>
  <c r="F405" i="13"/>
  <c r="E405" i="13" s="1"/>
  <c r="F424" i="13"/>
  <c r="E424" i="13" s="1"/>
  <c r="F443" i="13"/>
  <c r="E443" i="13" s="1"/>
  <c r="F460" i="13"/>
  <c r="E460" i="13" s="1"/>
  <c r="F477" i="13"/>
  <c r="E477" i="13" s="1"/>
  <c r="F95" i="13"/>
  <c r="E95" i="13" s="1"/>
  <c r="F135" i="13"/>
  <c r="E135" i="13" s="1"/>
  <c r="F172" i="13"/>
  <c r="E172" i="13" s="1"/>
  <c r="F211" i="13"/>
  <c r="E211" i="13" s="1"/>
  <c r="F233" i="13"/>
  <c r="E233" i="13" s="1"/>
  <c r="F270" i="13"/>
  <c r="E270" i="13" s="1"/>
  <c r="F309" i="13"/>
  <c r="E309" i="13" s="1"/>
  <c r="F349" i="13"/>
  <c r="E349" i="13" s="1"/>
  <c r="F389" i="13"/>
  <c r="E389" i="13" s="1"/>
  <c r="F428" i="13"/>
  <c r="E428" i="13" s="1"/>
  <c r="F462" i="13"/>
  <c r="E462" i="13" s="1"/>
  <c r="F75" i="13"/>
  <c r="E75" i="13" s="1"/>
  <c r="F115" i="13"/>
  <c r="E115" i="13" s="1"/>
  <c r="F154" i="13"/>
  <c r="E154" i="13" s="1"/>
  <c r="F194" i="13"/>
  <c r="E194" i="13" s="1"/>
  <c r="F234" i="13"/>
  <c r="E234" i="13" s="1"/>
  <c r="F271" i="13"/>
  <c r="E271" i="13" s="1"/>
  <c r="F311" i="13"/>
  <c r="E311" i="13" s="1"/>
  <c r="F350" i="13"/>
  <c r="E350" i="13" s="1"/>
  <c r="F390" i="13"/>
  <c r="E390" i="13" s="1"/>
  <c r="F429" i="13"/>
  <c r="E429" i="13" s="1"/>
  <c r="F463" i="13"/>
  <c r="E463" i="13" s="1"/>
  <c r="F481" i="13"/>
  <c r="E481" i="13" s="1"/>
  <c r="F97" i="13"/>
  <c r="E97" i="13" s="1"/>
  <c r="F137" i="13"/>
  <c r="E137" i="13" s="1"/>
  <c r="F177" i="13"/>
  <c r="E177" i="13" s="1"/>
  <c r="F214" i="13"/>
  <c r="E214" i="13" s="1"/>
  <c r="F253" i="13"/>
  <c r="E253" i="13" s="1"/>
  <c r="F293" i="13"/>
  <c r="E293" i="13" s="1"/>
  <c r="F333" i="13"/>
  <c r="E333" i="13" s="1"/>
  <c r="F373" i="13"/>
  <c r="E373" i="13" s="1"/>
  <c r="F410" i="13"/>
  <c r="E410" i="13" s="1"/>
  <c r="F447" i="13"/>
  <c r="E447" i="13" s="1"/>
  <c r="F484" i="13"/>
  <c r="E484" i="13" s="1"/>
  <c r="F221" i="13"/>
  <c r="E221" i="13" s="1"/>
  <c r="F420" i="13"/>
  <c r="E420" i="13" s="1"/>
  <c r="F363" i="13"/>
  <c r="E363" i="13" s="1"/>
  <c r="F73" i="13"/>
  <c r="E73" i="13" s="1"/>
  <c r="F94" i="13"/>
  <c r="E94" i="13" s="1"/>
  <c r="F112" i="13"/>
  <c r="E112" i="13" s="1"/>
  <c r="F131" i="13"/>
  <c r="E131" i="13" s="1"/>
  <c r="F152" i="13"/>
  <c r="E152" i="13" s="1"/>
  <c r="F171" i="13"/>
  <c r="E171" i="13" s="1"/>
  <c r="F192" i="13"/>
  <c r="E192" i="13" s="1"/>
  <c r="F210" i="13"/>
  <c r="E210" i="13" s="1"/>
  <c r="F229" i="13"/>
  <c r="E229" i="13" s="1"/>
  <c r="F250" i="13"/>
  <c r="E250" i="13" s="1"/>
  <c r="F269" i="13"/>
  <c r="E269" i="13" s="1"/>
  <c r="F290" i="13"/>
  <c r="E290" i="13" s="1"/>
  <c r="F308" i="13"/>
  <c r="E308" i="13" s="1"/>
  <c r="F327" i="13"/>
  <c r="E327" i="13" s="1"/>
  <c r="F348" i="13"/>
  <c r="E348" i="13" s="1"/>
  <c r="F367" i="13"/>
  <c r="E367" i="13" s="1"/>
  <c r="F388" i="13"/>
  <c r="E388" i="13" s="1"/>
  <c r="F406" i="13"/>
  <c r="E406" i="13" s="1"/>
  <c r="F425" i="13"/>
  <c r="E425" i="13" s="1"/>
  <c r="F444" i="13"/>
  <c r="E444" i="13" s="1"/>
  <c r="F461" i="13"/>
  <c r="E461" i="13" s="1"/>
  <c r="F479" i="13"/>
  <c r="E479" i="13" s="1"/>
  <c r="F74" i="13"/>
  <c r="E74" i="13" s="1"/>
  <c r="F113" i="13"/>
  <c r="E113" i="13" s="1"/>
  <c r="F153" i="13"/>
  <c r="E153" i="13" s="1"/>
  <c r="F193" i="13"/>
  <c r="E193" i="13" s="1"/>
  <c r="F251" i="13"/>
  <c r="E251" i="13" s="1"/>
  <c r="F291" i="13"/>
  <c r="E291" i="13" s="1"/>
  <c r="F331" i="13"/>
  <c r="E331" i="13" s="1"/>
  <c r="F368" i="13"/>
  <c r="E368" i="13" s="1"/>
  <c r="F407" i="13"/>
  <c r="E407" i="13" s="1"/>
  <c r="F445" i="13"/>
  <c r="E445" i="13" s="1"/>
  <c r="F480" i="13"/>
  <c r="E480" i="13" s="1"/>
  <c r="F96" i="13"/>
  <c r="E96" i="13" s="1"/>
  <c r="F136" i="13"/>
  <c r="E136" i="13" s="1"/>
  <c r="F173" i="13"/>
  <c r="E173" i="13" s="1"/>
  <c r="F213" i="13"/>
  <c r="E213" i="13" s="1"/>
  <c r="F252" i="13"/>
  <c r="E252" i="13" s="1"/>
  <c r="F292" i="13"/>
  <c r="E292" i="13" s="1"/>
  <c r="F332" i="13"/>
  <c r="E332" i="13" s="1"/>
  <c r="F369" i="13"/>
  <c r="E369" i="13" s="1"/>
  <c r="F409" i="13"/>
  <c r="E409" i="13" s="1"/>
  <c r="F446" i="13"/>
  <c r="E446" i="13" s="1"/>
  <c r="F79" i="13"/>
  <c r="E79" i="13" s="1"/>
  <c r="F116" i="13"/>
  <c r="E116" i="13" s="1"/>
  <c r="F155" i="13"/>
  <c r="E155" i="13" s="1"/>
  <c r="F195" i="13"/>
  <c r="E195" i="13" s="1"/>
  <c r="F235" i="13"/>
  <c r="E235" i="13" s="1"/>
  <c r="F275" i="13"/>
  <c r="E275" i="13" s="1"/>
  <c r="F312" i="13"/>
  <c r="E312" i="13" s="1"/>
  <c r="F351" i="13"/>
  <c r="E351" i="13" s="1"/>
  <c r="F391" i="13"/>
  <c r="E391" i="13" s="1"/>
  <c r="F430" i="13"/>
  <c r="E430" i="13" s="1"/>
  <c r="F465" i="13"/>
  <c r="E465" i="13" s="1"/>
  <c r="F298" i="13"/>
  <c r="E298" i="13" s="1"/>
  <c r="F85" i="13"/>
  <c r="E85" i="13" s="1"/>
  <c r="F264" i="13"/>
  <c r="E264" i="13" s="1"/>
  <c r="F345" i="13"/>
  <c r="E345" i="13" s="1"/>
  <c r="F442" i="13"/>
  <c r="E442" i="13" s="1"/>
  <c r="F459" i="13"/>
  <c r="E459" i="13" s="1"/>
  <c r="F476" i="13"/>
  <c r="E476" i="13" s="1"/>
  <c r="F325" i="13"/>
  <c r="E325" i="13" s="1"/>
  <c r="F423" i="13"/>
  <c r="E423" i="13" s="1"/>
  <c r="F346" i="13"/>
  <c r="E346" i="13" s="1"/>
  <c r="F364" i="13"/>
  <c r="E364" i="13" s="1"/>
  <c r="F383" i="13"/>
  <c r="E383" i="13" s="1"/>
  <c r="F404" i="13"/>
  <c r="E404" i="13" s="1"/>
  <c r="T21" i="13"/>
  <c r="S21" i="13" s="1"/>
  <c r="T35" i="13"/>
  <c r="S35" i="13" s="1"/>
  <c r="T49" i="13"/>
  <c r="S49" i="13" s="1"/>
  <c r="T63" i="13"/>
  <c r="S63" i="13" s="1"/>
  <c r="T77" i="13"/>
  <c r="S77" i="13" s="1"/>
  <c r="T91" i="13"/>
  <c r="S91" i="13" s="1"/>
  <c r="T105" i="13"/>
  <c r="S105" i="13" s="1"/>
  <c r="T119" i="13"/>
  <c r="S119" i="13" s="1"/>
  <c r="T133" i="13"/>
  <c r="S133" i="13" s="1"/>
  <c r="T147" i="13"/>
  <c r="S147" i="13" s="1"/>
  <c r="T161" i="13"/>
  <c r="S161" i="13" s="1"/>
  <c r="T175" i="13"/>
  <c r="S175" i="13" s="1"/>
  <c r="T189" i="13"/>
  <c r="S189" i="13" s="1"/>
  <c r="T203" i="13"/>
  <c r="S203" i="13" s="1"/>
  <c r="T217" i="13"/>
  <c r="S217" i="13" s="1"/>
  <c r="T231" i="13"/>
  <c r="S231" i="13" s="1"/>
  <c r="T245" i="13"/>
  <c r="S245" i="13" s="1"/>
  <c r="T259" i="13"/>
  <c r="S259" i="13" s="1"/>
  <c r="T273" i="13"/>
  <c r="S273" i="13" s="1"/>
  <c r="T287" i="13"/>
  <c r="S287" i="13" s="1"/>
  <c r="T301" i="13"/>
  <c r="S301" i="13" s="1"/>
  <c r="T315" i="13"/>
  <c r="S315" i="13" s="1"/>
  <c r="T329" i="13"/>
  <c r="S329" i="13" s="1"/>
  <c r="T343" i="13"/>
  <c r="S343" i="13" s="1"/>
  <c r="T357" i="13"/>
  <c r="S357" i="13" s="1"/>
  <c r="T371" i="13"/>
  <c r="S371" i="13" s="1"/>
  <c r="T385" i="13"/>
  <c r="S385" i="13" s="1"/>
  <c r="T399" i="13"/>
  <c r="S399" i="13" s="1"/>
  <c r="T413" i="13"/>
  <c r="S413" i="13" s="1"/>
  <c r="T427" i="13"/>
  <c r="S427" i="13" s="1"/>
  <c r="T441" i="13"/>
  <c r="S441" i="13" s="1"/>
  <c r="T455" i="13"/>
  <c r="S455" i="13" s="1"/>
  <c r="T469" i="13"/>
  <c r="S469" i="13" s="1"/>
  <c r="T483" i="13"/>
  <c r="S483" i="13" s="1"/>
  <c r="T22" i="13"/>
  <c r="S22" i="13" s="1"/>
  <c r="T36" i="13"/>
  <c r="S36" i="13" s="1"/>
  <c r="T50" i="13"/>
  <c r="S50" i="13" s="1"/>
  <c r="T64" i="13"/>
  <c r="S64" i="13" s="1"/>
  <c r="T78" i="13"/>
  <c r="S78" i="13" s="1"/>
  <c r="T92" i="13"/>
  <c r="S92" i="13" s="1"/>
  <c r="T106" i="13"/>
  <c r="S106" i="13" s="1"/>
  <c r="T120" i="13"/>
  <c r="S120" i="13" s="1"/>
  <c r="T134" i="13"/>
  <c r="S134" i="13" s="1"/>
  <c r="T148" i="13"/>
  <c r="S148" i="13" s="1"/>
  <c r="T162" i="13"/>
  <c r="S162" i="13" s="1"/>
  <c r="T176" i="13"/>
  <c r="S176" i="13" s="1"/>
  <c r="T190" i="13"/>
  <c r="S190" i="13" s="1"/>
  <c r="T204" i="13"/>
  <c r="S204" i="13" s="1"/>
  <c r="T218" i="13"/>
  <c r="S218" i="13" s="1"/>
  <c r="T232" i="13"/>
  <c r="S232" i="13" s="1"/>
  <c r="T246" i="13"/>
  <c r="S246" i="13" s="1"/>
  <c r="T260" i="13"/>
  <c r="S260" i="13" s="1"/>
  <c r="T274" i="13"/>
  <c r="S274" i="13" s="1"/>
  <c r="T288" i="13"/>
  <c r="S288" i="13" s="1"/>
  <c r="T302" i="13"/>
  <c r="S302" i="13" s="1"/>
  <c r="T316" i="13"/>
  <c r="S316" i="13" s="1"/>
  <c r="T330" i="13"/>
  <c r="S330" i="13" s="1"/>
  <c r="T344" i="13"/>
  <c r="S344" i="13" s="1"/>
  <c r="T358" i="13"/>
  <c r="S358" i="13" s="1"/>
  <c r="T372" i="13"/>
  <c r="S372" i="13" s="1"/>
  <c r="T386" i="13"/>
  <c r="S386" i="13" s="1"/>
  <c r="T400" i="13"/>
  <c r="S400" i="13" s="1"/>
  <c r="T414" i="13"/>
  <c r="S414" i="13" s="1"/>
  <c r="T428" i="13"/>
  <c r="S428" i="13" s="1"/>
  <c r="T442" i="13"/>
  <c r="S442" i="13" s="1"/>
  <c r="T456" i="13"/>
  <c r="S456" i="13" s="1"/>
  <c r="T470" i="13"/>
  <c r="S470" i="13" s="1"/>
  <c r="T484" i="13"/>
  <c r="S484" i="13" s="1"/>
  <c r="T23" i="13"/>
  <c r="S23" i="13" s="1"/>
  <c r="T37" i="13"/>
  <c r="S37" i="13" s="1"/>
  <c r="T51" i="13"/>
  <c r="S51" i="13" s="1"/>
  <c r="T65" i="13"/>
  <c r="S65" i="13" s="1"/>
  <c r="T79" i="13"/>
  <c r="S79" i="13" s="1"/>
  <c r="T93" i="13"/>
  <c r="S93" i="13" s="1"/>
  <c r="T107" i="13"/>
  <c r="S107" i="13" s="1"/>
  <c r="T121" i="13"/>
  <c r="S121" i="13" s="1"/>
  <c r="T135" i="13"/>
  <c r="S135" i="13" s="1"/>
  <c r="T149" i="13"/>
  <c r="S149" i="13" s="1"/>
  <c r="T163" i="13"/>
  <c r="S163" i="13" s="1"/>
  <c r="T177" i="13"/>
  <c r="S177" i="13" s="1"/>
  <c r="T191" i="13"/>
  <c r="S191" i="13" s="1"/>
  <c r="T205" i="13"/>
  <c r="S205" i="13" s="1"/>
  <c r="T219" i="13"/>
  <c r="S219" i="13" s="1"/>
  <c r="T233" i="13"/>
  <c r="S233" i="13" s="1"/>
  <c r="T247" i="13"/>
  <c r="S247" i="13" s="1"/>
  <c r="T24" i="13"/>
  <c r="S24" i="13" s="1"/>
  <c r="T41" i="13"/>
  <c r="S41" i="13" s="1"/>
  <c r="T58" i="13"/>
  <c r="S58" i="13" s="1"/>
  <c r="T75" i="13"/>
  <c r="S75" i="13" s="1"/>
  <c r="T95" i="13"/>
  <c r="S95" i="13" s="1"/>
  <c r="T112" i="13"/>
  <c r="S112" i="13" s="1"/>
  <c r="T129" i="13"/>
  <c r="S129" i="13" s="1"/>
  <c r="T146" i="13"/>
  <c r="S146" i="13" s="1"/>
  <c r="T166" i="13"/>
  <c r="S166" i="13" s="1"/>
  <c r="T183" i="13"/>
  <c r="S183" i="13" s="1"/>
  <c r="T200" i="13"/>
  <c r="S200" i="13" s="1"/>
  <c r="T220" i="13"/>
  <c r="S220" i="13" s="1"/>
  <c r="T237" i="13"/>
  <c r="S237" i="13" s="1"/>
  <c r="T254" i="13"/>
  <c r="S254" i="13" s="1"/>
  <c r="T270" i="13"/>
  <c r="S270" i="13" s="1"/>
  <c r="T286" i="13"/>
  <c r="S286" i="13" s="1"/>
  <c r="T304" i="13"/>
  <c r="S304" i="13" s="1"/>
  <c r="T320" i="13"/>
  <c r="S320" i="13" s="1"/>
  <c r="T336" i="13"/>
  <c r="S336" i="13" s="1"/>
  <c r="T352" i="13"/>
  <c r="S352" i="13" s="1"/>
  <c r="T368" i="13"/>
  <c r="S368" i="13" s="1"/>
  <c r="T384" i="13"/>
  <c r="S384" i="13" s="1"/>
  <c r="T402" i="13"/>
  <c r="S402" i="13" s="1"/>
  <c r="T418" i="13"/>
  <c r="S418" i="13" s="1"/>
  <c r="T434" i="13"/>
  <c r="S434" i="13" s="1"/>
  <c r="T450" i="13"/>
  <c r="S450" i="13" s="1"/>
  <c r="T466" i="13"/>
  <c r="S466" i="13" s="1"/>
  <c r="T482" i="13"/>
  <c r="S482" i="13" s="1"/>
  <c r="T25" i="13"/>
  <c r="S25" i="13" s="1"/>
  <c r="T42" i="13"/>
  <c r="S42" i="13" s="1"/>
  <c r="T59" i="13"/>
  <c r="S59" i="13" s="1"/>
  <c r="T76" i="13"/>
  <c r="S76" i="13" s="1"/>
  <c r="T96" i="13"/>
  <c r="S96" i="13" s="1"/>
  <c r="T113" i="13"/>
  <c r="S113" i="13" s="1"/>
  <c r="T130" i="13"/>
  <c r="S130" i="13" s="1"/>
  <c r="T150" i="13"/>
  <c r="S150" i="13" s="1"/>
  <c r="T167" i="13"/>
  <c r="S167" i="13" s="1"/>
  <c r="T184" i="13"/>
  <c r="S184" i="13" s="1"/>
  <c r="T201" i="13"/>
  <c r="S201" i="13" s="1"/>
  <c r="T221" i="13"/>
  <c r="S221" i="13" s="1"/>
  <c r="T238" i="13"/>
  <c r="S238" i="13" s="1"/>
  <c r="T255" i="13"/>
  <c r="S255" i="13" s="1"/>
  <c r="T271" i="13"/>
  <c r="S271" i="13" s="1"/>
  <c r="T289" i="13"/>
  <c r="S289" i="13" s="1"/>
  <c r="T305" i="13"/>
  <c r="S305" i="13" s="1"/>
  <c r="T321" i="13"/>
  <c r="S321" i="13" s="1"/>
  <c r="T337" i="13"/>
  <c r="S337" i="13" s="1"/>
  <c r="T353" i="13"/>
  <c r="S353" i="13" s="1"/>
  <c r="T369" i="13"/>
  <c r="S369" i="13" s="1"/>
  <c r="T387" i="13"/>
  <c r="S387" i="13" s="1"/>
  <c r="T403" i="13"/>
  <c r="S403" i="13" s="1"/>
  <c r="T419" i="13"/>
  <c r="S419" i="13" s="1"/>
  <c r="T435" i="13"/>
  <c r="S435" i="13" s="1"/>
  <c r="T451" i="13"/>
  <c r="S451" i="13" s="1"/>
  <c r="T467" i="13"/>
  <c r="S467" i="13" s="1"/>
  <c r="T485" i="13"/>
  <c r="S485" i="13" s="1"/>
  <c r="T26" i="13"/>
  <c r="S26" i="13" s="1"/>
  <c r="T43" i="13"/>
  <c r="S43" i="13" s="1"/>
  <c r="T60" i="13"/>
  <c r="S60" i="13" s="1"/>
  <c r="T80" i="13"/>
  <c r="S80" i="13" s="1"/>
  <c r="T97" i="13"/>
  <c r="S97" i="13" s="1"/>
  <c r="T114" i="13"/>
  <c r="S114" i="13" s="1"/>
  <c r="T131" i="13"/>
  <c r="S131" i="13" s="1"/>
  <c r="T151" i="13"/>
  <c r="S151" i="13" s="1"/>
  <c r="T168" i="13"/>
  <c r="S168" i="13" s="1"/>
  <c r="T185" i="13"/>
  <c r="S185" i="13" s="1"/>
  <c r="T202" i="13"/>
  <c r="S202" i="13" s="1"/>
  <c r="T222" i="13"/>
  <c r="S222" i="13" s="1"/>
  <c r="T239" i="13"/>
  <c r="S239" i="13" s="1"/>
  <c r="T256" i="13"/>
  <c r="S256" i="13" s="1"/>
  <c r="T272" i="13"/>
  <c r="S272" i="13" s="1"/>
  <c r="T290" i="13"/>
  <c r="S290" i="13" s="1"/>
  <c r="T306" i="13"/>
  <c r="S306" i="13" s="1"/>
  <c r="T322" i="13"/>
  <c r="S322" i="13" s="1"/>
  <c r="T338" i="13"/>
  <c r="S338" i="13" s="1"/>
  <c r="T354" i="13"/>
  <c r="S354" i="13" s="1"/>
  <c r="T370" i="13"/>
  <c r="S370" i="13" s="1"/>
  <c r="T388" i="13"/>
  <c r="S388" i="13" s="1"/>
  <c r="T404" i="13"/>
  <c r="S404" i="13" s="1"/>
  <c r="T420" i="13"/>
  <c r="S420" i="13" s="1"/>
  <c r="T436" i="13"/>
  <c r="S436" i="13" s="1"/>
  <c r="T452" i="13"/>
  <c r="S452" i="13" s="1"/>
  <c r="T468" i="13"/>
  <c r="S468" i="13" s="1"/>
  <c r="T486" i="13"/>
  <c r="S486" i="13" s="1"/>
  <c r="T27" i="13"/>
  <c r="S27" i="13" s="1"/>
  <c r="T44" i="13"/>
  <c r="S44" i="13" s="1"/>
  <c r="T61" i="13"/>
  <c r="S61" i="13" s="1"/>
  <c r="T81" i="13"/>
  <c r="S81" i="13" s="1"/>
  <c r="T98" i="13"/>
  <c r="S98" i="13" s="1"/>
  <c r="T115" i="13"/>
  <c r="S115" i="13" s="1"/>
  <c r="T132" i="13"/>
  <c r="S132" i="13" s="1"/>
  <c r="T152" i="13"/>
  <c r="S152" i="13" s="1"/>
  <c r="T169" i="13"/>
  <c r="S169" i="13" s="1"/>
  <c r="T186" i="13"/>
  <c r="S186" i="13" s="1"/>
  <c r="T206" i="13"/>
  <c r="S206" i="13" s="1"/>
  <c r="T223" i="13"/>
  <c r="S223" i="13" s="1"/>
  <c r="T240" i="13"/>
  <c r="S240" i="13" s="1"/>
  <c r="T257" i="13"/>
  <c r="S257" i="13" s="1"/>
  <c r="T275" i="13"/>
  <c r="S275" i="13" s="1"/>
  <c r="T291" i="13"/>
  <c r="S291" i="13" s="1"/>
  <c r="T307" i="13"/>
  <c r="S307" i="13" s="1"/>
  <c r="T323" i="13"/>
  <c r="S323" i="13" s="1"/>
  <c r="T339" i="13"/>
  <c r="S339" i="13" s="1"/>
  <c r="T355" i="13"/>
  <c r="S355" i="13" s="1"/>
  <c r="T373" i="13"/>
  <c r="S373" i="13" s="1"/>
  <c r="T389" i="13"/>
  <c r="S389" i="13" s="1"/>
  <c r="T405" i="13"/>
  <c r="S405" i="13" s="1"/>
  <c r="T421" i="13"/>
  <c r="S421" i="13" s="1"/>
  <c r="T437" i="13"/>
  <c r="S437" i="13" s="1"/>
  <c r="T453" i="13"/>
  <c r="S453" i="13" s="1"/>
  <c r="T471" i="13"/>
  <c r="S471" i="13" s="1"/>
  <c r="T487" i="13"/>
  <c r="S487" i="13" s="1"/>
  <c r="T11" i="13"/>
  <c r="S11" i="13" s="1"/>
  <c r="T28" i="13"/>
  <c r="S28" i="13" s="1"/>
  <c r="T45" i="13"/>
  <c r="S45" i="13" s="1"/>
  <c r="T62" i="13"/>
  <c r="S62" i="13" s="1"/>
  <c r="T82" i="13"/>
  <c r="S82" i="13" s="1"/>
  <c r="T99" i="13"/>
  <c r="S99" i="13" s="1"/>
  <c r="T116" i="13"/>
  <c r="S116" i="13" s="1"/>
  <c r="T136" i="13"/>
  <c r="S136" i="13" s="1"/>
  <c r="T153" i="13"/>
  <c r="S153" i="13" s="1"/>
  <c r="T170" i="13"/>
  <c r="S170" i="13" s="1"/>
  <c r="T187" i="13"/>
  <c r="S187" i="13" s="1"/>
  <c r="T207" i="13"/>
  <c r="S207" i="13" s="1"/>
  <c r="T224" i="13"/>
  <c r="S224" i="13" s="1"/>
  <c r="T241" i="13"/>
  <c r="S241" i="13" s="1"/>
  <c r="T258" i="13"/>
  <c r="S258" i="13" s="1"/>
  <c r="T276" i="13"/>
  <c r="S276" i="13" s="1"/>
  <c r="T292" i="13"/>
  <c r="S292" i="13" s="1"/>
  <c r="T308" i="13"/>
  <c r="S308" i="13" s="1"/>
  <c r="T324" i="13"/>
  <c r="S324" i="13" s="1"/>
  <c r="T340" i="13"/>
  <c r="S340" i="13" s="1"/>
  <c r="T356" i="13"/>
  <c r="S356" i="13" s="1"/>
  <c r="T374" i="13"/>
  <c r="S374" i="13" s="1"/>
  <c r="T390" i="13"/>
  <c r="S390" i="13" s="1"/>
  <c r="T406" i="13"/>
  <c r="S406" i="13" s="1"/>
  <c r="T422" i="13"/>
  <c r="S422" i="13" s="1"/>
  <c r="T438" i="13"/>
  <c r="S438" i="13" s="1"/>
  <c r="T454" i="13"/>
  <c r="S454" i="13" s="1"/>
  <c r="T472" i="13"/>
  <c r="S472" i="13" s="1"/>
  <c r="T488" i="13"/>
  <c r="S488" i="13" s="1"/>
  <c r="T12" i="13"/>
  <c r="S12" i="13" s="1"/>
  <c r="T29" i="13"/>
  <c r="S29" i="13" s="1"/>
  <c r="T46" i="13"/>
  <c r="S46" i="13" s="1"/>
  <c r="T66" i="13"/>
  <c r="S66" i="13" s="1"/>
  <c r="T83" i="13"/>
  <c r="S83" i="13" s="1"/>
  <c r="T100" i="13"/>
  <c r="S100" i="13" s="1"/>
  <c r="T117" i="13"/>
  <c r="S117" i="13" s="1"/>
  <c r="T137" i="13"/>
  <c r="S137" i="13" s="1"/>
  <c r="T154" i="13"/>
  <c r="S154" i="13" s="1"/>
  <c r="T171" i="13"/>
  <c r="S171" i="13" s="1"/>
  <c r="T188" i="13"/>
  <c r="S188" i="13" s="1"/>
  <c r="T208" i="13"/>
  <c r="S208" i="13" s="1"/>
  <c r="T225" i="13"/>
  <c r="S225" i="13" s="1"/>
  <c r="T242" i="13"/>
  <c r="S242" i="13" s="1"/>
  <c r="T261" i="13"/>
  <c r="S261" i="13" s="1"/>
  <c r="T277" i="13"/>
  <c r="S277" i="13" s="1"/>
  <c r="T293" i="13"/>
  <c r="S293" i="13" s="1"/>
  <c r="T309" i="13"/>
  <c r="S309" i="13" s="1"/>
  <c r="T325" i="13"/>
  <c r="S325" i="13" s="1"/>
  <c r="T341" i="13"/>
  <c r="S341" i="13" s="1"/>
  <c r="T359" i="13"/>
  <c r="S359" i="13" s="1"/>
  <c r="T375" i="13"/>
  <c r="S375" i="13" s="1"/>
  <c r="T391" i="13"/>
  <c r="S391" i="13" s="1"/>
  <c r="T407" i="13"/>
  <c r="S407" i="13" s="1"/>
  <c r="T423" i="13"/>
  <c r="S423" i="13" s="1"/>
  <c r="T439" i="13"/>
  <c r="S439" i="13" s="1"/>
  <c r="T457" i="13"/>
  <c r="S457" i="13" s="1"/>
  <c r="T473" i="13"/>
  <c r="S473" i="13" s="1"/>
  <c r="T489" i="13"/>
  <c r="S489" i="13" s="1"/>
  <c r="T32" i="13"/>
  <c r="S32" i="13" s="1"/>
  <c r="T67" i="13"/>
  <c r="S67" i="13" s="1"/>
  <c r="T90" i="13"/>
  <c r="S90" i="13" s="1"/>
  <c r="T125" i="13"/>
  <c r="S125" i="13" s="1"/>
  <c r="T157" i="13"/>
  <c r="S157" i="13" s="1"/>
  <c r="T192" i="13"/>
  <c r="S192" i="13" s="1"/>
  <c r="T215" i="13"/>
  <c r="S215" i="13" s="1"/>
  <c r="T250" i="13"/>
  <c r="S250" i="13" s="1"/>
  <c r="T280" i="13"/>
  <c r="S280" i="13" s="1"/>
  <c r="T310" i="13"/>
  <c r="S310" i="13" s="1"/>
  <c r="T334" i="13"/>
  <c r="S334" i="13" s="1"/>
  <c r="T364" i="13"/>
  <c r="S364" i="13" s="1"/>
  <c r="T394" i="13"/>
  <c r="S394" i="13" s="1"/>
  <c r="T424" i="13"/>
  <c r="S424" i="13" s="1"/>
  <c r="T448" i="13"/>
  <c r="S448" i="13" s="1"/>
  <c r="T478" i="13"/>
  <c r="S478" i="13" s="1"/>
  <c r="T33" i="13"/>
  <c r="S33" i="13" s="1"/>
  <c r="T68" i="13"/>
  <c r="S68" i="13" s="1"/>
  <c r="T94" i="13"/>
  <c r="S94" i="13" s="1"/>
  <c r="T126" i="13"/>
  <c r="S126" i="13" s="1"/>
  <c r="T158" i="13"/>
  <c r="S158" i="13" s="1"/>
  <c r="T193" i="13"/>
  <c r="S193" i="13" s="1"/>
  <c r="T216" i="13"/>
  <c r="S216" i="13" s="1"/>
  <c r="T251" i="13"/>
  <c r="S251" i="13" s="1"/>
  <c r="T281" i="13"/>
  <c r="S281" i="13" s="1"/>
  <c r="T311" i="13"/>
  <c r="S311" i="13" s="1"/>
  <c r="T335" i="13"/>
  <c r="S335" i="13" s="1"/>
  <c r="T365" i="13"/>
  <c r="S365" i="13" s="1"/>
  <c r="T395" i="13"/>
  <c r="S395" i="13" s="1"/>
  <c r="T425" i="13"/>
  <c r="S425" i="13" s="1"/>
  <c r="T449" i="13"/>
  <c r="S449" i="13" s="1"/>
  <c r="T479" i="13"/>
  <c r="S479" i="13" s="1"/>
  <c r="T34" i="13"/>
  <c r="S34" i="13" s="1"/>
  <c r="T69" i="13"/>
  <c r="S69" i="13" s="1"/>
  <c r="T101" i="13"/>
  <c r="S101" i="13" s="1"/>
  <c r="T127" i="13"/>
  <c r="S127" i="13" s="1"/>
  <c r="T159" i="13"/>
  <c r="S159" i="13" s="1"/>
  <c r="T194" i="13"/>
  <c r="S194" i="13" s="1"/>
  <c r="T226" i="13"/>
  <c r="S226" i="13" s="1"/>
  <c r="T252" i="13"/>
  <c r="S252" i="13" s="1"/>
  <c r="T282" i="13"/>
  <c r="S282" i="13" s="1"/>
  <c r="T312" i="13"/>
  <c r="S312" i="13" s="1"/>
  <c r="T342" i="13"/>
  <c r="S342" i="13" s="1"/>
  <c r="T366" i="13"/>
  <c r="S366" i="13" s="1"/>
  <c r="T396" i="13"/>
  <c r="S396" i="13" s="1"/>
  <c r="T426" i="13"/>
  <c r="S426" i="13" s="1"/>
  <c r="T458" i="13"/>
  <c r="S458" i="13" s="1"/>
  <c r="T480" i="13"/>
  <c r="S480" i="13" s="1"/>
  <c r="T38" i="13"/>
  <c r="S38" i="13" s="1"/>
  <c r="T70" i="13"/>
  <c r="S70" i="13" s="1"/>
  <c r="T102" i="13"/>
  <c r="S102" i="13" s="1"/>
  <c r="T128" i="13"/>
  <c r="S128" i="13" s="1"/>
  <c r="T160" i="13"/>
  <c r="S160" i="13" s="1"/>
  <c r="T195" i="13"/>
  <c r="S195" i="13" s="1"/>
  <c r="T227" i="13"/>
  <c r="S227" i="13" s="1"/>
  <c r="T253" i="13"/>
  <c r="S253" i="13" s="1"/>
  <c r="T283" i="13"/>
  <c r="S283" i="13" s="1"/>
  <c r="T313" i="13"/>
  <c r="S313" i="13" s="1"/>
  <c r="T345" i="13"/>
  <c r="S345" i="13" s="1"/>
  <c r="T367" i="13"/>
  <c r="S367" i="13" s="1"/>
  <c r="T397" i="13"/>
  <c r="S397" i="13" s="1"/>
  <c r="T429" i="13"/>
  <c r="S429" i="13" s="1"/>
  <c r="T459" i="13"/>
  <c r="S459" i="13" s="1"/>
  <c r="T481" i="13"/>
  <c r="S481" i="13" s="1"/>
  <c r="T13" i="13"/>
  <c r="S13" i="13" s="1"/>
  <c r="T39" i="13"/>
  <c r="S39" i="13" s="1"/>
  <c r="T71" i="13"/>
  <c r="S71" i="13" s="1"/>
  <c r="T103" i="13"/>
  <c r="S103" i="13" s="1"/>
  <c r="T138" i="13"/>
  <c r="S138" i="13" s="1"/>
  <c r="T164" i="13"/>
  <c r="S164" i="13" s="1"/>
  <c r="T196" i="13"/>
  <c r="S196" i="13" s="1"/>
  <c r="T228" i="13"/>
  <c r="S228" i="13" s="1"/>
  <c r="T262" i="13"/>
  <c r="S262" i="13" s="1"/>
  <c r="T284" i="13"/>
  <c r="S284" i="13" s="1"/>
  <c r="T314" i="13"/>
  <c r="S314" i="13" s="1"/>
  <c r="T346" i="13"/>
  <c r="S346" i="13" s="1"/>
  <c r="T376" i="13"/>
  <c r="S376" i="13" s="1"/>
  <c r="T398" i="13"/>
  <c r="S398" i="13" s="1"/>
  <c r="T430" i="13"/>
  <c r="S430" i="13" s="1"/>
  <c r="T460" i="13"/>
  <c r="S460" i="13" s="1"/>
  <c r="T14" i="13"/>
  <c r="S14" i="13" s="1"/>
  <c r="T40" i="13"/>
  <c r="S40" i="13" s="1"/>
  <c r="T72" i="13"/>
  <c r="S72" i="13" s="1"/>
  <c r="T104" i="13"/>
  <c r="S104" i="13" s="1"/>
  <c r="T139" i="13"/>
  <c r="S139" i="13" s="1"/>
  <c r="T165" i="13"/>
  <c r="S165" i="13" s="1"/>
  <c r="T197" i="13"/>
  <c r="S197" i="13" s="1"/>
  <c r="T229" i="13"/>
  <c r="S229" i="13" s="1"/>
  <c r="T263" i="13"/>
  <c r="S263" i="13" s="1"/>
  <c r="T285" i="13"/>
  <c r="S285" i="13" s="1"/>
  <c r="T317" i="13"/>
  <c r="S317" i="13" s="1"/>
  <c r="T347" i="13"/>
  <c r="S347" i="13" s="1"/>
  <c r="T377" i="13"/>
  <c r="S377" i="13" s="1"/>
  <c r="T401" i="13"/>
  <c r="S401" i="13" s="1"/>
  <c r="T431" i="13"/>
  <c r="S431" i="13" s="1"/>
  <c r="T461" i="13"/>
  <c r="S461" i="13" s="1"/>
  <c r="T15" i="13"/>
  <c r="S15" i="13" s="1"/>
  <c r="T47" i="13"/>
  <c r="S47" i="13" s="1"/>
  <c r="T73" i="13"/>
  <c r="S73" i="13" s="1"/>
  <c r="T108" i="13"/>
  <c r="S108" i="13" s="1"/>
  <c r="T140" i="13"/>
  <c r="S140" i="13" s="1"/>
  <c r="T172" i="13"/>
  <c r="S172" i="13" s="1"/>
  <c r="T198" i="13"/>
  <c r="S198" i="13" s="1"/>
  <c r="T230" i="13"/>
  <c r="S230" i="13" s="1"/>
  <c r="T264" i="13"/>
  <c r="S264" i="13" s="1"/>
  <c r="T294" i="13"/>
  <c r="S294" i="13" s="1"/>
  <c r="T318" i="13"/>
  <c r="S318" i="13" s="1"/>
  <c r="T348" i="13"/>
  <c r="S348" i="13" s="1"/>
  <c r="T378" i="13"/>
  <c r="S378" i="13" s="1"/>
  <c r="T408" i="13"/>
  <c r="S408" i="13" s="1"/>
  <c r="T432" i="13"/>
  <c r="S432" i="13" s="1"/>
  <c r="T462" i="13"/>
  <c r="S462" i="13" s="1"/>
  <c r="T16" i="13"/>
  <c r="S16" i="13" s="1"/>
  <c r="T48" i="13"/>
  <c r="S48" i="13" s="1"/>
  <c r="T74" i="13"/>
  <c r="S74" i="13" s="1"/>
  <c r="T109" i="13"/>
  <c r="S109" i="13" s="1"/>
  <c r="T141" i="13"/>
  <c r="S141" i="13" s="1"/>
  <c r="T173" i="13"/>
  <c r="S173" i="13" s="1"/>
  <c r="T199" i="13"/>
  <c r="S199" i="13" s="1"/>
  <c r="T234" i="13"/>
  <c r="S234" i="13" s="1"/>
  <c r="T265" i="13"/>
  <c r="S265" i="13" s="1"/>
  <c r="T295" i="13"/>
  <c r="S295" i="13" s="1"/>
  <c r="T319" i="13"/>
  <c r="S319" i="13" s="1"/>
  <c r="T349" i="13"/>
  <c r="S349" i="13" s="1"/>
  <c r="T379" i="13"/>
  <c r="S379" i="13" s="1"/>
  <c r="T409" i="13"/>
  <c r="S409" i="13" s="1"/>
  <c r="T433" i="13"/>
  <c r="S433" i="13" s="1"/>
  <c r="T463" i="13"/>
  <c r="S463" i="13" s="1"/>
  <c r="T17" i="13"/>
  <c r="S17" i="13" s="1"/>
  <c r="T52" i="13"/>
  <c r="S52" i="13" s="1"/>
  <c r="T84" i="13"/>
  <c r="S84" i="13" s="1"/>
  <c r="T110" i="13"/>
  <c r="S110" i="13" s="1"/>
  <c r="T142" i="13"/>
  <c r="S142" i="13" s="1"/>
  <c r="T174" i="13"/>
  <c r="S174" i="13" s="1"/>
  <c r="T209" i="13"/>
  <c r="S209" i="13" s="1"/>
  <c r="T235" i="13"/>
  <c r="S235" i="13" s="1"/>
  <c r="T266" i="13"/>
  <c r="S266" i="13" s="1"/>
  <c r="T296" i="13"/>
  <c r="S296" i="13" s="1"/>
  <c r="T326" i="13"/>
  <c r="S326" i="13" s="1"/>
  <c r="T350" i="13"/>
  <c r="S350" i="13" s="1"/>
  <c r="T380" i="13"/>
  <c r="S380" i="13" s="1"/>
  <c r="T410" i="13"/>
  <c r="S410" i="13" s="1"/>
  <c r="T440" i="13"/>
  <c r="S440" i="13" s="1"/>
  <c r="T464" i="13"/>
  <c r="S464" i="13" s="1"/>
  <c r="T10" i="13"/>
  <c r="S10" i="13" s="1"/>
  <c r="T18" i="13"/>
  <c r="S18" i="13" s="1"/>
  <c r="T53" i="13"/>
  <c r="S53" i="13" s="1"/>
  <c r="T111" i="13"/>
  <c r="S111" i="13" s="1"/>
  <c r="T143" i="13"/>
  <c r="S143" i="13" s="1"/>
  <c r="T178" i="13"/>
  <c r="S178" i="13" s="1"/>
  <c r="T210" i="13"/>
  <c r="S210" i="13" s="1"/>
  <c r="T236" i="13"/>
  <c r="S236" i="13" s="1"/>
  <c r="T267" i="13"/>
  <c r="S267" i="13" s="1"/>
  <c r="T297" i="13"/>
  <c r="S297" i="13" s="1"/>
  <c r="T327" i="13"/>
  <c r="S327" i="13" s="1"/>
  <c r="T351" i="13"/>
  <c r="S351" i="13" s="1"/>
  <c r="T381" i="13"/>
  <c r="S381" i="13" s="1"/>
  <c r="T411" i="13"/>
  <c r="S411" i="13" s="1"/>
  <c r="T443" i="13"/>
  <c r="S443" i="13" s="1"/>
  <c r="T54" i="13"/>
  <c r="S54" i="13" s="1"/>
  <c r="T144" i="13"/>
  <c r="S144" i="13" s="1"/>
  <c r="T243" i="13"/>
  <c r="S243" i="13" s="1"/>
  <c r="T298" i="13"/>
  <c r="S298" i="13" s="1"/>
  <c r="T360" i="13"/>
  <c r="S360" i="13" s="1"/>
  <c r="T444" i="13"/>
  <c r="S444" i="13" s="1"/>
  <c r="T20" i="13"/>
  <c r="S20" i="13" s="1"/>
  <c r="T87" i="13"/>
  <c r="S87" i="13" s="1"/>
  <c r="T122" i="13"/>
  <c r="S122" i="13" s="1"/>
  <c r="T180" i="13"/>
  <c r="S180" i="13" s="1"/>
  <c r="T212" i="13"/>
  <c r="S212" i="13" s="1"/>
  <c r="T269" i="13"/>
  <c r="S269" i="13" s="1"/>
  <c r="T331" i="13"/>
  <c r="S331" i="13" s="1"/>
  <c r="T415" i="13"/>
  <c r="S415" i="13" s="1"/>
  <c r="T475" i="13"/>
  <c r="S475" i="13" s="1"/>
  <c r="T30" i="13"/>
  <c r="S30" i="13" s="1"/>
  <c r="T56" i="13"/>
  <c r="S56" i="13" s="1"/>
  <c r="T123" i="13"/>
  <c r="S123" i="13" s="1"/>
  <c r="T155" i="13"/>
  <c r="S155" i="13" s="1"/>
  <c r="T213" i="13"/>
  <c r="S213" i="13" s="1"/>
  <c r="T248" i="13"/>
  <c r="S248" i="13" s="1"/>
  <c r="T300" i="13"/>
  <c r="S300" i="13" s="1"/>
  <c r="T332" i="13"/>
  <c r="S332" i="13" s="1"/>
  <c r="T362" i="13"/>
  <c r="S362" i="13" s="1"/>
  <c r="T416" i="13"/>
  <c r="S416" i="13" s="1"/>
  <c r="T446" i="13"/>
  <c r="S446" i="13" s="1"/>
  <c r="T476" i="13"/>
  <c r="S476" i="13" s="1"/>
  <c r="T57" i="13"/>
  <c r="S57" i="13" s="1"/>
  <c r="T89" i="13"/>
  <c r="S89" i="13" s="1"/>
  <c r="T156" i="13"/>
  <c r="S156" i="13" s="1"/>
  <c r="T214" i="13"/>
  <c r="S214" i="13" s="1"/>
  <c r="T279" i="13"/>
  <c r="S279" i="13" s="1"/>
  <c r="T333" i="13"/>
  <c r="S333" i="13" s="1"/>
  <c r="T393" i="13"/>
  <c r="S393" i="13" s="1"/>
  <c r="T477" i="13"/>
  <c r="S477" i="13" s="1"/>
  <c r="T85" i="13"/>
  <c r="S85" i="13" s="1"/>
  <c r="T465" i="13"/>
  <c r="S465" i="13" s="1"/>
  <c r="T19" i="13"/>
  <c r="S19" i="13" s="1"/>
  <c r="T86" i="13"/>
  <c r="S86" i="13" s="1"/>
  <c r="T118" i="13"/>
  <c r="S118" i="13" s="1"/>
  <c r="T179" i="13"/>
  <c r="S179" i="13" s="1"/>
  <c r="T211" i="13"/>
  <c r="S211" i="13" s="1"/>
  <c r="T268" i="13"/>
  <c r="S268" i="13" s="1"/>
  <c r="T328" i="13"/>
  <c r="S328" i="13" s="1"/>
  <c r="T382" i="13"/>
  <c r="S382" i="13" s="1"/>
  <c r="T412" i="13"/>
  <c r="S412" i="13" s="1"/>
  <c r="T474" i="13"/>
  <c r="S474" i="13" s="1"/>
  <c r="T55" i="13"/>
  <c r="S55" i="13" s="1"/>
  <c r="T145" i="13"/>
  <c r="S145" i="13" s="1"/>
  <c r="T244" i="13"/>
  <c r="S244" i="13" s="1"/>
  <c r="T299" i="13"/>
  <c r="S299" i="13" s="1"/>
  <c r="T361" i="13"/>
  <c r="S361" i="13" s="1"/>
  <c r="T383" i="13"/>
  <c r="S383" i="13" s="1"/>
  <c r="T445" i="13"/>
  <c r="S445" i="13" s="1"/>
  <c r="T88" i="13"/>
  <c r="S88" i="13" s="1"/>
  <c r="T181" i="13"/>
  <c r="S181" i="13" s="1"/>
  <c r="T278" i="13"/>
  <c r="S278" i="13" s="1"/>
  <c r="T392" i="13"/>
  <c r="S392" i="13" s="1"/>
  <c r="T31" i="13"/>
  <c r="S31" i="13" s="1"/>
  <c r="T124" i="13"/>
  <c r="S124" i="13" s="1"/>
  <c r="T182" i="13"/>
  <c r="S182" i="13" s="1"/>
  <c r="T249" i="13"/>
  <c r="S249" i="13" s="1"/>
  <c r="T303" i="13"/>
  <c r="S303" i="13" s="1"/>
  <c r="T363" i="13"/>
  <c r="S363" i="13" s="1"/>
  <c r="T417" i="13"/>
  <c r="S417" i="13" s="1"/>
  <c r="T447" i="13"/>
  <c r="S447" i="13" s="1"/>
  <c r="AA19" i="13"/>
  <c r="Z19" i="13" s="1"/>
  <c r="AA33" i="13"/>
  <c r="Z33" i="13" s="1"/>
  <c r="AA47" i="13"/>
  <c r="Z47" i="13" s="1"/>
  <c r="AA61" i="13"/>
  <c r="Z61" i="13" s="1"/>
  <c r="AA75" i="13"/>
  <c r="Z75" i="13" s="1"/>
  <c r="AA89" i="13"/>
  <c r="Z89" i="13" s="1"/>
  <c r="AA103" i="13"/>
  <c r="Z103" i="13" s="1"/>
  <c r="AA117" i="13"/>
  <c r="Z117" i="13" s="1"/>
  <c r="AA131" i="13"/>
  <c r="Z131" i="13" s="1"/>
  <c r="AA145" i="13"/>
  <c r="Z145" i="13" s="1"/>
  <c r="AA159" i="13"/>
  <c r="Z159" i="13" s="1"/>
  <c r="AA173" i="13"/>
  <c r="Z173" i="13" s="1"/>
  <c r="AA187" i="13"/>
  <c r="Z187" i="13" s="1"/>
  <c r="AA201" i="13"/>
  <c r="Z201" i="13" s="1"/>
  <c r="AA215" i="13"/>
  <c r="Z215" i="13" s="1"/>
  <c r="AA229" i="13"/>
  <c r="Z229" i="13" s="1"/>
  <c r="AA243" i="13"/>
  <c r="Z243" i="13" s="1"/>
  <c r="AA257" i="13"/>
  <c r="Z257" i="13" s="1"/>
  <c r="AA271" i="13"/>
  <c r="Z271" i="13" s="1"/>
  <c r="AA285" i="13"/>
  <c r="Z285" i="13" s="1"/>
  <c r="AA299" i="13"/>
  <c r="Z299" i="13" s="1"/>
  <c r="AA313" i="13"/>
  <c r="Z313" i="13" s="1"/>
  <c r="AA327" i="13"/>
  <c r="Z327" i="13" s="1"/>
  <c r="AA341" i="13"/>
  <c r="Z341" i="13" s="1"/>
  <c r="AA355" i="13"/>
  <c r="Z355" i="13" s="1"/>
  <c r="AA369" i="13"/>
  <c r="Z369" i="13" s="1"/>
  <c r="AA383" i="13"/>
  <c r="Z383" i="13" s="1"/>
  <c r="AA397" i="13"/>
  <c r="Z397" i="13" s="1"/>
  <c r="AA411" i="13"/>
  <c r="Z411" i="13" s="1"/>
  <c r="AA425" i="13"/>
  <c r="Z425" i="13" s="1"/>
  <c r="AA439" i="13"/>
  <c r="Z439" i="13" s="1"/>
  <c r="AA453" i="13"/>
  <c r="Z453" i="13" s="1"/>
  <c r="AA467" i="13"/>
  <c r="Z467" i="13" s="1"/>
  <c r="AA481" i="13"/>
  <c r="Z481" i="13" s="1"/>
  <c r="AA20" i="13"/>
  <c r="Z20" i="13" s="1"/>
  <c r="AA34" i="13"/>
  <c r="Z34" i="13" s="1"/>
  <c r="AA48" i="13"/>
  <c r="Z48" i="13" s="1"/>
  <c r="AA62" i="13"/>
  <c r="Z62" i="13" s="1"/>
  <c r="AA76" i="13"/>
  <c r="Z76" i="13" s="1"/>
  <c r="AA90" i="13"/>
  <c r="Z90" i="13" s="1"/>
  <c r="AA104" i="13"/>
  <c r="Z104" i="13" s="1"/>
  <c r="AA118" i="13"/>
  <c r="Z118" i="13" s="1"/>
  <c r="AA132" i="13"/>
  <c r="Z132" i="13" s="1"/>
  <c r="AA146" i="13"/>
  <c r="Z146" i="13" s="1"/>
  <c r="AA160" i="13"/>
  <c r="Z160" i="13" s="1"/>
  <c r="AA174" i="13"/>
  <c r="Z174" i="13" s="1"/>
  <c r="AA188" i="13"/>
  <c r="Z188" i="13" s="1"/>
  <c r="AA202" i="13"/>
  <c r="Z202" i="13" s="1"/>
  <c r="AA216" i="13"/>
  <c r="Z216" i="13" s="1"/>
  <c r="AA230" i="13"/>
  <c r="Z230" i="13" s="1"/>
  <c r="AA244" i="13"/>
  <c r="Z244" i="13" s="1"/>
  <c r="AA258" i="13"/>
  <c r="Z258" i="13" s="1"/>
  <c r="AA272" i="13"/>
  <c r="Z272" i="13" s="1"/>
  <c r="AA286" i="13"/>
  <c r="Z286" i="13" s="1"/>
  <c r="AA300" i="13"/>
  <c r="Z300" i="13" s="1"/>
  <c r="AA314" i="13"/>
  <c r="Z314" i="13" s="1"/>
  <c r="AA328" i="13"/>
  <c r="Z328" i="13" s="1"/>
  <c r="AA342" i="13"/>
  <c r="Z342" i="13" s="1"/>
  <c r="AA356" i="13"/>
  <c r="Z356" i="13" s="1"/>
  <c r="AA370" i="13"/>
  <c r="Z370" i="13" s="1"/>
  <c r="AA384" i="13"/>
  <c r="Z384" i="13" s="1"/>
  <c r="AA398" i="13"/>
  <c r="Z398" i="13" s="1"/>
  <c r="AA412" i="13"/>
  <c r="Z412" i="13" s="1"/>
  <c r="AA426" i="13"/>
  <c r="Z426" i="13" s="1"/>
  <c r="AA440" i="13"/>
  <c r="Z440" i="13" s="1"/>
  <c r="AA454" i="13"/>
  <c r="Z454" i="13" s="1"/>
  <c r="AA468" i="13"/>
  <c r="Z468" i="13" s="1"/>
  <c r="AA482" i="13"/>
  <c r="Z482" i="13" s="1"/>
  <c r="AA37" i="13"/>
  <c r="Z37" i="13" s="1"/>
  <c r="AA65" i="13"/>
  <c r="Z65" i="13" s="1"/>
  <c r="AA93" i="13"/>
  <c r="Z93" i="13" s="1"/>
  <c r="AA107" i="13"/>
  <c r="Z107" i="13" s="1"/>
  <c r="AA135" i="13"/>
  <c r="Z135" i="13" s="1"/>
  <c r="AA163" i="13"/>
  <c r="Z163" i="13" s="1"/>
  <c r="AA191" i="13"/>
  <c r="Z191" i="13" s="1"/>
  <c r="AA219" i="13"/>
  <c r="Z219" i="13" s="1"/>
  <c r="AA247" i="13"/>
  <c r="Z247" i="13" s="1"/>
  <c r="AA275" i="13"/>
  <c r="Z275" i="13" s="1"/>
  <c r="AA303" i="13"/>
  <c r="Z303" i="13" s="1"/>
  <c r="AA331" i="13"/>
  <c r="Z331" i="13" s="1"/>
  <c r="AA359" i="13"/>
  <c r="Z359" i="13" s="1"/>
  <c r="AA387" i="13"/>
  <c r="Z387" i="13" s="1"/>
  <c r="AA401" i="13"/>
  <c r="Z401" i="13" s="1"/>
  <c r="AA429" i="13"/>
  <c r="Z429" i="13" s="1"/>
  <c r="AA457" i="13"/>
  <c r="Z457" i="13" s="1"/>
  <c r="AA21" i="13"/>
  <c r="Z21" i="13" s="1"/>
  <c r="AA35" i="13"/>
  <c r="Z35" i="13" s="1"/>
  <c r="AA49" i="13"/>
  <c r="Z49" i="13" s="1"/>
  <c r="AA63" i="13"/>
  <c r="Z63" i="13" s="1"/>
  <c r="AA77" i="13"/>
  <c r="Z77" i="13" s="1"/>
  <c r="AA91" i="13"/>
  <c r="Z91" i="13" s="1"/>
  <c r="AA105" i="13"/>
  <c r="Z105" i="13" s="1"/>
  <c r="AA119" i="13"/>
  <c r="Z119" i="13" s="1"/>
  <c r="AA133" i="13"/>
  <c r="Z133" i="13" s="1"/>
  <c r="AA147" i="13"/>
  <c r="Z147" i="13" s="1"/>
  <c r="AA161" i="13"/>
  <c r="Z161" i="13" s="1"/>
  <c r="AA175" i="13"/>
  <c r="Z175" i="13" s="1"/>
  <c r="AA189" i="13"/>
  <c r="Z189" i="13" s="1"/>
  <c r="AA203" i="13"/>
  <c r="Z203" i="13" s="1"/>
  <c r="AA217" i="13"/>
  <c r="Z217" i="13" s="1"/>
  <c r="AA231" i="13"/>
  <c r="Z231" i="13" s="1"/>
  <c r="AA245" i="13"/>
  <c r="Z245" i="13" s="1"/>
  <c r="AA259" i="13"/>
  <c r="Z259" i="13" s="1"/>
  <c r="AA273" i="13"/>
  <c r="Z273" i="13" s="1"/>
  <c r="AA287" i="13"/>
  <c r="Z287" i="13" s="1"/>
  <c r="AA301" i="13"/>
  <c r="Z301" i="13" s="1"/>
  <c r="AA315" i="13"/>
  <c r="Z315" i="13" s="1"/>
  <c r="AA329" i="13"/>
  <c r="Z329" i="13" s="1"/>
  <c r="AA343" i="13"/>
  <c r="Z343" i="13" s="1"/>
  <c r="AA357" i="13"/>
  <c r="Z357" i="13" s="1"/>
  <c r="AA371" i="13"/>
  <c r="Z371" i="13" s="1"/>
  <c r="AA385" i="13"/>
  <c r="Z385" i="13" s="1"/>
  <c r="AA399" i="13"/>
  <c r="Z399" i="13" s="1"/>
  <c r="AA413" i="13"/>
  <c r="Z413" i="13" s="1"/>
  <c r="AA427" i="13"/>
  <c r="Z427" i="13" s="1"/>
  <c r="AA441" i="13"/>
  <c r="Z441" i="13" s="1"/>
  <c r="AA455" i="13"/>
  <c r="Z455" i="13" s="1"/>
  <c r="AA469" i="13"/>
  <c r="Z469" i="13" s="1"/>
  <c r="AA483" i="13"/>
  <c r="Z483" i="13" s="1"/>
  <c r="AA22" i="13"/>
  <c r="Z22" i="13" s="1"/>
  <c r="AA36" i="13"/>
  <c r="Z36" i="13" s="1"/>
  <c r="AA50" i="13"/>
  <c r="Z50" i="13" s="1"/>
  <c r="AA64" i="13"/>
  <c r="Z64" i="13" s="1"/>
  <c r="AA78" i="13"/>
  <c r="Z78" i="13" s="1"/>
  <c r="AA92" i="13"/>
  <c r="Z92" i="13" s="1"/>
  <c r="AA106" i="13"/>
  <c r="Z106" i="13" s="1"/>
  <c r="AA120" i="13"/>
  <c r="Z120" i="13" s="1"/>
  <c r="AA134" i="13"/>
  <c r="Z134" i="13" s="1"/>
  <c r="AA148" i="13"/>
  <c r="Z148" i="13" s="1"/>
  <c r="AA162" i="13"/>
  <c r="Z162" i="13" s="1"/>
  <c r="AA176" i="13"/>
  <c r="Z176" i="13" s="1"/>
  <c r="AA190" i="13"/>
  <c r="Z190" i="13" s="1"/>
  <c r="AA204" i="13"/>
  <c r="Z204" i="13" s="1"/>
  <c r="AA218" i="13"/>
  <c r="Z218" i="13" s="1"/>
  <c r="AA232" i="13"/>
  <c r="Z232" i="13" s="1"/>
  <c r="AA246" i="13"/>
  <c r="Z246" i="13" s="1"/>
  <c r="AA260" i="13"/>
  <c r="Z260" i="13" s="1"/>
  <c r="AA274" i="13"/>
  <c r="Z274" i="13" s="1"/>
  <c r="AA288" i="13"/>
  <c r="Z288" i="13" s="1"/>
  <c r="AA302" i="13"/>
  <c r="Z302" i="13" s="1"/>
  <c r="AA316" i="13"/>
  <c r="Z316" i="13" s="1"/>
  <c r="AA330" i="13"/>
  <c r="Z330" i="13" s="1"/>
  <c r="AA344" i="13"/>
  <c r="Z344" i="13" s="1"/>
  <c r="AA358" i="13"/>
  <c r="Z358" i="13" s="1"/>
  <c r="AA372" i="13"/>
  <c r="Z372" i="13" s="1"/>
  <c r="AA386" i="13"/>
  <c r="Z386" i="13" s="1"/>
  <c r="AA400" i="13"/>
  <c r="Z400" i="13" s="1"/>
  <c r="AA414" i="13"/>
  <c r="Z414" i="13" s="1"/>
  <c r="AA428" i="13"/>
  <c r="Z428" i="13" s="1"/>
  <c r="AA442" i="13"/>
  <c r="Z442" i="13" s="1"/>
  <c r="AA456" i="13"/>
  <c r="Z456" i="13" s="1"/>
  <c r="AA470" i="13"/>
  <c r="Z470" i="13" s="1"/>
  <c r="AA484" i="13"/>
  <c r="Z484" i="13" s="1"/>
  <c r="AA23" i="13"/>
  <c r="Z23" i="13" s="1"/>
  <c r="AA51" i="13"/>
  <c r="Z51" i="13" s="1"/>
  <c r="AA79" i="13"/>
  <c r="Z79" i="13" s="1"/>
  <c r="AA121" i="13"/>
  <c r="Z121" i="13" s="1"/>
  <c r="AA149" i="13"/>
  <c r="Z149" i="13" s="1"/>
  <c r="AA177" i="13"/>
  <c r="Z177" i="13" s="1"/>
  <c r="AA205" i="13"/>
  <c r="Z205" i="13" s="1"/>
  <c r="AA233" i="13"/>
  <c r="Z233" i="13" s="1"/>
  <c r="AA261" i="13"/>
  <c r="Z261" i="13" s="1"/>
  <c r="AA289" i="13"/>
  <c r="Z289" i="13" s="1"/>
  <c r="AA317" i="13"/>
  <c r="Z317" i="13" s="1"/>
  <c r="AA345" i="13"/>
  <c r="Z345" i="13" s="1"/>
  <c r="AA373" i="13"/>
  <c r="Z373" i="13" s="1"/>
  <c r="AA415" i="13"/>
  <c r="Z415" i="13" s="1"/>
  <c r="AA443" i="13"/>
  <c r="Z443" i="13" s="1"/>
  <c r="AA471" i="13"/>
  <c r="Z471" i="13" s="1"/>
  <c r="AA24" i="13"/>
  <c r="Z24" i="13" s="1"/>
  <c r="AA43" i="13"/>
  <c r="Z43" i="13" s="1"/>
  <c r="AA67" i="13"/>
  <c r="Z67" i="13" s="1"/>
  <c r="AA86" i="13"/>
  <c r="Z86" i="13" s="1"/>
  <c r="AA110" i="13"/>
  <c r="Z110" i="13" s="1"/>
  <c r="AA129" i="13"/>
  <c r="Z129" i="13" s="1"/>
  <c r="AA153" i="13"/>
  <c r="Z153" i="13" s="1"/>
  <c r="AA172" i="13"/>
  <c r="Z172" i="13" s="1"/>
  <c r="AA196" i="13"/>
  <c r="Z196" i="13" s="1"/>
  <c r="AA220" i="13"/>
  <c r="Z220" i="13" s="1"/>
  <c r="AA239" i="13"/>
  <c r="Z239" i="13" s="1"/>
  <c r="AA263" i="13"/>
  <c r="Z263" i="13" s="1"/>
  <c r="AA282" i="13"/>
  <c r="Z282" i="13" s="1"/>
  <c r="AA306" i="13"/>
  <c r="Z306" i="13" s="1"/>
  <c r="AA325" i="13"/>
  <c r="Z325" i="13" s="1"/>
  <c r="AA349" i="13"/>
  <c r="Z349" i="13" s="1"/>
  <c r="AA368" i="13"/>
  <c r="Z368" i="13" s="1"/>
  <c r="AA392" i="13"/>
  <c r="Z392" i="13" s="1"/>
  <c r="AA416" i="13"/>
  <c r="Z416" i="13" s="1"/>
  <c r="AA435" i="13"/>
  <c r="Z435" i="13" s="1"/>
  <c r="AA459" i="13"/>
  <c r="Z459" i="13" s="1"/>
  <c r="AA478" i="13"/>
  <c r="Z478" i="13" s="1"/>
  <c r="AA25" i="13"/>
  <c r="Z25" i="13" s="1"/>
  <c r="AA44" i="13"/>
  <c r="Z44" i="13" s="1"/>
  <c r="AA68" i="13"/>
  <c r="Z68" i="13" s="1"/>
  <c r="AA87" i="13"/>
  <c r="Z87" i="13" s="1"/>
  <c r="AA111" i="13"/>
  <c r="Z111" i="13" s="1"/>
  <c r="AA130" i="13"/>
  <c r="Z130" i="13" s="1"/>
  <c r="AA154" i="13"/>
  <c r="Z154" i="13" s="1"/>
  <c r="AA178" i="13"/>
  <c r="Z178" i="13" s="1"/>
  <c r="AA197" i="13"/>
  <c r="Z197" i="13" s="1"/>
  <c r="AA221" i="13"/>
  <c r="Z221" i="13" s="1"/>
  <c r="AA240" i="13"/>
  <c r="Z240" i="13" s="1"/>
  <c r="AA264" i="13"/>
  <c r="Z264" i="13" s="1"/>
  <c r="AA283" i="13"/>
  <c r="Z283" i="13" s="1"/>
  <c r="AA307" i="13"/>
  <c r="Z307" i="13" s="1"/>
  <c r="AA326" i="13"/>
  <c r="Z326" i="13" s="1"/>
  <c r="AA350" i="13"/>
  <c r="Z350" i="13" s="1"/>
  <c r="AA374" i="13"/>
  <c r="Z374" i="13" s="1"/>
  <c r="AA393" i="13"/>
  <c r="Z393" i="13" s="1"/>
  <c r="AA417" i="13"/>
  <c r="Z417" i="13" s="1"/>
  <c r="AA436" i="13"/>
  <c r="Z436" i="13" s="1"/>
  <c r="AA460" i="13"/>
  <c r="Z460" i="13" s="1"/>
  <c r="AA479" i="13"/>
  <c r="Z479" i="13" s="1"/>
  <c r="AA29" i="13"/>
  <c r="Z29" i="13" s="1"/>
  <c r="AA72" i="13"/>
  <c r="Z72" i="13" s="1"/>
  <c r="AA115" i="13"/>
  <c r="Z115" i="13" s="1"/>
  <c r="AA158" i="13"/>
  <c r="Z158" i="13" s="1"/>
  <c r="AA225" i="13"/>
  <c r="Z225" i="13" s="1"/>
  <c r="AA292" i="13"/>
  <c r="Z292" i="13" s="1"/>
  <c r="AA354" i="13"/>
  <c r="Z354" i="13" s="1"/>
  <c r="AA402" i="13"/>
  <c r="Z402" i="13" s="1"/>
  <c r="AA445" i="13"/>
  <c r="Z445" i="13" s="1"/>
  <c r="AA487" i="13"/>
  <c r="Z487" i="13" s="1"/>
  <c r="AA11" i="13"/>
  <c r="Z11" i="13" s="1"/>
  <c r="AA30" i="13"/>
  <c r="Z30" i="13" s="1"/>
  <c r="AA73" i="13"/>
  <c r="Z73" i="13" s="1"/>
  <c r="AA116" i="13"/>
  <c r="Z116" i="13" s="1"/>
  <c r="AA183" i="13"/>
  <c r="Z183" i="13" s="1"/>
  <c r="AA250" i="13"/>
  <c r="Z250" i="13" s="1"/>
  <c r="AA269" i="13"/>
  <c r="Z269" i="13" s="1"/>
  <c r="AA26" i="13"/>
  <c r="Z26" i="13" s="1"/>
  <c r="AA45" i="13"/>
  <c r="Z45" i="13" s="1"/>
  <c r="AA69" i="13"/>
  <c r="Z69" i="13" s="1"/>
  <c r="AA88" i="13"/>
  <c r="Z88" i="13" s="1"/>
  <c r="AA112" i="13"/>
  <c r="Z112" i="13" s="1"/>
  <c r="AA136" i="13"/>
  <c r="Z136" i="13" s="1"/>
  <c r="AA155" i="13"/>
  <c r="Z155" i="13" s="1"/>
  <c r="AA179" i="13"/>
  <c r="Z179" i="13" s="1"/>
  <c r="AA198" i="13"/>
  <c r="Z198" i="13" s="1"/>
  <c r="AA222" i="13"/>
  <c r="Z222" i="13" s="1"/>
  <c r="AA241" i="13"/>
  <c r="Z241" i="13" s="1"/>
  <c r="AA265" i="13"/>
  <c r="Z265" i="13" s="1"/>
  <c r="AA284" i="13"/>
  <c r="Z284" i="13" s="1"/>
  <c r="AA308" i="13"/>
  <c r="Z308" i="13" s="1"/>
  <c r="AA332" i="13"/>
  <c r="Z332" i="13" s="1"/>
  <c r="AA351" i="13"/>
  <c r="Z351" i="13" s="1"/>
  <c r="AA375" i="13"/>
  <c r="Z375" i="13" s="1"/>
  <c r="AA394" i="13"/>
  <c r="Z394" i="13" s="1"/>
  <c r="AA418" i="13"/>
  <c r="Z418" i="13" s="1"/>
  <c r="AA437" i="13"/>
  <c r="Z437" i="13" s="1"/>
  <c r="AA461" i="13"/>
  <c r="Z461" i="13" s="1"/>
  <c r="AA480" i="13"/>
  <c r="Z480" i="13" s="1"/>
  <c r="AA27" i="13"/>
  <c r="Z27" i="13" s="1"/>
  <c r="AA46" i="13"/>
  <c r="Z46" i="13" s="1"/>
  <c r="AA70" i="13"/>
  <c r="Z70" i="13" s="1"/>
  <c r="AA94" i="13"/>
  <c r="Z94" i="13" s="1"/>
  <c r="AA113" i="13"/>
  <c r="Z113" i="13" s="1"/>
  <c r="AA137" i="13"/>
  <c r="Z137" i="13" s="1"/>
  <c r="AA156" i="13"/>
  <c r="Z156" i="13" s="1"/>
  <c r="AA180" i="13"/>
  <c r="Z180" i="13" s="1"/>
  <c r="AA199" i="13"/>
  <c r="Z199" i="13" s="1"/>
  <c r="AA223" i="13"/>
  <c r="Z223" i="13" s="1"/>
  <c r="AA242" i="13"/>
  <c r="Z242" i="13" s="1"/>
  <c r="AA266" i="13"/>
  <c r="Z266" i="13" s="1"/>
  <c r="AA290" i="13"/>
  <c r="Z290" i="13" s="1"/>
  <c r="AA309" i="13"/>
  <c r="Z309" i="13" s="1"/>
  <c r="AA333" i="13"/>
  <c r="Z333" i="13" s="1"/>
  <c r="AA352" i="13"/>
  <c r="Z352" i="13" s="1"/>
  <c r="AA376" i="13"/>
  <c r="Z376" i="13" s="1"/>
  <c r="AA395" i="13"/>
  <c r="Z395" i="13" s="1"/>
  <c r="AA419" i="13"/>
  <c r="Z419" i="13" s="1"/>
  <c r="AA438" i="13"/>
  <c r="Z438" i="13" s="1"/>
  <c r="AA462" i="13"/>
  <c r="Z462" i="13" s="1"/>
  <c r="AA485" i="13"/>
  <c r="Z485" i="13" s="1"/>
  <c r="AA28" i="13"/>
  <c r="Z28" i="13" s="1"/>
  <c r="AA52" i="13"/>
  <c r="Z52" i="13" s="1"/>
  <c r="AA71" i="13"/>
  <c r="Z71" i="13" s="1"/>
  <c r="AA95" i="13"/>
  <c r="Z95" i="13" s="1"/>
  <c r="AA114" i="13"/>
  <c r="Z114" i="13" s="1"/>
  <c r="AA138" i="13"/>
  <c r="Z138" i="13" s="1"/>
  <c r="AA157" i="13"/>
  <c r="Z157" i="13" s="1"/>
  <c r="AA181" i="13"/>
  <c r="Z181" i="13" s="1"/>
  <c r="AA200" i="13"/>
  <c r="Z200" i="13" s="1"/>
  <c r="AA224" i="13"/>
  <c r="Z224" i="13" s="1"/>
  <c r="AA248" i="13"/>
  <c r="Z248" i="13" s="1"/>
  <c r="AA267" i="13"/>
  <c r="Z267" i="13" s="1"/>
  <c r="AA291" i="13"/>
  <c r="Z291" i="13" s="1"/>
  <c r="AA310" i="13"/>
  <c r="Z310" i="13" s="1"/>
  <c r="AA334" i="13"/>
  <c r="Z334" i="13" s="1"/>
  <c r="AA353" i="13"/>
  <c r="Z353" i="13" s="1"/>
  <c r="AA377" i="13"/>
  <c r="Z377" i="13" s="1"/>
  <c r="AA396" i="13"/>
  <c r="Z396" i="13" s="1"/>
  <c r="AA420" i="13"/>
  <c r="Z420" i="13" s="1"/>
  <c r="AA444" i="13"/>
  <c r="Z444" i="13" s="1"/>
  <c r="AA463" i="13"/>
  <c r="Z463" i="13" s="1"/>
  <c r="AA486" i="13"/>
  <c r="Z486" i="13" s="1"/>
  <c r="AA53" i="13"/>
  <c r="Z53" i="13" s="1"/>
  <c r="AA96" i="13"/>
  <c r="Z96" i="13" s="1"/>
  <c r="AA139" i="13"/>
  <c r="Z139" i="13" s="1"/>
  <c r="AA182" i="13"/>
  <c r="Z182" i="13" s="1"/>
  <c r="AA206" i="13"/>
  <c r="Z206" i="13" s="1"/>
  <c r="AA249" i="13"/>
  <c r="Z249" i="13" s="1"/>
  <c r="AA268" i="13"/>
  <c r="Z268" i="13" s="1"/>
  <c r="AA311" i="13"/>
  <c r="Z311" i="13" s="1"/>
  <c r="AA335" i="13"/>
  <c r="Z335" i="13" s="1"/>
  <c r="AA378" i="13"/>
  <c r="Z378" i="13" s="1"/>
  <c r="AA421" i="13"/>
  <c r="Z421" i="13" s="1"/>
  <c r="AA464" i="13"/>
  <c r="Z464" i="13" s="1"/>
  <c r="AA54" i="13"/>
  <c r="Z54" i="13" s="1"/>
  <c r="AA97" i="13"/>
  <c r="Z97" i="13" s="1"/>
  <c r="AA140" i="13"/>
  <c r="Z140" i="13" s="1"/>
  <c r="AA164" i="13"/>
  <c r="Z164" i="13" s="1"/>
  <c r="AA207" i="13"/>
  <c r="Z207" i="13" s="1"/>
  <c r="AA226" i="13"/>
  <c r="Z226" i="13" s="1"/>
  <c r="AA293" i="13"/>
  <c r="Z293" i="13" s="1"/>
  <c r="AA32" i="13"/>
  <c r="Z32" i="13" s="1"/>
  <c r="AA80" i="13"/>
  <c r="Z80" i="13" s="1"/>
  <c r="AA123" i="13"/>
  <c r="Z123" i="13" s="1"/>
  <c r="AA166" i="13"/>
  <c r="Z166" i="13" s="1"/>
  <c r="AA209" i="13"/>
  <c r="Z209" i="13" s="1"/>
  <c r="AA252" i="13"/>
  <c r="Z252" i="13" s="1"/>
  <c r="AA295" i="13"/>
  <c r="Z295" i="13" s="1"/>
  <c r="AA336" i="13"/>
  <c r="Z336" i="13" s="1"/>
  <c r="AA366" i="13"/>
  <c r="Z366" i="13" s="1"/>
  <c r="AA407" i="13"/>
  <c r="Z407" i="13" s="1"/>
  <c r="AA448" i="13"/>
  <c r="Z448" i="13" s="1"/>
  <c r="AA488" i="13"/>
  <c r="Z488" i="13" s="1"/>
  <c r="AA38" i="13"/>
  <c r="Z38" i="13" s="1"/>
  <c r="AA124" i="13"/>
  <c r="Z124" i="13" s="1"/>
  <c r="AA167" i="13"/>
  <c r="Z167" i="13" s="1"/>
  <c r="AA210" i="13"/>
  <c r="Z210" i="13" s="1"/>
  <c r="AA253" i="13"/>
  <c r="Z253" i="13" s="1"/>
  <c r="AA296" i="13"/>
  <c r="Z296" i="13" s="1"/>
  <c r="AA337" i="13"/>
  <c r="Z337" i="13" s="1"/>
  <c r="AA367" i="13"/>
  <c r="Z367" i="13" s="1"/>
  <c r="AA408" i="13"/>
  <c r="Z408" i="13" s="1"/>
  <c r="AA449" i="13"/>
  <c r="Z449" i="13" s="1"/>
  <c r="AA39" i="13"/>
  <c r="Z39" i="13" s="1"/>
  <c r="AA125" i="13"/>
  <c r="Z125" i="13" s="1"/>
  <c r="AA168" i="13"/>
  <c r="Z168" i="13" s="1"/>
  <c r="AA254" i="13"/>
  <c r="Z254" i="13" s="1"/>
  <c r="AA338" i="13"/>
  <c r="Z338" i="13" s="1"/>
  <c r="AA409" i="13"/>
  <c r="Z409" i="13" s="1"/>
  <c r="AA10" i="13"/>
  <c r="Z10" i="13" s="1"/>
  <c r="AA83" i="13"/>
  <c r="Z83" i="13" s="1"/>
  <c r="AA169" i="13"/>
  <c r="Z169" i="13" s="1"/>
  <c r="AA255" i="13"/>
  <c r="Z255" i="13" s="1"/>
  <c r="AA339" i="13"/>
  <c r="Z339" i="13" s="1"/>
  <c r="AA410" i="13"/>
  <c r="Z410" i="13" s="1"/>
  <c r="AA84" i="13"/>
  <c r="Z84" i="13" s="1"/>
  <c r="AA170" i="13"/>
  <c r="Z170" i="13" s="1"/>
  <c r="AA256" i="13"/>
  <c r="Z256" i="13" s="1"/>
  <c r="AA304" i="13"/>
  <c r="Z304" i="13" s="1"/>
  <c r="AA381" i="13"/>
  <c r="Z381" i="13" s="1"/>
  <c r="AA452" i="13"/>
  <c r="Z452" i="13" s="1"/>
  <c r="AA42" i="13"/>
  <c r="Z42" i="13" s="1"/>
  <c r="AA128" i="13"/>
  <c r="Z128" i="13" s="1"/>
  <c r="AA214" i="13"/>
  <c r="Z214" i="13" s="1"/>
  <c r="AA305" i="13"/>
  <c r="Z305" i="13" s="1"/>
  <c r="AA382" i="13"/>
  <c r="Z382" i="13" s="1"/>
  <c r="AA458" i="13"/>
  <c r="Z458" i="13" s="1"/>
  <c r="AA55" i="13"/>
  <c r="Z55" i="13" s="1"/>
  <c r="AA184" i="13"/>
  <c r="Z184" i="13" s="1"/>
  <c r="AA312" i="13"/>
  <c r="Z312" i="13" s="1"/>
  <c r="AA388" i="13"/>
  <c r="Z388" i="13" s="1"/>
  <c r="AA465" i="13"/>
  <c r="Z465" i="13" s="1"/>
  <c r="AA13" i="13"/>
  <c r="Z13" i="13" s="1"/>
  <c r="AA99" i="13"/>
  <c r="Z99" i="13" s="1"/>
  <c r="AA185" i="13"/>
  <c r="Z185" i="13" s="1"/>
  <c r="AA228" i="13"/>
  <c r="Z228" i="13" s="1"/>
  <c r="AA318" i="13"/>
  <c r="Z318" i="13" s="1"/>
  <c r="AA430" i="13"/>
  <c r="Z430" i="13" s="1"/>
  <c r="AA14" i="13"/>
  <c r="Z14" i="13" s="1"/>
  <c r="AA100" i="13"/>
  <c r="Z100" i="13" s="1"/>
  <c r="AA186" i="13"/>
  <c r="Z186" i="13" s="1"/>
  <c r="AA277" i="13"/>
  <c r="Z277" i="13" s="1"/>
  <c r="AA360" i="13"/>
  <c r="Z360" i="13" s="1"/>
  <c r="AA472" i="13"/>
  <c r="Z472" i="13" s="1"/>
  <c r="AA58" i="13"/>
  <c r="Z58" i="13" s="1"/>
  <c r="AA144" i="13"/>
  <c r="Z144" i="13" s="1"/>
  <c r="AA235" i="13"/>
  <c r="Z235" i="13" s="1"/>
  <c r="AA361" i="13"/>
  <c r="Z361" i="13" s="1"/>
  <c r="AA16" i="13"/>
  <c r="Z16" i="13" s="1"/>
  <c r="AA102" i="13"/>
  <c r="Z102" i="13" s="1"/>
  <c r="AA150" i="13"/>
  <c r="Z150" i="13" s="1"/>
  <c r="AA236" i="13"/>
  <c r="Z236" i="13" s="1"/>
  <c r="AA321" i="13"/>
  <c r="Z321" i="13" s="1"/>
  <c r="AA403" i="13"/>
  <c r="Z403" i="13" s="1"/>
  <c r="AA474" i="13"/>
  <c r="Z474" i="13" s="1"/>
  <c r="AA17" i="13"/>
  <c r="Z17" i="13" s="1"/>
  <c r="AA108" i="13"/>
  <c r="Z108" i="13" s="1"/>
  <c r="AA151" i="13"/>
  <c r="Z151" i="13" s="1"/>
  <c r="AA237" i="13"/>
  <c r="Z237" i="13" s="1"/>
  <c r="AA280" i="13"/>
  <c r="Z280" i="13" s="1"/>
  <c r="AA322" i="13"/>
  <c r="Z322" i="13" s="1"/>
  <c r="AA404" i="13"/>
  <c r="Z404" i="13" s="1"/>
  <c r="AA434" i="13"/>
  <c r="Z434" i="13" s="1"/>
  <c r="AA475" i="13"/>
  <c r="Z475" i="13" s="1"/>
  <c r="AA66" i="13"/>
  <c r="Z66" i="13" s="1"/>
  <c r="AA152" i="13"/>
  <c r="Z152" i="13" s="1"/>
  <c r="AA238" i="13"/>
  <c r="Z238" i="13" s="1"/>
  <c r="AA323" i="13"/>
  <c r="Z323" i="13" s="1"/>
  <c r="AA364" i="13"/>
  <c r="Z364" i="13" s="1"/>
  <c r="AA446" i="13"/>
  <c r="Z446" i="13" s="1"/>
  <c r="AA476" i="13"/>
  <c r="Z476" i="13" s="1"/>
  <c r="AA74" i="13"/>
  <c r="Z74" i="13" s="1"/>
  <c r="AA208" i="13"/>
  <c r="Z208" i="13" s="1"/>
  <c r="AA294" i="13"/>
  <c r="Z294" i="13" s="1"/>
  <c r="AA365" i="13"/>
  <c r="Z365" i="13" s="1"/>
  <c r="AA447" i="13"/>
  <c r="Z447" i="13" s="1"/>
  <c r="AA81" i="13"/>
  <c r="Z81" i="13" s="1"/>
  <c r="AA489" i="13"/>
  <c r="Z489" i="13" s="1"/>
  <c r="AA82" i="13"/>
  <c r="Z82" i="13" s="1"/>
  <c r="AA211" i="13"/>
  <c r="Z211" i="13" s="1"/>
  <c r="AA297" i="13"/>
  <c r="Z297" i="13" s="1"/>
  <c r="AA379" i="13"/>
  <c r="Z379" i="13" s="1"/>
  <c r="AA450" i="13"/>
  <c r="Z450" i="13" s="1"/>
  <c r="AA40" i="13"/>
  <c r="Z40" i="13" s="1"/>
  <c r="AA126" i="13"/>
  <c r="Z126" i="13" s="1"/>
  <c r="AA212" i="13"/>
  <c r="Z212" i="13" s="1"/>
  <c r="AA298" i="13"/>
  <c r="Z298" i="13" s="1"/>
  <c r="AA380" i="13"/>
  <c r="Z380" i="13" s="1"/>
  <c r="AA451" i="13"/>
  <c r="Z451" i="13" s="1"/>
  <c r="AA41" i="13"/>
  <c r="Z41" i="13" s="1"/>
  <c r="AA127" i="13"/>
  <c r="Z127" i="13" s="1"/>
  <c r="AA213" i="13"/>
  <c r="Z213" i="13" s="1"/>
  <c r="AA340" i="13"/>
  <c r="Z340" i="13" s="1"/>
  <c r="AA422" i="13"/>
  <c r="Z422" i="13" s="1"/>
  <c r="AA85" i="13"/>
  <c r="Z85" i="13" s="1"/>
  <c r="AA171" i="13"/>
  <c r="Z171" i="13" s="1"/>
  <c r="AA262" i="13"/>
  <c r="Z262" i="13" s="1"/>
  <c r="AA346" i="13"/>
  <c r="Z346" i="13" s="1"/>
  <c r="AA423" i="13"/>
  <c r="Z423" i="13" s="1"/>
  <c r="AA12" i="13"/>
  <c r="Z12" i="13" s="1"/>
  <c r="AA98" i="13"/>
  <c r="Z98" i="13" s="1"/>
  <c r="AA141" i="13"/>
  <c r="Z141" i="13" s="1"/>
  <c r="AA227" i="13"/>
  <c r="Z227" i="13" s="1"/>
  <c r="AA270" i="13"/>
  <c r="Z270" i="13" s="1"/>
  <c r="AA347" i="13"/>
  <c r="Z347" i="13" s="1"/>
  <c r="AA424" i="13"/>
  <c r="Z424" i="13" s="1"/>
  <c r="AA56" i="13"/>
  <c r="Z56" i="13" s="1"/>
  <c r="AA142" i="13"/>
  <c r="Z142" i="13" s="1"/>
  <c r="AA276" i="13"/>
  <c r="Z276" i="13" s="1"/>
  <c r="AA348" i="13"/>
  <c r="Z348" i="13" s="1"/>
  <c r="AA389" i="13"/>
  <c r="Z389" i="13" s="1"/>
  <c r="AA466" i="13"/>
  <c r="Z466" i="13" s="1"/>
  <c r="AA57" i="13"/>
  <c r="Z57" i="13" s="1"/>
  <c r="AA143" i="13"/>
  <c r="Z143" i="13" s="1"/>
  <c r="AA234" i="13"/>
  <c r="Z234" i="13" s="1"/>
  <c r="AA319" i="13"/>
  <c r="Z319" i="13" s="1"/>
  <c r="AA390" i="13"/>
  <c r="Z390" i="13" s="1"/>
  <c r="AA431" i="13"/>
  <c r="Z431" i="13" s="1"/>
  <c r="AA15" i="13"/>
  <c r="Z15" i="13" s="1"/>
  <c r="AA101" i="13"/>
  <c r="Z101" i="13" s="1"/>
  <c r="AA192" i="13"/>
  <c r="Z192" i="13" s="1"/>
  <c r="AA278" i="13"/>
  <c r="Z278" i="13" s="1"/>
  <c r="AA320" i="13"/>
  <c r="Z320" i="13" s="1"/>
  <c r="AA391" i="13"/>
  <c r="Z391" i="13" s="1"/>
  <c r="AA432" i="13"/>
  <c r="Z432" i="13" s="1"/>
  <c r="AA473" i="13"/>
  <c r="Z473" i="13" s="1"/>
  <c r="AA59" i="13"/>
  <c r="Z59" i="13" s="1"/>
  <c r="AA193" i="13"/>
  <c r="Z193" i="13" s="1"/>
  <c r="AA279" i="13"/>
  <c r="Z279" i="13" s="1"/>
  <c r="AA362" i="13"/>
  <c r="Z362" i="13" s="1"/>
  <c r="AA433" i="13"/>
  <c r="Z433" i="13" s="1"/>
  <c r="AA60" i="13"/>
  <c r="Z60" i="13" s="1"/>
  <c r="AA194" i="13"/>
  <c r="Z194" i="13" s="1"/>
  <c r="AA363" i="13"/>
  <c r="Z363" i="13" s="1"/>
  <c r="AA18" i="13"/>
  <c r="Z18" i="13" s="1"/>
  <c r="AA109" i="13"/>
  <c r="Z109" i="13" s="1"/>
  <c r="AA195" i="13"/>
  <c r="Z195" i="13" s="1"/>
  <c r="AA281" i="13"/>
  <c r="Z281" i="13" s="1"/>
  <c r="AA405" i="13"/>
  <c r="Z405" i="13" s="1"/>
  <c r="AA31" i="13"/>
  <c r="Z31" i="13" s="1"/>
  <c r="AA122" i="13"/>
  <c r="Z122" i="13" s="1"/>
  <c r="AA251" i="13"/>
  <c r="Z251" i="13" s="1"/>
  <c r="AA324" i="13"/>
  <c r="Z324" i="13" s="1"/>
  <c r="AA406" i="13"/>
  <c r="Z406" i="13" s="1"/>
  <c r="AA477" i="13"/>
  <c r="Z477" i="13" s="1"/>
  <c r="AA165" i="13"/>
  <c r="Z165" i="13" s="1"/>
  <c r="Q12" i="13"/>
  <c r="Q13" i="13" s="1"/>
  <c r="Q14" i="13" s="1"/>
  <c r="Q15" i="13" s="1"/>
  <c r="Q16" i="13" s="1"/>
  <c r="Q17" i="13" s="1"/>
  <c r="Q18" i="13" s="1"/>
  <c r="Q19" i="13" s="1"/>
  <c r="Q20" i="13" s="1"/>
  <c r="Q21" i="13" s="1"/>
  <c r="Q22" i="13" s="1"/>
  <c r="Q23" i="13" s="1"/>
  <c r="Q24" i="13" s="1"/>
  <c r="Q25" i="13" s="1"/>
  <c r="Q26" i="13" s="1"/>
  <c r="Q27" i="13" s="1"/>
  <c r="Q28" i="13" s="1"/>
  <c r="Q29" i="13" s="1"/>
  <c r="Q30" i="13" s="1"/>
  <c r="Q31" i="13" s="1"/>
  <c r="Q32" i="13" s="1"/>
  <c r="Q33" i="13" s="1"/>
  <c r="Q34" i="13" s="1"/>
  <c r="Q35" i="13" s="1"/>
  <c r="Q36" i="13" s="1"/>
  <c r="Q37" i="13" s="1"/>
  <c r="Q38" i="13" s="1"/>
  <c r="Q39" i="13" s="1"/>
  <c r="Q40" i="13" s="1"/>
  <c r="Q41" i="13" s="1"/>
  <c r="Q42" i="13" s="1"/>
  <c r="Q43" i="13" s="1"/>
  <c r="Q44" i="13" s="1"/>
  <c r="Q45" i="13" s="1"/>
  <c r="Q46" i="13" s="1"/>
  <c r="Q47" i="13" s="1"/>
  <c r="Q48" i="13" s="1"/>
  <c r="Q49" i="13" s="1"/>
  <c r="Q50" i="13" s="1"/>
  <c r="Q51" i="13" s="1"/>
  <c r="Q52" i="13" s="1"/>
  <c r="Q53" i="13" s="1"/>
  <c r="Q54" i="13" s="1"/>
  <c r="Q55" i="13" s="1"/>
  <c r="Q56" i="13" s="1"/>
  <c r="Q57" i="13" s="1"/>
  <c r="Q58" i="13" s="1"/>
  <c r="Q59" i="13" s="1"/>
  <c r="Q60" i="13" s="1"/>
  <c r="Q61" i="13" s="1"/>
  <c r="Q62" i="13" s="1"/>
  <c r="Q63" i="13" s="1"/>
  <c r="Q64" i="13" s="1"/>
  <c r="Q65" i="13" s="1"/>
  <c r="Q66" i="13" s="1"/>
  <c r="Q67" i="13" s="1"/>
  <c r="Q68" i="13" s="1"/>
  <c r="Q69" i="13" s="1"/>
  <c r="Q70" i="13" s="1"/>
  <c r="Q71" i="13" s="1"/>
  <c r="Q72" i="13" s="1"/>
  <c r="Q73" i="13" s="1"/>
  <c r="Q74" i="13" s="1"/>
  <c r="Q75" i="13" s="1"/>
  <c r="Q76" i="13" s="1"/>
  <c r="Q77" i="13" s="1"/>
  <c r="Q78" i="13" s="1"/>
  <c r="Q79" i="13" s="1"/>
  <c r="Q80" i="13" s="1"/>
  <c r="Q81" i="13" s="1"/>
  <c r="Q82" i="13" s="1"/>
  <c r="Q83" i="13" s="1"/>
  <c r="Q84" i="13" s="1"/>
  <c r="Q85" i="13" s="1"/>
  <c r="Q86" i="13" s="1"/>
  <c r="Q87" i="13" s="1"/>
  <c r="Q88" i="13" s="1"/>
  <c r="Q89" i="13" s="1"/>
  <c r="Q90" i="13" s="1"/>
  <c r="Q91" i="13" s="1"/>
  <c r="Q92" i="13" s="1"/>
  <c r="Q93" i="13" s="1"/>
  <c r="Q94" i="13" s="1"/>
  <c r="Q95" i="13" s="1"/>
  <c r="Q96" i="13" s="1"/>
  <c r="Q97" i="13" s="1"/>
  <c r="Q98" i="13" s="1"/>
  <c r="Q99" i="13" s="1"/>
  <c r="Q100" i="13" s="1"/>
  <c r="Q101" i="13" s="1"/>
  <c r="Q102" i="13" s="1"/>
  <c r="Q103" i="13" s="1"/>
  <c r="Q104" i="13" s="1"/>
  <c r="Q105" i="13" s="1"/>
  <c r="Q106" i="13" s="1"/>
  <c r="Q107" i="13" s="1"/>
  <c r="Q108" i="13" s="1"/>
  <c r="Q109" i="13" s="1"/>
  <c r="Q110" i="13" s="1"/>
  <c r="Q111" i="13" s="1"/>
  <c r="Q112" i="13" s="1"/>
  <c r="Q113" i="13" s="1"/>
  <c r="Q114" i="13" s="1"/>
  <c r="Q115" i="13" s="1"/>
  <c r="Q116" i="13" s="1"/>
  <c r="Q117" i="13" s="1"/>
  <c r="Q118" i="13" s="1"/>
  <c r="Q119" i="13" s="1"/>
  <c r="Q120" i="13" s="1"/>
  <c r="Q121" i="13" s="1"/>
  <c r="Q122" i="13" s="1"/>
  <c r="Q123" i="13" s="1"/>
  <c r="Q124" i="13" s="1"/>
  <c r="Q125" i="13" s="1"/>
  <c r="Q126" i="13" s="1"/>
  <c r="Q127" i="13" s="1"/>
  <c r="Q128" i="13" s="1"/>
  <c r="Q129" i="13" s="1"/>
  <c r="Q130" i="13" s="1"/>
  <c r="Q131" i="13" s="1"/>
  <c r="Q132" i="13" s="1"/>
  <c r="Q133" i="13" s="1"/>
  <c r="Q134" i="13" s="1"/>
  <c r="Q135" i="13" s="1"/>
  <c r="Q136" i="13" s="1"/>
  <c r="Q137" i="13" s="1"/>
  <c r="Q138" i="13" s="1"/>
  <c r="Q139" i="13" s="1"/>
  <c r="Q140" i="13" s="1"/>
  <c r="Q141" i="13" s="1"/>
  <c r="Q142" i="13" s="1"/>
  <c r="Q143" i="13" s="1"/>
  <c r="Q144" i="13" s="1"/>
  <c r="Q145" i="13" s="1"/>
  <c r="Q146" i="13" s="1"/>
  <c r="Q147" i="13" s="1"/>
  <c r="Q148" i="13" s="1"/>
  <c r="Q149" i="13" s="1"/>
  <c r="Q150" i="13" s="1"/>
  <c r="Q151" i="13" s="1"/>
  <c r="Q152" i="13" s="1"/>
  <c r="Q153" i="13" s="1"/>
  <c r="Q154" i="13" s="1"/>
  <c r="Q155" i="13" s="1"/>
  <c r="Q156" i="13" s="1"/>
  <c r="Q157" i="13" s="1"/>
  <c r="Q158" i="13" s="1"/>
  <c r="Q159" i="13" s="1"/>
  <c r="Q160" i="13" s="1"/>
  <c r="Q161" i="13" s="1"/>
  <c r="Q162" i="13" s="1"/>
  <c r="Q163" i="13" s="1"/>
  <c r="Q164" i="13" s="1"/>
  <c r="Q165" i="13" s="1"/>
  <c r="Q166" i="13" s="1"/>
  <c r="Q167" i="13" s="1"/>
  <c r="Q168" i="13" s="1"/>
  <c r="Q169" i="13" s="1"/>
  <c r="Q170" i="13" s="1"/>
  <c r="Q171" i="13" s="1"/>
  <c r="Q172" i="13" s="1"/>
  <c r="Q173" i="13" s="1"/>
  <c r="Q174" i="13" s="1"/>
  <c r="Q175" i="13" s="1"/>
  <c r="Q176" i="13" s="1"/>
  <c r="Q177" i="13" s="1"/>
  <c r="Q178" i="13" s="1"/>
  <c r="Q179" i="13" s="1"/>
  <c r="Q180" i="13" s="1"/>
  <c r="Q181" i="13" s="1"/>
  <c r="Q182" i="13" s="1"/>
  <c r="Q183" i="13" s="1"/>
  <c r="Q184" i="13" s="1"/>
  <c r="Q185" i="13" s="1"/>
  <c r="Q186" i="13" s="1"/>
  <c r="Q187" i="13" s="1"/>
  <c r="Q188" i="13" s="1"/>
  <c r="Q189" i="13" s="1"/>
  <c r="Q190" i="13" s="1"/>
  <c r="Q191" i="13" s="1"/>
  <c r="Q192" i="13" s="1"/>
  <c r="Q193" i="13" s="1"/>
  <c r="Q194" i="13" s="1"/>
  <c r="Q195" i="13" s="1"/>
  <c r="Q196" i="13" s="1"/>
  <c r="Q197" i="13" s="1"/>
  <c r="Q198" i="13" s="1"/>
  <c r="Q199" i="13" s="1"/>
  <c r="Q200" i="13" s="1"/>
  <c r="Q201" i="13" s="1"/>
  <c r="Q202" i="13" s="1"/>
  <c r="Q203" i="13" s="1"/>
  <c r="Q204" i="13" s="1"/>
  <c r="Q205" i="13" s="1"/>
  <c r="Q206" i="13" s="1"/>
  <c r="Q207" i="13" s="1"/>
  <c r="Q208" i="13" s="1"/>
  <c r="Q209" i="13" s="1"/>
  <c r="Q210" i="13" s="1"/>
  <c r="Q211" i="13" s="1"/>
  <c r="Q212" i="13" s="1"/>
  <c r="Q213" i="13" s="1"/>
  <c r="Q214" i="13" s="1"/>
  <c r="Q215" i="13" s="1"/>
  <c r="Q216" i="13" s="1"/>
  <c r="Q217" i="13" s="1"/>
  <c r="Q218" i="13" s="1"/>
  <c r="Q219" i="13" s="1"/>
  <c r="Q220" i="13" s="1"/>
  <c r="Q221" i="13" s="1"/>
  <c r="Q222" i="13" s="1"/>
  <c r="Q223" i="13" s="1"/>
  <c r="Q224" i="13" s="1"/>
  <c r="Q225" i="13" s="1"/>
  <c r="Q226" i="13" s="1"/>
  <c r="Q227" i="13" s="1"/>
  <c r="Q228" i="13" s="1"/>
  <c r="Q229" i="13" s="1"/>
  <c r="Q230" i="13" s="1"/>
  <c r="Q231" i="13" s="1"/>
  <c r="Q232" i="13" s="1"/>
  <c r="Q233" i="13" s="1"/>
  <c r="Q234" i="13" s="1"/>
  <c r="Q235" i="13" s="1"/>
  <c r="Q236" i="13" s="1"/>
  <c r="Q237" i="13" s="1"/>
  <c r="Q238" i="13" s="1"/>
  <c r="Q239" i="13" s="1"/>
  <c r="Q240" i="13" s="1"/>
  <c r="Q241" i="13" s="1"/>
  <c r="Q242" i="13" s="1"/>
  <c r="Q243" i="13" s="1"/>
  <c r="Q244" i="13" s="1"/>
  <c r="Q245" i="13" s="1"/>
  <c r="Q246" i="13" s="1"/>
  <c r="Q247" i="13" s="1"/>
  <c r="Q248" i="13" s="1"/>
  <c r="Q249" i="13" s="1"/>
  <c r="Q250" i="13" s="1"/>
  <c r="Q251" i="13" s="1"/>
  <c r="Q252" i="13" s="1"/>
  <c r="Q253" i="13" s="1"/>
  <c r="Q254" i="13" s="1"/>
  <c r="Q255" i="13" s="1"/>
  <c r="Q256" i="13" s="1"/>
  <c r="Q257" i="13" s="1"/>
  <c r="Q258" i="13" s="1"/>
  <c r="Q259" i="13" s="1"/>
  <c r="Q260" i="13" s="1"/>
  <c r="Q261" i="13" s="1"/>
  <c r="Q262" i="13" s="1"/>
  <c r="Q263" i="13" s="1"/>
  <c r="Q264" i="13" s="1"/>
  <c r="Q265" i="13" s="1"/>
  <c r="Q266" i="13" s="1"/>
  <c r="Q267" i="13" s="1"/>
  <c r="Q268" i="13" s="1"/>
  <c r="Q269" i="13" s="1"/>
  <c r="Q270" i="13" s="1"/>
  <c r="Q271" i="13" s="1"/>
  <c r="Q272" i="13" s="1"/>
  <c r="Q273" i="13" s="1"/>
  <c r="Q274" i="13" s="1"/>
  <c r="Q275" i="13" s="1"/>
  <c r="Q276" i="13" s="1"/>
  <c r="Q277" i="13" s="1"/>
  <c r="Q278" i="13" s="1"/>
  <c r="Q279" i="13" s="1"/>
  <c r="Q280" i="13" s="1"/>
  <c r="Q281" i="13" s="1"/>
  <c r="Q282" i="13" s="1"/>
  <c r="Q283" i="13" s="1"/>
  <c r="Q284" i="13" s="1"/>
  <c r="Q285" i="13" s="1"/>
  <c r="Q286" i="13" s="1"/>
  <c r="Q287" i="13" s="1"/>
  <c r="Q288" i="13" s="1"/>
  <c r="Q289" i="13" s="1"/>
  <c r="Q290" i="13" s="1"/>
  <c r="Q291" i="13" s="1"/>
  <c r="Q292" i="13" s="1"/>
  <c r="Q293" i="13" s="1"/>
  <c r="Q294" i="13" s="1"/>
  <c r="Q295" i="13" s="1"/>
  <c r="Q296" i="13" s="1"/>
  <c r="Q297" i="13" s="1"/>
  <c r="Q298" i="13" s="1"/>
  <c r="Q299" i="13" s="1"/>
  <c r="Q300" i="13" s="1"/>
  <c r="Q301" i="13" s="1"/>
  <c r="Q302" i="13" s="1"/>
  <c r="Q303" i="13" s="1"/>
  <c r="Q304" i="13" s="1"/>
  <c r="Q305" i="13" s="1"/>
  <c r="Q306" i="13" s="1"/>
  <c r="Q307" i="13" s="1"/>
  <c r="Q308" i="13" s="1"/>
  <c r="Q309" i="13" s="1"/>
  <c r="J9" i="13"/>
  <c r="J10" i="13" s="1"/>
  <c r="K2" i="13"/>
  <c r="C11" i="13"/>
  <c r="C12" i="13" s="1"/>
  <c r="C13" i="13" s="1"/>
  <c r="C14" i="13" s="1"/>
  <c r="C15" i="13" s="1"/>
  <c r="C16" i="13" s="1"/>
  <c r="C17" i="13" s="1"/>
  <c r="C18" i="13" s="1"/>
  <c r="C19" i="13" s="1"/>
  <c r="C20" i="13" s="1"/>
  <c r="C21" i="13" s="1"/>
  <c r="C22" i="13" s="1"/>
  <c r="C23" i="13" s="1"/>
  <c r="C24" i="13" s="1"/>
  <c r="C25" i="13" s="1"/>
  <c r="C26" i="13" s="1"/>
  <c r="C27" i="13" s="1"/>
  <c r="C28" i="13" s="1"/>
  <c r="C29" i="13" s="1"/>
  <c r="C30" i="13" s="1"/>
  <c r="C31" i="13" s="1"/>
  <c r="C32" i="13" s="1"/>
  <c r="C33" i="13" s="1"/>
  <c r="C34" i="13" s="1"/>
  <c r="C35" i="13" s="1"/>
  <c r="C36" i="13" s="1"/>
  <c r="C37" i="13" s="1"/>
  <c r="C38" i="13" s="1"/>
  <c r="C39" i="13" s="1"/>
  <c r="C40" i="13" s="1"/>
  <c r="C41" i="13" s="1"/>
  <c r="C42" i="13" s="1"/>
  <c r="C43" i="13" s="1"/>
  <c r="C44" i="13" s="1"/>
  <c r="C45" i="13" s="1"/>
  <c r="C46" i="13" s="1"/>
  <c r="C47" i="13" s="1"/>
  <c r="C48" i="13" s="1"/>
  <c r="C49" i="13" s="1"/>
  <c r="C50" i="13" s="1"/>
  <c r="C51" i="13" s="1"/>
  <c r="C52" i="13" s="1"/>
  <c r="C53" i="13" s="1"/>
  <c r="C54" i="13" s="1"/>
  <c r="C55" i="13" s="1"/>
  <c r="C56" i="13" s="1"/>
  <c r="C57" i="13" s="1"/>
  <c r="C58" i="13" s="1"/>
  <c r="C59" i="13" s="1"/>
  <c r="C60" i="13" s="1"/>
  <c r="C61" i="13" s="1"/>
  <c r="C62" i="13" s="1"/>
  <c r="C63" i="13" s="1"/>
  <c r="C64" i="13" s="1"/>
  <c r="C65" i="13" s="1"/>
  <c r="C66" i="13" s="1"/>
  <c r="C67" i="13" s="1"/>
  <c r="C68" i="13" s="1"/>
  <c r="C69" i="13" s="1"/>
  <c r="C70" i="13" s="1"/>
  <c r="C71" i="13" s="1"/>
  <c r="C72" i="13" s="1"/>
  <c r="C73" i="13" s="1"/>
  <c r="C74" i="13" s="1"/>
  <c r="C75" i="13" s="1"/>
  <c r="C76" i="13" s="1"/>
  <c r="C77" i="13" s="1"/>
  <c r="C78" i="13" s="1"/>
  <c r="C79" i="13" s="1"/>
  <c r="C80" i="13" s="1"/>
  <c r="C81" i="13" s="1"/>
  <c r="C82" i="13" s="1"/>
  <c r="C83" i="13" s="1"/>
  <c r="C84" i="13" s="1"/>
  <c r="C85" i="13" s="1"/>
  <c r="C86" i="13" s="1"/>
  <c r="C87" i="13" s="1"/>
  <c r="C88" i="13" s="1"/>
  <c r="C89" i="13" s="1"/>
  <c r="C90" i="13" s="1"/>
  <c r="C91" i="13" s="1"/>
  <c r="C92" i="13" s="1"/>
  <c r="C93" i="13" s="1"/>
  <c r="C94" i="13" s="1"/>
  <c r="C95" i="13" s="1"/>
  <c r="C96" i="13" s="1"/>
  <c r="C97" i="13" s="1"/>
  <c r="C98" i="13" s="1"/>
  <c r="C99" i="13" s="1"/>
  <c r="C100" i="13" s="1"/>
  <c r="C101" i="13" s="1"/>
  <c r="C102" i="13" s="1"/>
  <c r="C103" i="13" s="1"/>
  <c r="C104" i="13" s="1"/>
  <c r="C105" i="13" s="1"/>
  <c r="C106" i="13" s="1"/>
  <c r="C107" i="13" s="1"/>
  <c r="C108" i="13" s="1"/>
  <c r="C109" i="13" s="1"/>
  <c r="C110" i="13" s="1"/>
  <c r="C111" i="13" s="1"/>
  <c r="C112" i="13" s="1"/>
  <c r="C113" i="13" s="1"/>
  <c r="C114" i="13" s="1"/>
  <c r="C115" i="13" s="1"/>
  <c r="C116" i="13" s="1"/>
  <c r="C117" i="13" s="1"/>
  <c r="C118" i="13" s="1"/>
  <c r="C119" i="13" s="1"/>
  <c r="C120" i="13" s="1"/>
  <c r="C121" i="13" s="1"/>
  <c r="C122" i="13" s="1"/>
  <c r="C123" i="13" s="1"/>
  <c r="C124" i="13" s="1"/>
  <c r="C125" i="13" s="1"/>
  <c r="C126" i="13" s="1"/>
  <c r="C127" i="13" s="1"/>
  <c r="C128" i="13" s="1"/>
  <c r="C129" i="13" s="1"/>
  <c r="C130" i="13" s="1"/>
  <c r="C131" i="13" s="1"/>
  <c r="C132" i="13" s="1"/>
  <c r="C133" i="13" s="1"/>
  <c r="C134" i="13" s="1"/>
  <c r="C135" i="13" s="1"/>
  <c r="C136" i="13" s="1"/>
  <c r="C137" i="13" s="1"/>
  <c r="C138" i="13" s="1"/>
  <c r="C139" i="13" s="1"/>
  <c r="C140" i="13" s="1"/>
  <c r="C141" i="13" s="1"/>
  <c r="C142" i="13" s="1"/>
  <c r="C143" i="13" s="1"/>
  <c r="C144" i="13" s="1"/>
  <c r="C145" i="13" s="1"/>
  <c r="C146" i="13" s="1"/>
  <c r="C147" i="13" s="1"/>
  <c r="C148" i="13" s="1"/>
  <c r="C149" i="13" s="1"/>
  <c r="C150" i="13" s="1"/>
  <c r="C151" i="13" s="1"/>
  <c r="C152" i="13" s="1"/>
  <c r="C153" i="13" s="1"/>
  <c r="C154" i="13" s="1"/>
  <c r="C155" i="13" s="1"/>
  <c r="C156" i="13" s="1"/>
  <c r="C157" i="13" s="1"/>
  <c r="C158" i="13" s="1"/>
  <c r="C159" i="13" s="1"/>
  <c r="C160" i="13" s="1"/>
  <c r="C161" i="13" s="1"/>
  <c r="C162" i="13" s="1"/>
  <c r="C163" i="13" s="1"/>
  <c r="C164" i="13" s="1"/>
  <c r="C165" i="13" s="1"/>
  <c r="C166" i="13" s="1"/>
  <c r="C167" i="13" s="1"/>
  <c r="C168" i="13" s="1"/>
  <c r="C169" i="13" s="1"/>
  <c r="C170" i="13" s="1"/>
  <c r="C171" i="13" s="1"/>
  <c r="C172" i="13" s="1"/>
  <c r="C173" i="13" s="1"/>
  <c r="C174" i="13" s="1"/>
  <c r="C175" i="13" s="1"/>
  <c r="C176" i="13" s="1"/>
  <c r="C177" i="13" s="1"/>
  <c r="C178" i="13" s="1"/>
  <c r="C179" i="13" s="1"/>
  <c r="C180" i="13" s="1"/>
  <c r="C181" i="13" s="1"/>
  <c r="C182" i="13" s="1"/>
  <c r="C183" i="13" s="1"/>
  <c r="C184" i="13" s="1"/>
  <c r="C185" i="13" s="1"/>
  <c r="C186" i="13" s="1"/>
  <c r="C187" i="13" s="1"/>
  <c r="C188" i="13" s="1"/>
  <c r="C189" i="13" s="1"/>
  <c r="C190" i="13" s="1"/>
  <c r="C191" i="13" s="1"/>
  <c r="C192" i="13" s="1"/>
  <c r="C193" i="13" s="1"/>
  <c r="C194" i="13" s="1"/>
  <c r="C195" i="13" s="1"/>
  <c r="C196" i="13" s="1"/>
  <c r="C197" i="13" s="1"/>
  <c r="C198" i="13" s="1"/>
  <c r="C199" i="13" s="1"/>
  <c r="C200" i="13" s="1"/>
  <c r="C201" i="13" s="1"/>
  <c r="C202" i="13" s="1"/>
  <c r="C203" i="13" s="1"/>
  <c r="C204" i="13" s="1"/>
  <c r="C205" i="13" s="1"/>
  <c r="C206" i="13" s="1"/>
  <c r="C207" i="13" s="1"/>
  <c r="C208" i="13" s="1"/>
  <c r="C209" i="13" s="1"/>
  <c r="C210" i="13" s="1"/>
  <c r="C211" i="13" s="1"/>
  <c r="C212" i="13" s="1"/>
  <c r="C213" i="13" s="1"/>
  <c r="C214" i="13" s="1"/>
  <c r="C215" i="13" s="1"/>
  <c r="C216" i="13" s="1"/>
  <c r="C217" i="13" s="1"/>
  <c r="C218" i="13" s="1"/>
  <c r="C219" i="13" s="1"/>
  <c r="C220" i="13" s="1"/>
  <c r="C221" i="13" s="1"/>
  <c r="C222" i="13" s="1"/>
  <c r="C223" i="13" s="1"/>
  <c r="C224" i="13" s="1"/>
  <c r="C225" i="13" s="1"/>
  <c r="C226" i="13" s="1"/>
  <c r="C227" i="13" s="1"/>
  <c r="C228" i="13" s="1"/>
  <c r="C229" i="13" s="1"/>
  <c r="C230" i="13" s="1"/>
  <c r="C231" i="13" s="1"/>
  <c r="C232" i="13" s="1"/>
  <c r="C233" i="13" s="1"/>
  <c r="C234" i="13" s="1"/>
  <c r="C235" i="13" s="1"/>
  <c r="C236" i="13" s="1"/>
  <c r="C237" i="13" s="1"/>
  <c r="C238" i="13" s="1"/>
  <c r="C239" i="13" s="1"/>
  <c r="C240" i="13" s="1"/>
  <c r="C241" i="13" s="1"/>
  <c r="C242" i="13" s="1"/>
  <c r="C243" i="13" s="1"/>
  <c r="C244" i="13" s="1"/>
  <c r="C245" i="13" s="1"/>
  <c r="C246" i="13" s="1"/>
  <c r="C247" i="13" s="1"/>
  <c r="C248" i="13" s="1"/>
  <c r="C249" i="13" s="1"/>
  <c r="C250" i="13" s="1"/>
  <c r="C251" i="13" s="1"/>
  <c r="C252" i="13" s="1"/>
  <c r="C253" i="13" s="1"/>
  <c r="C254" i="13" s="1"/>
  <c r="C255" i="13" s="1"/>
  <c r="C256" i="13" s="1"/>
  <c r="C257" i="13" s="1"/>
  <c r="C258" i="13" s="1"/>
  <c r="C259" i="13" s="1"/>
  <c r="C260" i="13" s="1"/>
  <c r="C261" i="13" s="1"/>
  <c r="C262" i="13" s="1"/>
  <c r="C263" i="13" s="1"/>
  <c r="C264" i="13" s="1"/>
  <c r="C265" i="13" s="1"/>
  <c r="C266" i="13" s="1"/>
  <c r="C267" i="13" s="1"/>
  <c r="C268" i="13" s="1"/>
  <c r="C269" i="13" s="1"/>
  <c r="C270" i="13" s="1"/>
  <c r="C271" i="13" s="1"/>
  <c r="C272" i="13" s="1"/>
  <c r="C273" i="13" s="1"/>
  <c r="C274" i="13" s="1"/>
  <c r="C275" i="13" s="1"/>
  <c r="C276" i="13" s="1"/>
  <c r="C277" i="13" s="1"/>
  <c r="C278" i="13" s="1"/>
  <c r="C279" i="13" s="1"/>
  <c r="C280" i="13" s="1"/>
  <c r="C281" i="13" s="1"/>
  <c r="C282" i="13" s="1"/>
  <c r="C283" i="13" s="1"/>
  <c r="C284" i="13" s="1"/>
  <c r="C285" i="13" s="1"/>
  <c r="C286" i="13" s="1"/>
  <c r="C287" i="13" s="1"/>
  <c r="C288" i="13" s="1"/>
  <c r="C289" i="13" s="1"/>
  <c r="C290" i="13" s="1"/>
  <c r="C291" i="13" s="1"/>
  <c r="C292" i="13" s="1"/>
  <c r="C293" i="13" s="1"/>
  <c r="C294" i="13" s="1"/>
  <c r="C295" i="13" s="1"/>
  <c r="C296" i="13" s="1"/>
  <c r="C297" i="13" s="1"/>
  <c r="C298" i="13" s="1"/>
  <c r="C299" i="13" s="1"/>
  <c r="C300" i="13" s="1"/>
  <c r="C301" i="13" s="1"/>
  <c r="C302" i="13" s="1"/>
  <c r="C303" i="13" s="1"/>
  <c r="C304" i="13" s="1"/>
  <c r="C305" i="13" s="1"/>
  <c r="C306" i="13" s="1"/>
  <c r="C307" i="13" s="1"/>
  <c r="C308" i="13" s="1"/>
  <c r="C309" i="13" s="1"/>
  <c r="E22" i="13"/>
  <c r="E11" i="13"/>
  <c r="X11" i="13"/>
  <c r="X12" i="13" s="1"/>
  <c r="X13" i="13" s="1"/>
  <c r="X14" i="13" s="1"/>
  <c r="X15" i="13" s="1"/>
  <c r="X16" i="13" s="1"/>
  <c r="X17" i="13" s="1"/>
  <c r="X18" i="13" s="1"/>
  <c r="X19" i="13" s="1"/>
  <c r="X20" i="13" s="1"/>
  <c r="X21" i="13" s="1"/>
  <c r="X22" i="13" s="1"/>
  <c r="X23" i="13" s="1"/>
  <c r="X24" i="13" s="1"/>
  <c r="X25" i="13" s="1"/>
  <c r="X26" i="13" s="1"/>
  <c r="X27" i="13" s="1"/>
  <c r="X28" i="13" s="1"/>
  <c r="X29" i="13" s="1"/>
  <c r="X30" i="13" s="1"/>
  <c r="X31" i="13" s="1"/>
  <c r="X32" i="13" s="1"/>
  <c r="X33" i="13" s="1"/>
  <c r="X34" i="13" s="1"/>
  <c r="X35" i="13" s="1"/>
  <c r="X36" i="13" s="1"/>
  <c r="X37" i="13" s="1"/>
  <c r="X38" i="13" s="1"/>
  <c r="X39" i="13" s="1"/>
  <c r="X40" i="13" s="1"/>
  <c r="X41" i="13" s="1"/>
  <c r="X42" i="13" s="1"/>
  <c r="X43" i="13" s="1"/>
  <c r="X44" i="13" s="1"/>
  <c r="X45" i="13" s="1"/>
  <c r="X46" i="13" s="1"/>
  <c r="X47" i="13" s="1"/>
  <c r="X48" i="13" s="1"/>
  <c r="X49" i="13" s="1"/>
  <c r="X50" i="13" s="1"/>
  <c r="X51" i="13" s="1"/>
  <c r="X52" i="13" s="1"/>
  <c r="X53" i="13" s="1"/>
  <c r="X54" i="13" s="1"/>
  <c r="X55" i="13" s="1"/>
  <c r="X56" i="13" s="1"/>
  <c r="X57" i="13" s="1"/>
  <c r="X58" i="13" s="1"/>
  <c r="X59" i="13" s="1"/>
  <c r="X60" i="13" s="1"/>
  <c r="X61" i="13" s="1"/>
  <c r="X62" i="13" s="1"/>
  <c r="X63" i="13" s="1"/>
  <c r="X64" i="13" s="1"/>
  <c r="X65" i="13" s="1"/>
  <c r="X66" i="13" s="1"/>
  <c r="X67" i="13" s="1"/>
  <c r="X68" i="13" s="1"/>
  <c r="X69" i="13" s="1"/>
  <c r="X70" i="13" s="1"/>
  <c r="X71" i="13" s="1"/>
  <c r="X72" i="13" s="1"/>
  <c r="X73" i="13" s="1"/>
  <c r="X74" i="13" s="1"/>
  <c r="X75" i="13" s="1"/>
  <c r="X76" i="13" s="1"/>
  <c r="X77" i="13" s="1"/>
  <c r="X78" i="13" s="1"/>
  <c r="X79" i="13" s="1"/>
  <c r="X80" i="13" s="1"/>
  <c r="X81" i="13" s="1"/>
  <c r="X82" i="13" s="1"/>
  <c r="X83" i="13" s="1"/>
  <c r="X84" i="13" s="1"/>
  <c r="X85" i="13" s="1"/>
  <c r="X86" i="13" s="1"/>
  <c r="X87" i="13" s="1"/>
  <c r="X88" i="13" s="1"/>
  <c r="X89" i="13" s="1"/>
  <c r="X90" i="13" s="1"/>
  <c r="X91" i="13" s="1"/>
  <c r="X92" i="13" s="1"/>
  <c r="X93" i="13" s="1"/>
  <c r="X94" i="13" s="1"/>
  <c r="X95" i="13" s="1"/>
  <c r="X96" i="13" s="1"/>
  <c r="X97" i="13" s="1"/>
  <c r="X98" i="13" s="1"/>
  <c r="X99" i="13" s="1"/>
  <c r="X100" i="13" s="1"/>
  <c r="X101" i="13" s="1"/>
  <c r="X102" i="13" s="1"/>
  <c r="X103" i="13" s="1"/>
  <c r="X104" i="13" s="1"/>
  <c r="X105" i="13" s="1"/>
  <c r="X106" i="13" s="1"/>
  <c r="X107" i="13" s="1"/>
  <c r="X108" i="13" s="1"/>
  <c r="X109" i="13" s="1"/>
  <c r="X110" i="13" s="1"/>
  <c r="X111" i="13" s="1"/>
  <c r="X112" i="13" s="1"/>
  <c r="X113" i="13" s="1"/>
  <c r="X114" i="13" s="1"/>
  <c r="X115" i="13" s="1"/>
  <c r="X116" i="13" s="1"/>
  <c r="X117" i="13" s="1"/>
  <c r="X118" i="13" s="1"/>
  <c r="X119" i="13" s="1"/>
  <c r="X120" i="13" s="1"/>
  <c r="X121" i="13" s="1"/>
  <c r="X122" i="13" s="1"/>
  <c r="X123" i="13" s="1"/>
  <c r="X124" i="13" s="1"/>
  <c r="X125" i="13" s="1"/>
  <c r="X126" i="13" s="1"/>
  <c r="X127" i="13" s="1"/>
  <c r="X128" i="13" s="1"/>
  <c r="X129" i="13" s="1"/>
  <c r="X130" i="13" s="1"/>
  <c r="X131" i="13" s="1"/>
  <c r="X132" i="13" s="1"/>
  <c r="X133" i="13" s="1"/>
  <c r="X134" i="13" s="1"/>
  <c r="X135" i="13" s="1"/>
  <c r="X136" i="13" s="1"/>
  <c r="X137" i="13" s="1"/>
  <c r="X138" i="13" s="1"/>
  <c r="X139" i="13" s="1"/>
  <c r="X140" i="13" s="1"/>
  <c r="X141" i="13" s="1"/>
  <c r="X142" i="13" s="1"/>
  <c r="X143" i="13" s="1"/>
  <c r="X144" i="13" s="1"/>
  <c r="X145" i="13" s="1"/>
  <c r="X146" i="13" s="1"/>
  <c r="X147" i="13" s="1"/>
  <c r="X148" i="13" s="1"/>
  <c r="X149" i="13" s="1"/>
  <c r="X150" i="13" s="1"/>
  <c r="X151" i="13" s="1"/>
  <c r="X152" i="13" s="1"/>
  <c r="X153" i="13" s="1"/>
  <c r="X154" i="13" s="1"/>
  <c r="X155" i="13" s="1"/>
  <c r="X156" i="13" s="1"/>
  <c r="X157" i="13" s="1"/>
  <c r="X158" i="13" s="1"/>
  <c r="X159" i="13" s="1"/>
  <c r="X160" i="13" s="1"/>
  <c r="X161" i="13" s="1"/>
  <c r="X162" i="13" s="1"/>
  <c r="X163" i="13" s="1"/>
  <c r="X164" i="13" s="1"/>
  <c r="X165" i="13" s="1"/>
  <c r="X166" i="13" s="1"/>
  <c r="X167" i="13" s="1"/>
  <c r="X168" i="13" s="1"/>
  <c r="X169" i="13" s="1"/>
  <c r="X170" i="13" s="1"/>
  <c r="X171" i="13" s="1"/>
  <c r="X172" i="13" s="1"/>
  <c r="X173" i="13" s="1"/>
  <c r="X174" i="13" s="1"/>
  <c r="X175" i="13" s="1"/>
  <c r="X176" i="13" s="1"/>
  <c r="X177" i="13" s="1"/>
  <c r="X178" i="13" s="1"/>
  <c r="X179" i="13" s="1"/>
  <c r="X180" i="13" s="1"/>
  <c r="X181" i="13" s="1"/>
  <c r="X182" i="13" s="1"/>
  <c r="X183" i="13" s="1"/>
  <c r="X184" i="13" s="1"/>
  <c r="X185" i="13" s="1"/>
  <c r="X186" i="13" s="1"/>
  <c r="X187" i="13" s="1"/>
  <c r="X188" i="13" s="1"/>
  <c r="X189" i="13" s="1"/>
  <c r="X190" i="13" s="1"/>
  <c r="X191" i="13" s="1"/>
  <c r="X192" i="13" s="1"/>
  <c r="X193" i="13" s="1"/>
  <c r="X194" i="13" s="1"/>
  <c r="X195" i="13" s="1"/>
  <c r="X196" i="13" s="1"/>
  <c r="X197" i="13" s="1"/>
  <c r="X198" i="13" s="1"/>
  <c r="X199" i="13" s="1"/>
  <c r="X200" i="13" s="1"/>
  <c r="X201" i="13" s="1"/>
  <c r="X202" i="13" s="1"/>
  <c r="X203" i="13" s="1"/>
  <c r="X204" i="13" s="1"/>
  <c r="X205" i="13" s="1"/>
  <c r="X206" i="13" s="1"/>
  <c r="X207" i="13" s="1"/>
  <c r="X208" i="13" s="1"/>
  <c r="X209" i="13" s="1"/>
  <c r="X210" i="13" s="1"/>
  <c r="X211" i="13" s="1"/>
  <c r="X212" i="13" s="1"/>
  <c r="X213" i="13" s="1"/>
  <c r="X214" i="13" s="1"/>
  <c r="X215" i="13" s="1"/>
  <c r="X216" i="13" s="1"/>
  <c r="X217" i="13" s="1"/>
  <c r="X218" i="13" s="1"/>
  <c r="X219" i="13" s="1"/>
  <c r="X220" i="13" s="1"/>
  <c r="X221" i="13" s="1"/>
  <c r="X222" i="13" s="1"/>
  <c r="X223" i="13" s="1"/>
  <c r="X224" i="13" s="1"/>
  <c r="X225" i="13" s="1"/>
  <c r="X226" i="13" s="1"/>
  <c r="X227" i="13" s="1"/>
  <c r="X228" i="13" s="1"/>
  <c r="X229" i="13" s="1"/>
  <c r="X230" i="13" s="1"/>
  <c r="X231" i="13" s="1"/>
  <c r="X232" i="13" s="1"/>
  <c r="X233" i="13" s="1"/>
  <c r="X234" i="13" s="1"/>
  <c r="X235" i="13" s="1"/>
  <c r="X236" i="13" s="1"/>
  <c r="X237" i="13" s="1"/>
  <c r="X238" i="13" s="1"/>
  <c r="X239" i="13" s="1"/>
  <c r="X240" i="13" s="1"/>
  <c r="X241" i="13" s="1"/>
  <c r="X242" i="13" s="1"/>
  <c r="X243" i="13" s="1"/>
  <c r="X244" i="13" s="1"/>
  <c r="X245" i="13" s="1"/>
  <c r="X246" i="13" s="1"/>
  <c r="X247" i="13" s="1"/>
  <c r="X248" i="13" s="1"/>
  <c r="X249" i="13" s="1"/>
  <c r="X250" i="13" s="1"/>
  <c r="X251" i="13" s="1"/>
  <c r="X252" i="13" s="1"/>
  <c r="X253" i="13" s="1"/>
  <c r="X254" i="13" s="1"/>
  <c r="X255" i="13" s="1"/>
  <c r="X256" i="13" s="1"/>
  <c r="X257" i="13" s="1"/>
  <c r="X258" i="13" s="1"/>
  <c r="X259" i="13" s="1"/>
  <c r="X260" i="13" s="1"/>
  <c r="X261" i="13" s="1"/>
  <c r="X262" i="13" s="1"/>
  <c r="X263" i="13" s="1"/>
  <c r="X264" i="13" s="1"/>
  <c r="X265" i="13" s="1"/>
  <c r="X266" i="13" s="1"/>
  <c r="X267" i="13" s="1"/>
  <c r="X268" i="13" s="1"/>
  <c r="X269" i="13" s="1"/>
  <c r="X270" i="13" s="1"/>
  <c r="X271" i="13" s="1"/>
  <c r="X272" i="13" s="1"/>
  <c r="X273" i="13" s="1"/>
  <c r="X274" i="13" s="1"/>
  <c r="X275" i="13" s="1"/>
  <c r="X276" i="13" s="1"/>
  <c r="X277" i="13" s="1"/>
  <c r="X278" i="13" s="1"/>
  <c r="X279" i="13" s="1"/>
  <c r="X280" i="13" s="1"/>
  <c r="X281" i="13" s="1"/>
  <c r="X282" i="13" s="1"/>
  <c r="X283" i="13" s="1"/>
  <c r="X284" i="13" s="1"/>
  <c r="X285" i="13" s="1"/>
  <c r="X286" i="13" s="1"/>
  <c r="X287" i="13" s="1"/>
  <c r="X288" i="13" s="1"/>
  <c r="X289" i="13" s="1"/>
  <c r="X290" i="13" s="1"/>
  <c r="X291" i="13" s="1"/>
  <c r="X292" i="13" s="1"/>
  <c r="X293" i="13" s="1"/>
  <c r="X294" i="13" s="1"/>
  <c r="X295" i="13" s="1"/>
  <c r="X296" i="13" s="1"/>
  <c r="X297" i="13" s="1"/>
  <c r="X298" i="13" s="1"/>
  <c r="X299" i="13" s="1"/>
  <c r="X300" i="13" s="1"/>
  <c r="X301" i="13" s="1"/>
  <c r="X302" i="13" s="1"/>
  <c r="X303" i="13" s="1"/>
  <c r="X304" i="13" s="1"/>
  <c r="X305" i="13" s="1"/>
  <c r="X306" i="13" s="1"/>
  <c r="X307" i="13" s="1"/>
  <c r="X308" i="13" s="1"/>
  <c r="X309" i="13" s="1"/>
  <c r="I15" i="9"/>
  <c r="N15" i="9"/>
  <c r="J15" i="9"/>
  <c r="L15" i="9"/>
  <c r="K15" i="9"/>
  <c r="M15" i="9"/>
  <c r="O15" i="9"/>
  <c r="P15" i="9"/>
  <c r="Q15" i="9"/>
  <c r="H15" i="9"/>
  <c r="C111" i="11"/>
  <c r="D104" i="11"/>
  <c r="F128" i="11" s="1"/>
  <c r="AF104" i="11"/>
  <c r="AM104" i="11"/>
  <c r="K104" i="11"/>
  <c r="M137" i="11" s="1"/>
  <c r="F113" i="11" l="1"/>
  <c r="F118" i="11"/>
  <c r="F130" i="11"/>
  <c r="U2" i="11"/>
  <c r="M168" i="11"/>
  <c r="L168" i="11" s="1"/>
  <c r="M128" i="11"/>
  <c r="L128" i="11" s="1"/>
  <c r="F112" i="11"/>
  <c r="F154" i="11"/>
  <c r="E154" i="11" s="1"/>
  <c r="F152" i="11"/>
  <c r="E152" i="11" s="1"/>
  <c r="M152" i="11"/>
  <c r="L152" i="11" s="1"/>
  <c r="M124" i="11"/>
  <c r="L124" i="11" s="1"/>
  <c r="M155" i="11"/>
  <c r="L155" i="11" s="1"/>
  <c r="M148" i="11"/>
  <c r="L148" i="11" s="1"/>
  <c r="F121" i="11"/>
  <c r="E121" i="11" s="1"/>
  <c r="F139" i="11"/>
  <c r="E139" i="11" s="1"/>
  <c r="M126" i="11"/>
  <c r="L126" i="11" s="1"/>
  <c r="F119" i="11"/>
  <c r="E119" i="11" s="1"/>
  <c r="F144" i="11"/>
  <c r="E144" i="11" s="1"/>
  <c r="F151" i="11"/>
  <c r="E151" i="11" s="1"/>
  <c r="M165" i="11"/>
  <c r="L165" i="11" s="1"/>
  <c r="F140" i="11"/>
  <c r="E140" i="11" s="1"/>
  <c r="M151" i="11"/>
  <c r="L151" i="11" s="1"/>
  <c r="F124" i="11"/>
  <c r="E124" i="11" s="1"/>
  <c r="M156" i="11"/>
  <c r="L156" i="11" s="1"/>
  <c r="F126" i="11"/>
  <c r="E126" i="11" s="1"/>
  <c r="F123" i="11"/>
  <c r="E123" i="11" s="1"/>
  <c r="M131" i="11"/>
  <c r="L131" i="11" s="1"/>
  <c r="F145" i="11"/>
  <c r="E145" i="11" s="1"/>
  <c r="F148" i="11"/>
  <c r="E148" i="11" s="1"/>
  <c r="F142" i="11"/>
  <c r="E142" i="11" s="1"/>
  <c r="F114" i="11"/>
  <c r="E114" i="11" s="1"/>
  <c r="M115" i="11"/>
  <c r="L115" i="11" s="1"/>
  <c r="F157" i="11"/>
  <c r="E157" i="11" s="1"/>
  <c r="F167" i="11"/>
  <c r="E167" i="11" s="1"/>
  <c r="M122" i="11"/>
  <c r="L122" i="11" s="1"/>
  <c r="F159" i="11"/>
  <c r="E159" i="11" s="1"/>
  <c r="F164" i="11"/>
  <c r="E164" i="11" s="1"/>
  <c r="M129" i="11"/>
  <c r="L129" i="11" s="1"/>
  <c r="F122" i="11"/>
  <c r="E122" i="11" s="1"/>
  <c r="F127" i="11"/>
  <c r="E127" i="11" s="1"/>
  <c r="M118" i="11"/>
  <c r="L118" i="11" s="1"/>
  <c r="M141" i="11"/>
  <c r="L141" i="11" s="1"/>
  <c r="M163" i="11"/>
  <c r="L163" i="11" s="1"/>
  <c r="M157" i="11"/>
  <c r="L157" i="11" s="1"/>
  <c r="F136" i="11"/>
  <c r="E136" i="11" s="1"/>
  <c r="F149" i="11"/>
  <c r="E149" i="11" s="1"/>
  <c r="M146" i="11"/>
  <c r="L146" i="11" s="1"/>
  <c r="M136" i="11"/>
  <c r="L136" i="11" s="1"/>
  <c r="F150" i="11"/>
  <c r="E150" i="11" s="1"/>
  <c r="M125" i="11"/>
  <c r="L125" i="11" s="1"/>
  <c r="M132" i="11"/>
  <c r="L132" i="11" s="1"/>
  <c r="M159" i="11"/>
  <c r="L159" i="11" s="1"/>
  <c r="M130" i="11"/>
  <c r="L130" i="11" s="1"/>
  <c r="F117" i="11"/>
  <c r="E117" i="11" s="1"/>
  <c r="F166" i="11"/>
  <c r="E166" i="11" s="1"/>
  <c r="F153" i="11"/>
  <c r="E153" i="11" s="1"/>
  <c r="F161" i="11"/>
  <c r="E161" i="11" s="1"/>
  <c r="M117" i="11"/>
  <c r="L117" i="11" s="1"/>
  <c r="M133" i="11"/>
  <c r="L133" i="11" s="1"/>
  <c r="M142" i="11"/>
  <c r="L142" i="11" s="1"/>
  <c r="M153" i="11"/>
  <c r="L153" i="11" s="1"/>
  <c r="F155" i="11"/>
  <c r="E155" i="11" s="1"/>
  <c r="F135" i="11"/>
  <c r="E135" i="11" s="1"/>
  <c r="F146" i="11"/>
  <c r="E146" i="11" s="1"/>
  <c r="F160" i="11"/>
  <c r="E160" i="11" s="1"/>
  <c r="M166" i="11"/>
  <c r="L166" i="11" s="1"/>
  <c r="M121" i="11"/>
  <c r="L121" i="11" s="1"/>
  <c r="M120" i="11"/>
  <c r="L120" i="11" s="1"/>
  <c r="M149" i="11"/>
  <c r="L149" i="11" s="1"/>
  <c r="F115" i="11"/>
  <c r="E115" i="11" s="1"/>
  <c r="M138" i="11"/>
  <c r="L138" i="11" s="1"/>
  <c r="F137" i="11"/>
  <c r="E137" i="11" s="1"/>
  <c r="F133" i="11"/>
  <c r="E133" i="11" s="1"/>
  <c r="M161" i="11"/>
  <c r="L161" i="11" s="1"/>
  <c r="F162" i="11"/>
  <c r="E162" i="11" s="1"/>
  <c r="F132" i="11"/>
  <c r="E132" i="11" s="1"/>
  <c r="M144" i="11"/>
  <c r="L144" i="11" s="1"/>
  <c r="M143" i="11"/>
  <c r="L143" i="11" s="1"/>
  <c r="M112" i="11"/>
  <c r="L112" i="11" s="1"/>
  <c r="M158" i="11"/>
  <c r="L158" i="11" s="1"/>
  <c r="F120" i="11"/>
  <c r="E120" i="11" s="1"/>
  <c r="F156" i="11"/>
  <c r="E156" i="11" s="1"/>
  <c r="F141" i="11"/>
  <c r="E141" i="11" s="1"/>
  <c r="F158" i="11"/>
  <c r="E158" i="11" s="1"/>
  <c r="M170" i="11"/>
  <c r="L170" i="11" s="1"/>
  <c r="M150" i="11"/>
  <c r="L150" i="11" s="1"/>
  <c r="M160" i="11"/>
  <c r="L160" i="11" s="1"/>
  <c r="M134" i="11"/>
  <c r="L134" i="11" s="1"/>
  <c r="M114" i="11"/>
  <c r="L114" i="11" s="1"/>
  <c r="M113" i="11"/>
  <c r="L113" i="11" s="1"/>
  <c r="M139" i="11"/>
  <c r="L139" i="11" s="1"/>
  <c r="F116" i="11"/>
  <c r="E116" i="11" s="1"/>
  <c r="M119" i="11"/>
  <c r="L119" i="11" s="1"/>
  <c r="F170" i="11"/>
  <c r="E170" i="11" s="1"/>
  <c r="F125" i="11"/>
  <c r="E125" i="11" s="1"/>
  <c r="M147" i="11"/>
  <c r="L147" i="11" s="1"/>
  <c r="M116" i="11"/>
  <c r="L116" i="11" s="1"/>
  <c r="M164" i="11"/>
  <c r="L164" i="11" s="1"/>
  <c r="M171" i="11"/>
  <c r="L171" i="11" s="1"/>
  <c r="F171" i="11"/>
  <c r="E171" i="11" s="1"/>
  <c r="F169" i="11"/>
  <c r="E169" i="11" s="1"/>
  <c r="F138" i="11"/>
  <c r="E138" i="11" s="1"/>
  <c r="F129" i="11"/>
  <c r="E129" i="11" s="1"/>
  <c r="M16" i="13"/>
  <c r="L16" i="13" s="1"/>
  <c r="M38" i="13"/>
  <c r="L38" i="13" s="1"/>
  <c r="M53" i="13"/>
  <c r="L53" i="13" s="1"/>
  <c r="M45" i="13"/>
  <c r="L45" i="13" s="1"/>
  <c r="M58" i="13"/>
  <c r="L58" i="13" s="1"/>
  <c r="M67" i="13"/>
  <c r="L67" i="13" s="1"/>
  <c r="M55" i="13"/>
  <c r="L55" i="13" s="1"/>
  <c r="M32" i="13"/>
  <c r="L32" i="13" s="1"/>
  <c r="M22" i="13"/>
  <c r="L22" i="13" s="1"/>
  <c r="M36" i="13"/>
  <c r="L36" i="13" s="1"/>
  <c r="M31" i="13"/>
  <c r="L31" i="13" s="1"/>
  <c r="M69" i="13"/>
  <c r="L69" i="13" s="1"/>
  <c r="M65" i="13"/>
  <c r="L65" i="13" s="1"/>
  <c r="M11" i="13"/>
  <c r="L11" i="13" s="1"/>
  <c r="M56" i="13"/>
  <c r="L56" i="13" s="1"/>
  <c r="M23" i="13"/>
  <c r="L23" i="13" s="1"/>
  <c r="M49" i="13"/>
  <c r="L49" i="13" s="1"/>
  <c r="M46" i="13"/>
  <c r="L46" i="13" s="1"/>
  <c r="M34" i="13"/>
  <c r="L34" i="13" s="1"/>
  <c r="M43" i="13"/>
  <c r="L43" i="13" s="1"/>
  <c r="M13" i="13"/>
  <c r="L13" i="13" s="1"/>
  <c r="M30" i="13"/>
  <c r="L30" i="13" s="1"/>
  <c r="M60" i="13"/>
  <c r="L60" i="13" s="1"/>
  <c r="M19" i="13"/>
  <c r="L19" i="13" s="1"/>
  <c r="M27" i="13"/>
  <c r="L27" i="13" s="1"/>
  <c r="M44" i="13"/>
  <c r="L44" i="13" s="1"/>
  <c r="M37" i="13"/>
  <c r="L37" i="13" s="1"/>
  <c r="M26" i="13"/>
  <c r="L26" i="13" s="1"/>
  <c r="M63" i="13"/>
  <c r="L63" i="13" s="1"/>
  <c r="M59" i="13"/>
  <c r="L59" i="13" s="1"/>
  <c r="M41" i="13"/>
  <c r="L41" i="13" s="1"/>
  <c r="M64" i="13"/>
  <c r="L64" i="13" s="1"/>
  <c r="M10" i="13"/>
  <c r="L10" i="13" s="1"/>
  <c r="M39" i="13"/>
  <c r="L39" i="13" s="1"/>
  <c r="M50" i="13"/>
  <c r="L50" i="13" s="1"/>
  <c r="M14" i="13"/>
  <c r="L14" i="13" s="1"/>
  <c r="M68" i="13"/>
  <c r="L68" i="13" s="1"/>
  <c r="M17" i="13"/>
  <c r="L17" i="13" s="1"/>
  <c r="M47" i="13"/>
  <c r="L47" i="13" s="1"/>
  <c r="M28" i="13"/>
  <c r="L28" i="13" s="1"/>
  <c r="M40" i="13"/>
  <c r="L40" i="13" s="1"/>
  <c r="M42" i="13"/>
  <c r="L42" i="13" s="1"/>
  <c r="M33" i="13"/>
  <c r="L33" i="13" s="1"/>
  <c r="M66" i="13"/>
  <c r="L66" i="13" s="1"/>
  <c r="M24" i="13"/>
  <c r="L24" i="13" s="1"/>
  <c r="M51" i="13"/>
  <c r="L51" i="13" s="1"/>
  <c r="M12" i="13"/>
  <c r="L12" i="13" s="1"/>
  <c r="M35" i="13"/>
  <c r="L35" i="13" s="1"/>
  <c r="M62" i="13"/>
  <c r="L62" i="13" s="1"/>
  <c r="M48" i="13"/>
  <c r="L48" i="13" s="1"/>
  <c r="M25" i="13"/>
  <c r="L25" i="13" s="1"/>
  <c r="M54" i="13"/>
  <c r="L54" i="13" s="1"/>
  <c r="M20" i="13"/>
  <c r="L20" i="13" s="1"/>
  <c r="M21" i="13"/>
  <c r="L21" i="13" s="1"/>
  <c r="M15" i="13"/>
  <c r="L15" i="13" s="1"/>
  <c r="M29" i="13"/>
  <c r="L29" i="13" s="1"/>
  <c r="M52" i="13"/>
  <c r="L52" i="13" s="1"/>
  <c r="M61" i="13"/>
  <c r="L61" i="13" s="1"/>
  <c r="M57" i="13"/>
  <c r="L57" i="13" s="1"/>
  <c r="M18" i="13"/>
  <c r="M169" i="11"/>
  <c r="L169" i="11" s="1"/>
  <c r="M162" i="11"/>
  <c r="L162" i="11" s="1"/>
  <c r="M154" i="11"/>
  <c r="L154" i="11" s="1"/>
  <c r="F168" i="11"/>
  <c r="E168" i="11" s="1"/>
  <c r="M145" i="11"/>
  <c r="L145" i="11" s="1"/>
  <c r="F131" i="11"/>
  <c r="E131" i="11" s="1"/>
  <c r="F134" i="11"/>
  <c r="E134" i="11" s="1"/>
  <c r="M140" i="11"/>
  <c r="L140" i="11" s="1"/>
  <c r="M123" i="11"/>
  <c r="L123" i="11" s="1"/>
  <c r="F165" i="11"/>
  <c r="E165" i="11" s="1"/>
  <c r="M135" i="11"/>
  <c r="L135" i="11" s="1"/>
  <c r="M167" i="11"/>
  <c r="L167" i="11" s="1"/>
  <c r="M127" i="11"/>
  <c r="L127" i="11" s="1"/>
  <c r="F147" i="11"/>
  <c r="E147" i="11" s="1"/>
  <c r="F143" i="11"/>
  <c r="E143" i="11" s="1"/>
  <c r="F163" i="11"/>
  <c r="E163" i="11" s="1"/>
  <c r="C58" i="11"/>
  <c r="M195" i="11"/>
  <c r="L195" i="11" s="1"/>
  <c r="M327" i="11"/>
  <c r="L327" i="11" s="1"/>
  <c r="M542" i="11"/>
  <c r="L542" i="11" s="1"/>
  <c r="M439" i="11"/>
  <c r="L439" i="11" s="1"/>
  <c r="M325" i="11"/>
  <c r="L325" i="11" s="1"/>
  <c r="M433" i="11"/>
  <c r="L433" i="11" s="1"/>
  <c r="M541" i="11"/>
  <c r="L541" i="11" s="1"/>
  <c r="M196" i="11"/>
  <c r="L196" i="11" s="1"/>
  <c r="M434" i="11"/>
  <c r="L434" i="11" s="1"/>
  <c r="M199" i="11"/>
  <c r="L199" i="11" s="1"/>
  <c r="M330" i="11"/>
  <c r="L330" i="11" s="1"/>
  <c r="M543" i="11"/>
  <c r="L543" i="11" s="1"/>
  <c r="M268" i="11"/>
  <c r="L268" i="11" s="1"/>
  <c r="M464" i="11"/>
  <c r="L464" i="11" s="1"/>
  <c r="M174" i="11"/>
  <c r="L174" i="11" s="1"/>
  <c r="M370" i="11"/>
  <c r="L370" i="11" s="1"/>
  <c r="M377" i="11"/>
  <c r="L377" i="11" s="1"/>
  <c r="M349" i="11"/>
  <c r="L349" i="11" s="1"/>
  <c r="M574" i="11"/>
  <c r="L574" i="11" s="1"/>
  <c r="M359" i="11"/>
  <c r="L359" i="11" s="1"/>
  <c r="M437" i="11"/>
  <c r="L437" i="11" s="1"/>
  <c r="M228" i="11"/>
  <c r="L228" i="11" s="1"/>
  <c r="M533" i="11"/>
  <c r="L533" i="11" s="1"/>
  <c r="M193" i="11"/>
  <c r="L193" i="11" s="1"/>
  <c r="M460" i="11"/>
  <c r="L460" i="11" s="1"/>
  <c r="M278" i="11"/>
  <c r="L278" i="11" s="1"/>
  <c r="M177" i="11"/>
  <c r="L177" i="11" s="1"/>
  <c r="M546" i="11"/>
  <c r="L546" i="11" s="1"/>
  <c r="M445" i="11"/>
  <c r="L445" i="11" s="1"/>
  <c r="M313" i="11"/>
  <c r="L313" i="11" s="1"/>
  <c r="M236" i="11"/>
  <c r="L236" i="11" s="1"/>
  <c r="M503" i="11"/>
  <c r="L503" i="11" s="1"/>
  <c r="M396" i="11"/>
  <c r="L396" i="11" s="1"/>
  <c r="M293" i="11"/>
  <c r="L293" i="11" s="1"/>
  <c r="M297" i="11"/>
  <c r="L297" i="11" s="1"/>
  <c r="M173" i="11"/>
  <c r="L173" i="11" s="1"/>
  <c r="M537" i="11"/>
  <c r="L537" i="11" s="1"/>
  <c r="M320" i="11"/>
  <c r="L320" i="11" s="1"/>
  <c r="M402" i="11"/>
  <c r="L402" i="11" s="1"/>
  <c r="M383" i="11"/>
  <c r="L383" i="11" s="1"/>
  <c r="M220" i="11"/>
  <c r="L220" i="11" s="1"/>
  <c r="M560" i="11"/>
  <c r="L560" i="11" s="1"/>
  <c r="M246" i="11"/>
  <c r="L246" i="11" s="1"/>
  <c r="M282" i="11"/>
  <c r="L282" i="11" s="1"/>
  <c r="M478" i="11"/>
  <c r="L478" i="11" s="1"/>
  <c r="M188" i="11"/>
  <c r="L188" i="11" s="1"/>
  <c r="M384" i="11"/>
  <c r="L384" i="11" s="1"/>
  <c r="M393" i="11"/>
  <c r="L393" i="11" s="1"/>
  <c r="M365" i="11"/>
  <c r="L365" i="11" s="1"/>
  <c r="M589" i="11"/>
  <c r="L589" i="11" s="1"/>
  <c r="M378" i="11"/>
  <c r="L378" i="11" s="1"/>
  <c r="M456" i="11"/>
  <c r="L456" i="11" s="1"/>
  <c r="M248" i="11"/>
  <c r="L248" i="11" s="1"/>
  <c r="M551" i="11"/>
  <c r="L551" i="11" s="1"/>
  <c r="M211" i="11"/>
  <c r="L211" i="11" s="1"/>
  <c r="M479" i="11"/>
  <c r="L479" i="11" s="1"/>
  <c r="M308" i="11"/>
  <c r="L308" i="11" s="1"/>
  <c r="M201" i="11"/>
  <c r="L201" i="11" s="1"/>
  <c r="M573" i="11"/>
  <c r="L573" i="11" s="1"/>
  <c r="M470" i="11"/>
  <c r="L470" i="11" s="1"/>
  <c r="M337" i="11"/>
  <c r="L337" i="11" s="1"/>
  <c r="M260" i="11"/>
  <c r="L260" i="11" s="1"/>
  <c r="M528" i="11"/>
  <c r="L528" i="11" s="1"/>
  <c r="M425" i="11"/>
  <c r="L425" i="11" s="1"/>
  <c r="M319" i="11"/>
  <c r="L319" i="11" s="1"/>
  <c r="M354" i="11"/>
  <c r="L354" i="11" s="1"/>
  <c r="M242" i="11"/>
  <c r="L242" i="11" s="1"/>
  <c r="M582" i="11"/>
  <c r="L582" i="11" s="1"/>
  <c r="M376" i="11"/>
  <c r="L376" i="11" s="1"/>
  <c r="M274" i="11"/>
  <c r="L274" i="11" s="1"/>
  <c r="M253" i="11"/>
  <c r="L253" i="11" s="1"/>
  <c r="M453" i="11"/>
  <c r="L453" i="11" s="1"/>
  <c r="M455" i="11"/>
  <c r="L455" i="11" s="1"/>
  <c r="M296" i="11"/>
  <c r="L296" i="11" s="1"/>
  <c r="M492" i="11"/>
  <c r="L492" i="11" s="1"/>
  <c r="M202" i="11"/>
  <c r="L202" i="11" s="1"/>
  <c r="M398" i="11"/>
  <c r="L398" i="11" s="1"/>
  <c r="M181" i="11"/>
  <c r="L181" i="11" s="1"/>
  <c r="M410" i="11"/>
  <c r="L410" i="11" s="1"/>
  <c r="M382" i="11"/>
  <c r="L382" i="11" s="1"/>
  <c r="M397" i="11"/>
  <c r="L397" i="11" s="1"/>
  <c r="M190" i="11"/>
  <c r="L190" i="11" s="1"/>
  <c r="M474" i="11"/>
  <c r="L474" i="11" s="1"/>
  <c r="M266" i="11"/>
  <c r="L266" i="11" s="1"/>
  <c r="M568" i="11"/>
  <c r="L568" i="11" s="1"/>
  <c r="M232" i="11"/>
  <c r="L232" i="11" s="1"/>
  <c r="M499" i="11"/>
  <c r="L499" i="11" s="1"/>
  <c r="M334" i="11"/>
  <c r="L334" i="11" s="1"/>
  <c r="M229" i="11"/>
  <c r="L229" i="11" s="1"/>
  <c r="M500" i="11"/>
  <c r="L500" i="11" s="1"/>
  <c r="M368" i="11"/>
  <c r="L368" i="11" s="1"/>
  <c r="M290" i="11"/>
  <c r="L290" i="11" s="1"/>
  <c r="M182" i="11"/>
  <c r="L182" i="11" s="1"/>
  <c r="M556" i="11"/>
  <c r="L556" i="11" s="1"/>
  <c r="M451" i="11"/>
  <c r="L451" i="11" s="1"/>
  <c r="M348" i="11"/>
  <c r="L348" i="11" s="1"/>
  <c r="M409" i="11"/>
  <c r="L409" i="11" s="1"/>
  <c r="M299" i="11"/>
  <c r="L299" i="11" s="1"/>
  <c r="M432" i="11"/>
  <c r="L432" i="11" s="1"/>
  <c r="M332" i="11"/>
  <c r="L332" i="11" s="1"/>
  <c r="M203" i="11"/>
  <c r="L203" i="11" s="1"/>
  <c r="M310" i="11"/>
  <c r="L310" i="11" s="1"/>
  <c r="M506" i="11"/>
  <c r="L506" i="11" s="1"/>
  <c r="M216" i="11"/>
  <c r="L216" i="11" s="1"/>
  <c r="M412" i="11"/>
  <c r="L412" i="11" s="1"/>
  <c r="M197" i="11"/>
  <c r="L197" i="11" s="1"/>
  <c r="M427" i="11"/>
  <c r="L427" i="11" s="1"/>
  <c r="M399" i="11"/>
  <c r="L399" i="11" s="1"/>
  <c r="M417" i="11"/>
  <c r="L417" i="11" s="1"/>
  <c r="M208" i="11"/>
  <c r="L208" i="11" s="1"/>
  <c r="M514" i="11"/>
  <c r="L514" i="11" s="1"/>
  <c r="M287" i="11"/>
  <c r="L287" i="11" s="1"/>
  <c r="M586" i="11"/>
  <c r="L586" i="11" s="1"/>
  <c r="M250" i="11"/>
  <c r="L250" i="11" s="1"/>
  <c r="M517" i="11"/>
  <c r="L517" i="11" s="1"/>
  <c r="M358" i="11"/>
  <c r="L358" i="11" s="1"/>
  <c r="M256" i="11"/>
  <c r="L256" i="11" s="1"/>
  <c r="M523" i="11"/>
  <c r="L523" i="11" s="1"/>
  <c r="M391" i="11"/>
  <c r="L391" i="11" s="1"/>
  <c r="M315" i="11"/>
  <c r="L315" i="11" s="1"/>
  <c r="M210" i="11"/>
  <c r="L210" i="11" s="1"/>
  <c r="M579" i="11"/>
  <c r="L579" i="11" s="1"/>
  <c r="M481" i="11"/>
  <c r="L481" i="11" s="1"/>
  <c r="M373" i="11"/>
  <c r="L373" i="11" s="1"/>
  <c r="M465" i="11"/>
  <c r="L465" i="11" s="1"/>
  <c r="M357" i="11"/>
  <c r="L357" i="11" s="1"/>
  <c r="M192" i="11"/>
  <c r="L192" i="11" s="1"/>
  <c r="M486" i="11"/>
  <c r="L486" i="11" s="1"/>
  <c r="M511" i="11"/>
  <c r="L511" i="11" s="1"/>
  <c r="M218" i="11"/>
  <c r="L218" i="11" s="1"/>
  <c r="M431" i="11"/>
  <c r="L431" i="11" s="1"/>
  <c r="M324" i="11"/>
  <c r="L324" i="11" s="1"/>
  <c r="M520" i="11"/>
  <c r="L520" i="11" s="1"/>
  <c r="M230" i="11"/>
  <c r="L230" i="11" s="1"/>
  <c r="M426" i="11"/>
  <c r="L426" i="11" s="1"/>
  <c r="M214" i="11"/>
  <c r="L214" i="11" s="1"/>
  <c r="M443" i="11"/>
  <c r="L443" i="11" s="1"/>
  <c r="M186" i="11"/>
  <c r="L186" i="11" s="1"/>
  <c r="M415" i="11"/>
  <c r="L415" i="11" s="1"/>
  <c r="M435" i="11"/>
  <c r="L435" i="11" s="1"/>
  <c r="M227" i="11"/>
  <c r="L227" i="11" s="1"/>
  <c r="M532" i="11"/>
  <c r="L532" i="11" s="1"/>
  <c r="M323" i="11"/>
  <c r="L323" i="11" s="1"/>
  <c r="M285" i="11"/>
  <c r="L285" i="11" s="1"/>
  <c r="M270" i="11"/>
  <c r="L270" i="11" s="1"/>
  <c r="M536" i="11"/>
  <c r="L536" i="11" s="1"/>
  <c r="M388" i="11"/>
  <c r="L388" i="11" s="1"/>
  <c r="M280" i="11"/>
  <c r="L280" i="11" s="1"/>
  <c r="M178" i="11"/>
  <c r="L178" i="11" s="1"/>
  <c r="M547" i="11"/>
  <c r="M420" i="11"/>
  <c r="L420" i="11" s="1"/>
  <c r="M339" i="11"/>
  <c r="L339" i="11" s="1"/>
  <c r="M237" i="11"/>
  <c r="L237" i="11" s="1"/>
  <c r="M504" i="11"/>
  <c r="L504" i="11" s="1"/>
  <c r="M518" i="11"/>
  <c r="L518" i="11" s="1"/>
  <c r="M428" i="11"/>
  <c r="L428" i="11" s="1"/>
  <c r="M249" i="11"/>
  <c r="L249" i="11" s="1"/>
  <c r="M539" i="11"/>
  <c r="L539" i="11" s="1"/>
  <c r="M406" i="11"/>
  <c r="L406" i="11" s="1"/>
  <c r="M338" i="11"/>
  <c r="L338" i="11" s="1"/>
  <c r="M534" i="11"/>
  <c r="L534" i="11" s="1"/>
  <c r="M244" i="11"/>
  <c r="L244" i="11" s="1"/>
  <c r="M440" i="11"/>
  <c r="L440" i="11" s="1"/>
  <c r="M231" i="11"/>
  <c r="L231" i="11" s="1"/>
  <c r="M459" i="11"/>
  <c r="L459" i="11" s="1"/>
  <c r="M189" i="11"/>
  <c r="L189" i="11" s="1"/>
  <c r="M550" i="11"/>
  <c r="L550" i="11" s="1"/>
  <c r="M343" i="11"/>
  <c r="L343" i="11" s="1"/>
  <c r="M494" i="11"/>
  <c r="L494" i="11" s="1"/>
  <c r="M289" i="11"/>
  <c r="L289" i="11" s="1"/>
  <c r="M553" i="11"/>
  <c r="L553" i="11" s="1"/>
  <c r="M413" i="11"/>
  <c r="L413" i="11" s="1"/>
  <c r="M309" i="11"/>
  <c r="L309" i="11" s="1"/>
  <c r="M204" i="11"/>
  <c r="L204" i="11" s="1"/>
  <c r="M575" i="11"/>
  <c r="L575" i="11" s="1"/>
  <c r="M446" i="11"/>
  <c r="L446" i="11" s="1"/>
  <c r="M369" i="11"/>
  <c r="L369" i="11" s="1"/>
  <c r="M261" i="11"/>
  <c r="L261" i="11" s="1"/>
  <c r="M530" i="11"/>
  <c r="L530" i="11" s="1"/>
  <c r="M222" i="11"/>
  <c r="L222" i="11" s="1"/>
  <c r="M565" i="11"/>
  <c r="L565" i="11" s="1"/>
  <c r="M483" i="11"/>
  <c r="L483" i="11" s="1"/>
  <c r="M306" i="11"/>
  <c r="L306" i="11" s="1"/>
  <c r="M591" i="11"/>
  <c r="L591" i="11" s="1"/>
  <c r="M226" i="11"/>
  <c r="L226" i="11" s="1"/>
  <c r="M590" i="11"/>
  <c r="L590" i="11" s="1"/>
  <c r="M468" i="11"/>
  <c r="L468" i="11" s="1"/>
  <c r="M361" i="11"/>
  <c r="L361" i="11" s="1"/>
  <c r="M301" i="11"/>
  <c r="L301" i="11" s="1"/>
  <c r="M264" i="11"/>
  <c r="L264" i="11" s="1"/>
  <c r="M304" i="11"/>
  <c r="L304" i="11" s="1"/>
  <c r="M209" i="11"/>
  <c r="L209" i="11" s="1"/>
  <c r="M363" i="11"/>
  <c r="L363" i="11" s="1"/>
  <c r="M416" i="11"/>
  <c r="L416" i="11" s="1"/>
  <c r="M371" i="11"/>
  <c r="L371" i="11" s="1"/>
  <c r="M580" i="11"/>
  <c r="L580" i="11" s="1"/>
  <c r="M223" i="11"/>
  <c r="L223" i="11" s="1"/>
  <c r="M374" i="11"/>
  <c r="L374" i="11" s="1"/>
  <c r="M458" i="11"/>
  <c r="L458" i="11" s="1"/>
  <c r="M331" i="11"/>
  <c r="L331" i="11" s="1"/>
  <c r="M498" i="11"/>
  <c r="L498" i="11" s="1"/>
  <c r="M240" i="11"/>
  <c r="L240" i="11" s="1"/>
  <c r="M482" i="11"/>
  <c r="L482" i="11" s="1"/>
  <c r="M475" i="11"/>
  <c r="L475" i="11" s="1"/>
  <c r="M317" i="11"/>
  <c r="L317" i="11" s="1"/>
  <c r="M283" i="11"/>
  <c r="L283" i="11" s="1"/>
  <c r="M322" i="11"/>
  <c r="L322" i="11" s="1"/>
  <c r="M362" i="11"/>
  <c r="L362" i="11" s="1"/>
  <c r="M176" i="11"/>
  <c r="L176" i="11" s="1"/>
  <c r="M389" i="11"/>
  <c r="L389" i="11" s="1"/>
  <c r="M180" i="11"/>
  <c r="L180" i="11" s="1"/>
  <c r="M395" i="11"/>
  <c r="L395" i="11" s="1"/>
  <c r="M429" i="11"/>
  <c r="L429" i="11" s="1"/>
  <c r="M350" i="11"/>
  <c r="L350" i="11" s="1"/>
  <c r="M217" i="11"/>
  <c r="L217" i="11" s="1"/>
  <c r="M380" i="11"/>
  <c r="L380" i="11" s="1"/>
  <c r="M258" i="11"/>
  <c r="L258" i="11" s="1"/>
  <c r="M540" i="11"/>
  <c r="L540" i="11" s="1"/>
  <c r="M480" i="11"/>
  <c r="L480" i="11" s="1"/>
  <c r="M473" i="11"/>
  <c r="L473" i="11" s="1"/>
  <c r="M400" i="11"/>
  <c r="L400" i="11" s="1"/>
  <c r="M346" i="11"/>
  <c r="L346" i="11" s="1"/>
  <c r="M442" i="11"/>
  <c r="L442" i="11" s="1"/>
  <c r="M205" i="11"/>
  <c r="L205" i="11" s="1"/>
  <c r="M448" i="11"/>
  <c r="L448" i="11" s="1"/>
  <c r="M183" i="11"/>
  <c r="L183" i="11" s="1"/>
  <c r="M411" i="11"/>
  <c r="L411" i="11" s="1"/>
  <c r="M485" i="11"/>
  <c r="L485" i="11" s="1"/>
  <c r="M394" i="11"/>
  <c r="L394" i="11" s="1"/>
  <c r="M272" i="11"/>
  <c r="L272" i="11" s="1"/>
  <c r="M555" i="11"/>
  <c r="L555" i="11" s="1"/>
  <c r="M497" i="11"/>
  <c r="L497" i="11" s="1"/>
  <c r="M493" i="11"/>
  <c r="L493" i="11" s="1"/>
  <c r="M418" i="11"/>
  <c r="L418" i="11" s="1"/>
  <c r="M476" i="11"/>
  <c r="L476" i="11" s="1"/>
  <c r="M364" i="11"/>
  <c r="L364" i="11" s="1"/>
  <c r="M467" i="11"/>
  <c r="L467" i="11" s="1"/>
  <c r="M522" i="11"/>
  <c r="L522" i="11" s="1"/>
  <c r="M234" i="11"/>
  <c r="L234" i="11" s="1"/>
  <c r="M472" i="11"/>
  <c r="L472" i="11" s="1"/>
  <c r="M213" i="11"/>
  <c r="L213" i="11" s="1"/>
  <c r="M269" i="11"/>
  <c r="L269" i="11" s="1"/>
  <c r="M466" i="11"/>
  <c r="L466" i="11" s="1"/>
  <c r="M538" i="11"/>
  <c r="L538" i="11" s="1"/>
  <c r="M254" i="11"/>
  <c r="L254" i="11" s="1"/>
  <c r="M496" i="11"/>
  <c r="L496" i="11" s="1"/>
  <c r="M491" i="11"/>
  <c r="L491" i="11" s="1"/>
  <c r="M333" i="11"/>
  <c r="L333" i="11" s="1"/>
  <c r="M303" i="11"/>
  <c r="L303" i="11" s="1"/>
  <c r="M341" i="11"/>
  <c r="L341" i="11" s="1"/>
  <c r="M381" i="11"/>
  <c r="L381" i="11" s="1"/>
  <c r="M175" i="11"/>
  <c r="L175" i="11" s="1"/>
  <c r="M200" i="11"/>
  <c r="L200" i="11" s="1"/>
  <c r="M414" i="11"/>
  <c r="L414" i="11" s="1"/>
  <c r="M501" i="11"/>
  <c r="L501" i="11" s="1"/>
  <c r="M206" i="11"/>
  <c r="L206" i="11" s="1"/>
  <c r="M424" i="11"/>
  <c r="L424" i="11" s="1"/>
  <c r="M241" i="11"/>
  <c r="L241" i="11" s="1"/>
  <c r="M484" i="11"/>
  <c r="L484" i="11" s="1"/>
  <c r="M488" i="11"/>
  <c r="L488" i="11" s="1"/>
  <c r="M277" i="11"/>
  <c r="L277" i="11" s="1"/>
  <c r="M352" i="11"/>
  <c r="L352" i="11" s="1"/>
  <c r="M510" i="11"/>
  <c r="L510" i="11" s="1"/>
  <c r="M508" i="11"/>
  <c r="L508" i="11" s="1"/>
  <c r="M447" i="11"/>
  <c r="L447" i="11" s="1"/>
  <c r="M321" i="11"/>
  <c r="L321" i="11" s="1"/>
  <c r="M360" i="11"/>
  <c r="L360" i="11" s="1"/>
  <c r="M401" i="11"/>
  <c r="L401" i="11" s="1"/>
  <c r="M307" i="11"/>
  <c r="L307" i="11" s="1"/>
  <c r="M224" i="11"/>
  <c r="L224" i="11" s="1"/>
  <c r="M444" i="11"/>
  <c r="L444" i="11" s="1"/>
  <c r="M392" i="11"/>
  <c r="L392" i="11" s="1"/>
  <c r="M449" i="11"/>
  <c r="L449" i="11" s="1"/>
  <c r="M185" i="11"/>
  <c r="L185" i="11" s="1"/>
  <c r="M298" i="11"/>
  <c r="L298" i="11" s="1"/>
  <c r="M375" i="11"/>
  <c r="L375" i="11" s="1"/>
  <c r="M386" i="11"/>
  <c r="L386" i="11" s="1"/>
  <c r="M366" i="11"/>
  <c r="L366" i="11" s="1"/>
  <c r="M524" i="11"/>
  <c r="L524" i="11" s="1"/>
  <c r="M525" i="11"/>
  <c r="L525" i="11" s="1"/>
  <c r="M463" i="11"/>
  <c r="L463" i="11" s="1"/>
  <c r="M340" i="11"/>
  <c r="L340" i="11" s="1"/>
  <c r="M379" i="11"/>
  <c r="L379" i="11" s="1"/>
  <c r="M419" i="11"/>
  <c r="L419" i="11" s="1"/>
  <c r="M326" i="11"/>
  <c r="L326" i="11" s="1"/>
  <c r="M255" i="11"/>
  <c r="L255" i="11" s="1"/>
  <c r="M469" i="11"/>
  <c r="L469" i="11" s="1"/>
  <c r="M179" i="11"/>
  <c r="L179" i="11" s="1"/>
  <c r="M423" i="11"/>
  <c r="L423" i="11" s="1"/>
  <c r="M477" i="11"/>
  <c r="L477" i="11" s="1"/>
  <c r="M215" i="11"/>
  <c r="L215" i="11" s="1"/>
  <c r="M355" i="11"/>
  <c r="L355" i="11" s="1"/>
  <c r="M430" i="11"/>
  <c r="L430" i="11" s="1"/>
  <c r="M271" i="11"/>
  <c r="L271" i="11" s="1"/>
  <c r="M505" i="11"/>
  <c r="L505" i="11" s="1"/>
  <c r="M438" i="11"/>
  <c r="L438" i="11" s="1"/>
  <c r="M239" i="11"/>
  <c r="L239" i="11" s="1"/>
  <c r="M328" i="11"/>
  <c r="L328" i="11" s="1"/>
  <c r="M235" i="11"/>
  <c r="L235" i="11" s="1"/>
  <c r="M566" i="11"/>
  <c r="L566" i="11" s="1"/>
  <c r="M305" i="11"/>
  <c r="L305" i="11" s="1"/>
  <c r="M572" i="11"/>
  <c r="L572" i="11" s="1"/>
  <c r="M526" i="11"/>
  <c r="L526" i="11" s="1"/>
  <c r="M318" i="11"/>
  <c r="L318" i="11" s="1"/>
  <c r="M581" i="11"/>
  <c r="L581" i="11" s="1"/>
  <c r="M404" i="11"/>
  <c r="L404" i="11" s="1"/>
  <c r="M561" i="11"/>
  <c r="L561" i="11" s="1"/>
  <c r="M184" i="11"/>
  <c r="L184" i="11" s="1"/>
  <c r="M342" i="11"/>
  <c r="L342" i="11" s="1"/>
  <c r="M251" i="11"/>
  <c r="L251" i="11" s="1"/>
  <c r="M583" i="11"/>
  <c r="L583" i="11" s="1"/>
  <c r="M552" i="11"/>
  <c r="L552" i="11" s="1"/>
  <c r="M347" i="11"/>
  <c r="L347" i="11" s="1"/>
  <c r="M187" i="11"/>
  <c r="L187" i="11" s="1"/>
  <c r="M275" i="11"/>
  <c r="L275" i="11" s="1"/>
  <c r="M489" i="11"/>
  <c r="L489" i="11" s="1"/>
  <c r="M194" i="11"/>
  <c r="L194" i="11" s="1"/>
  <c r="M198" i="11"/>
  <c r="L198" i="11" s="1"/>
  <c r="M356" i="11"/>
  <c r="L356" i="11" s="1"/>
  <c r="M267" i="11"/>
  <c r="L267" i="11" s="1"/>
  <c r="M577" i="11"/>
  <c r="L577" i="11" s="1"/>
  <c r="M372" i="11"/>
  <c r="L372" i="11" s="1"/>
  <c r="M243" i="11"/>
  <c r="L243" i="11" s="1"/>
  <c r="M233" i="11"/>
  <c r="L233" i="11" s="1"/>
  <c r="M212" i="11"/>
  <c r="L212" i="11" s="1"/>
  <c r="M454" i="11"/>
  <c r="L454" i="11" s="1"/>
  <c r="M284" i="11"/>
  <c r="L284" i="11" s="1"/>
  <c r="M265" i="11"/>
  <c r="L265" i="11" s="1"/>
  <c r="M335" i="11"/>
  <c r="L335" i="11" s="1"/>
  <c r="M557" i="11"/>
  <c r="L557" i="11" s="1"/>
  <c r="M302" i="11"/>
  <c r="L302" i="11" s="1"/>
  <c r="M408" i="11"/>
  <c r="L408" i="11" s="1"/>
  <c r="M247" i="11"/>
  <c r="L247" i="11" s="1"/>
  <c r="M513" i="11"/>
  <c r="L513" i="11" s="1"/>
  <c r="M567" i="11"/>
  <c r="L567" i="11" s="1"/>
  <c r="M385" i="11"/>
  <c r="L385" i="11" s="1"/>
  <c r="M502" i="11"/>
  <c r="L502" i="11" s="1"/>
  <c r="M294" i="11"/>
  <c r="L294" i="11" s="1"/>
  <c r="M587" i="11"/>
  <c r="L587" i="11" s="1"/>
  <c r="M422" i="11"/>
  <c r="L422" i="11" s="1"/>
  <c r="M263" i="11"/>
  <c r="L263" i="11" s="1"/>
  <c r="M529" i="11"/>
  <c r="L529" i="11" s="1"/>
  <c r="M584" i="11"/>
  <c r="L584" i="11" s="1"/>
  <c r="M403" i="11"/>
  <c r="L403" i="11" s="1"/>
  <c r="M257" i="11"/>
  <c r="L257" i="11" s="1"/>
  <c r="M527" i="11"/>
  <c r="L527" i="11" s="1"/>
  <c r="M353" i="11"/>
  <c r="L353" i="11" s="1"/>
  <c r="M387" i="11"/>
  <c r="L387" i="11" s="1"/>
  <c r="M436" i="11"/>
  <c r="L436" i="11" s="1"/>
  <c r="M279" i="11"/>
  <c r="L279" i="11" s="1"/>
  <c r="M544" i="11"/>
  <c r="L544" i="11" s="1"/>
  <c r="M421" i="11"/>
  <c r="L421" i="11" s="1"/>
  <c r="M281" i="11"/>
  <c r="L281" i="11" s="1"/>
  <c r="M554" i="11"/>
  <c r="L554" i="11" s="1"/>
  <c r="M407" i="11"/>
  <c r="L407" i="11" s="1"/>
  <c r="M273" i="11"/>
  <c r="L273" i="11" s="1"/>
  <c r="M450" i="11"/>
  <c r="L450" i="11" s="1"/>
  <c r="M295" i="11"/>
  <c r="L295" i="11" s="1"/>
  <c r="M559" i="11"/>
  <c r="L559" i="11" s="1"/>
  <c r="M441" i="11"/>
  <c r="L441" i="11" s="1"/>
  <c r="M311" i="11"/>
  <c r="L311" i="11" s="1"/>
  <c r="M578" i="11"/>
  <c r="L578" i="11" s="1"/>
  <c r="M462" i="11"/>
  <c r="L462" i="11" s="1"/>
  <c r="M252" i="11"/>
  <c r="L252" i="11" s="1"/>
  <c r="M487" i="11"/>
  <c r="L487" i="11" s="1"/>
  <c r="M558" i="11"/>
  <c r="L558" i="11" s="1"/>
  <c r="M562" i="11"/>
  <c r="L562" i="11" s="1"/>
  <c r="M329" i="11"/>
  <c r="L329" i="11" s="1"/>
  <c r="M225" i="11"/>
  <c r="L225" i="11" s="1"/>
  <c r="M172" i="11"/>
  <c r="L172" i="11" s="1"/>
  <c r="M588" i="11"/>
  <c r="L588" i="11" s="1"/>
  <c r="M367" i="11"/>
  <c r="L367" i="11" s="1"/>
  <c r="M316" i="11"/>
  <c r="L316" i="11" s="1"/>
  <c r="M564" i="11"/>
  <c r="L564" i="11" s="1"/>
  <c r="M405" i="11"/>
  <c r="L405" i="11" s="1"/>
  <c r="M461" i="11"/>
  <c r="L461" i="11" s="1"/>
  <c r="M576" i="11"/>
  <c r="L576" i="11" s="1"/>
  <c r="M345" i="11"/>
  <c r="L345" i="11" s="1"/>
  <c r="M245" i="11"/>
  <c r="L245" i="11" s="1"/>
  <c r="M191" i="11"/>
  <c r="L191" i="11" s="1"/>
  <c r="M390" i="11"/>
  <c r="L390" i="11" s="1"/>
  <c r="M344" i="11"/>
  <c r="L344" i="11" s="1"/>
  <c r="M276" i="11"/>
  <c r="L276" i="11" s="1"/>
  <c r="M351" i="11"/>
  <c r="L351" i="11" s="1"/>
  <c r="M495" i="11"/>
  <c r="L495" i="11" s="1"/>
  <c r="M292" i="11"/>
  <c r="L292" i="11" s="1"/>
  <c r="M548" i="11"/>
  <c r="L548" i="11" s="1"/>
  <c r="M571" i="11"/>
  <c r="L571" i="11" s="1"/>
  <c r="M490" i="11"/>
  <c r="L490" i="11" s="1"/>
  <c r="M535" i="11"/>
  <c r="L535" i="11" s="1"/>
  <c r="M312" i="11"/>
  <c r="L312" i="11" s="1"/>
  <c r="M521" i="11"/>
  <c r="L521" i="11" s="1"/>
  <c r="M509" i="11"/>
  <c r="L509" i="11" s="1"/>
  <c r="M545" i="11"/>
  <c r="L545" i="11" s="1"/>
  <c r="M507" i="11"/>
  <c r="L507" i="11" s="1"/>
  <c r="M585" i="11"/>
  <c r="L585" i="11" s="1"/>
  <c r="M336" i="11"/>
  <c r="L336" i="11" s="1"/>
  <c r="M221" i="11"/>
  <c r="L221" i="11" s="1"/>
  <c r="M207" i="11"/>
  <c r="L207" i="11" s="1"/>
  <c r="M288" i="11"/>
  <c r="L288" i="11" s="1"/>
  <c r="M531" i="11"/>
  <c r="L531" i="11" s="1"/>
  <c r="M291" i="11"/>
  <c r="L291" i="11" s="1"/>
  <c r="M452" i="11"/>
  <c r="L452" i="11" s="1"/>
  <c r="M238" i="11"/>
  <c r="L238" i="11" s="1"/>
  <c r="M262" i="11"/>
  <c r="L262" i="11" s="1"/>
  <c r="M515" i="11"/>
  <c r="L515" i="11" s="1"/>
  <c r="M516" i="11"/>
  <c r="L516" i="11" s="1"/>
  <c r="M259" i="11"/>
  <c r="L259" i="11" s="1"/>
  <c r="M471" i="11"/>
  <c r="L471" i="11" s="1"/>
  <c r="M286" i="11"/>
  <c r="L286" i="11" s="1"/>
  <c r="M457" i="11"/>
  <c r="L457" i="11" s="1"/>
  <c r="M519" i="11"/>
  <c r="L519" i="11" s="1"/>
  <c r="M512" i="11"/>
  <c r="L512" i="11" s="1"/>
  <c r="M300" i="11"/>
  <c r="L300" i="11" s="1"/>
  <c r="M569" i="11"/>
  <c r="L569" i="11" s="1"/>
  <c r="M314" i="11"/>
  <c r="L314" i="11" s="1"/>
  <c r="M570" i="11"/>
  <c r="L570" i="11" s="1"/>
  <c r="M219" i="11"/>
  <c r="L219" i="11" s="1"/>
  <c r="M549" i="11"/>
  <c r="L549" i="11" s="1"/>
  <c r="M563" i="11"/>
  <c r="L563" i="11" s="1"/>
  <c r="AH123" i="11"/>
  <c r="AG123" i="11" s="1"/>
  <c r="AH273" i="11"/>
  <c r="AG273" i="11" s="1"/>
  <c r="AH469" i="11"/>
  <c r="AG469" i="11" s="1"/>
  <c r="AH284" i="11"/>
  <c r="AG284" i="11" s="1"/>
  <c r="AH495" i="11"/>
  <c r="AG495" i="11" s="1"/>
  <c r="AH228" i="11"/>
  <c r="AG228" i="11" s="1"/>
  <c r="AH439" i="11"/>
  <c r="AG439" i="11" s="1"/>
  <c r="AH181" i="11"/>
  <c r="AG181" i="11" s="1"/>
  <c r="AH428" i="11"/>
  <c r="AG428" i="11" s="1"/>
  <c r="AH169" i="11"/>
  <c r="AG169" i="11" s="1"/>
  <c r="AH415" i="11"/>
  <c r="AG415" i="11" s="1"/>
  <c r="AH188" i="11"/>
  <c r="AG188" i="11" s="1"/>
  <c r="AH475" i="11"/>
  <c r="AG475" i="11" s="1"/>
  <c r="AH496" i="11"/>
  <c r="AG496" i="11" s="1"/>
  <c r="AH335" i="11"/>
  <c r="AG335" i="11" s="1"/>
  <c r="AH190" i="11"/>
  <c r="AG190" i="11" s="1"/>
  <c r="AH192" i="11"/>
  <c r="AG192" i="11" s="1"/>
  <c r="AH500" i="11"/>
  <c r="AG500" i="11" s="1"/>
  <c r="AH317" i="11"/>
  <c r="AG317" i="11" s="1"/>
  <c r="AH125" i="11"/>
  <c r="AG125" i="11" s="1"/>
  <c r="AH566" i="11"/>
  <c r="AG566" i="11" s="1"/>
  <c r="AH542" i="11"/>
  <c r="AG542" i="11" s="1"/>
  <c r="AH543" i="11"/>
  <c r="AG543" i="11" s="1"/>
  <c r="AH487" i="11"/>
  <c r="AG487" i="11" s="1"/>
  <c r="AH452" i="11"/>
  <c r="AG452" i="11" s="1"/>
  <c r="AH425" i="11"/>
  <c r="AG425" i="11" s="1"/>
  <c r="AH137" i="11"/>
  <c r="AG137" i="11" s="1"/>
  <c r="AH287" i="11"/>
  <c r="AG287" i="11" s="1"/>
  <c r="AH483" i="11"/>
  <c r="AG483" i="11" s="1"/>
  <c r="AH299" i="11"/>
  <c r="AG299" i="11" s="1"/>
  <c r="AH509" i="11"/>
  <c r="AG509" i="11" s="1"/>
  <c r="AH243" i="11"/>
  <c r="AG243" i="11" s="1"/>
  <c r="AH454" i="11"/>
  <c r="AG454" i="11" s="1"/>
  <c r="AH199" i="11"/>
  <c r="AG199" i="11" s="1"/>
  <c r="AH445" i="11"/>
  <c r="AG445" i="11" s="1"/>
  <c r="AH186" i="11"/>
  <c r="AG186" i="11" s="1"/>
  <c r="AH432" i="11"/>
  <c r="AG432" i="11" s="1"/>
  <c r="AH208" i="11"/>
  <c r="AG208" i="11" s="1"/>
  <c r="AH494" i="11"/>
  <c r="AG494" i="11" s="1"/>
  <c r="AH516" i="11"/>
  <c r="AG516" i="11" s="1"/>
  <c r="AH354" i="11"/>
  <c r="AG354" i="11" s="1"/>
  <c r="AH210" i="11"/>
  <c r="AG210" i="11" s="1"/>
  <c r="AH233" i="11"/>
  <c r="AG233" i="11" s="1"/>
  <c r="AH519" i="11"/>
  <c r="AG519" i="11" s="1"/>
  <c r="AH337" i="11"/>
  <c r="AG337" i="11" s="1"/>
  <c r="AH159" i="11"/>
  <c r="AG159" i="11" s="1"/>
  <c r="AH129" i="11"/>
  <c r="AG129" i="11" s="1"/>
  <c r="AH568" i="11"/>
  <c r="AG568" i="11" s="1"/>
  <c r="AH570" i="11"/>
  <c r="AG570" i="11" s="1"/>
  <c r="AH511" i="11"/>
  <c r="AG511" i="11" s="1"/>
  <c r="AH488" i="11"/>
  <c r="AG488" i="11" s="1"/>
  <c r="AH453" i="11"/>
  <c r="AG453" i="11" s="1"/>
  <c r="AH426" i="11"/>
  <c r="AG426" i="11" s="1"/>
  <c r="AH401" i="11"/>
  <c r="AG401" i="11" s="1"/>
  <c r="AH142" i="11"/>
  <c r="AG142" i="11" s="1"/>
  <c r="AH156" i="11"/>
  <c r="AG156" i="11" s="1"/>
  <c r="AH158" i="11"/>
  <c r="AG158" i="11" s="1"/>
  <c r="AH407" i="11"/>
  <c r="AG407" i="11" s="1"/>
  <c r="AH404" i="11"/>
  <c r="AG404" i="11" s="1"/>
  <c r="AH182" i="11"/>
  <c r="AG182" i="11" s="1"/>
  <c r="AH247" i="11"/>
  <c r="AG247" i="11" s="1"/>
  <c r="AH151" i="11"/>
  <c r="AG151" i="11" s="1"/>
  <c r="AH301" i="11"/>
  <c r="AG301" i="11" s="1"/>
  <c r="AH119" i="11"/>
  <c r="AG119" i="11" s="1"/>
  <c r="AH314" i="11"/>
  <c r="AG314" i="11" s="1"/>
  <c r="AH523" i="11"/>
  <c r="AG523" i="11" s="1"/>
  <c r="AH258" i="11"/>
  <c r="AG258" i="11" s="1"/>
  <c r="AH470" i="11"/>
  <c r="AG470" i="11" s="1"/>
  <c r="AH216" i="11"/>
  <c r="AG216" i="11" s="1"/>
  <c r="AH462" i="11"/>
  <c r="AG462" i="11" s="1"/>
  <c r="AH204" i="11"/>
  <c r="AG204" i="11" s="1"/>
  <c r="AH449" i="11"/>
  <c r="AG449" i="11" s="1"/>
  <c r="AH229" i="11"/>
  <c r="AG229" i="11" s="1"/>
  <c r="AH515" i="11"/>
  <c r="AG515" i="11" s="1"/>
  <c r="AH535" i="11"/>
  <c r="AG535" i="11" s="1"/>
  <c r="AH376" i="11"/>
  <c r="AG376" i="11" s="1"/>
  <c r="AH230" i="11"/>
  <c r="AG230" i="11" s="1"/>
  <c r="AH253" i="11"/>
  <c r="AG253" i="11" s="1"/>
  <c r="AH538" i="11"/>
  <c r="AG538" i="11" s="1"/>
  <c r="AH358" i="11"/>
  <c r="AG358" i="11" s="1"/>
  <c r="AH195" i="11"/>
  <c r="AG195" i="11" s="1"/>
  <c r="AH160" i="11"/>
  <c r="AG160" i="11" s="1"/>
  <c r="AH133" i="11"/>
  <c r="AG133" i="11" s="1"/>
  <c r="AH510" i="11"/>
  <c r="AG510" i="11" s="1"/>
  <c r="AH544" i="11"/>
  <c r="AG544" i="11" s="1"/>
  <c r="AH512" i="11"/>
  <c r="AG512" i="11" s="1"/>
  <c r="AH489" i="11"/>
  <c r="AG489" i="11" s="1"/>
  <c r="AH461" i="11"/>
  <c r="AG461" i="11" s="1"/>
  <c r="AH429" i="11"/>
  <c r="AG429" i="11" s="1"/>
  <c r="AH218" i="11"/>
  <c r="AG218" i="11" s="1"/>
  <c r="AH220" i="11"/>
  <c r="AG220" i="11" s="1"/>
  <c r="AH242" i="11"/>
  <c r="AG242" i="11" s="1"/>
  <c r="AH560" i="11"/>
  <c r="AG560" i="11" s="1"/>
  <c r="AH559" i="11"/>
  <c r="AG559" i="11" s="1"/>
  <c r="AH338" i="11"/>
  <c r="AG338" i="11" s="1"/>
  <c r="AH552" i="11"/>
  <c r="AG552" i="11" s="1"/>
  <c r="AH116" i="11"/>
  <c r="AG116" i="11" s="1"/>
  <c r="AH315" i="11"/>
  <c r="AG315" i="11" s="1"/>
  <c r="AH114" i="11"/>
  <c r="AG114" i="11" s="1"/>
  <c r="AH330" i="11"/>
  <c r="AG330" i="11" s="1"/>
  <c r="AH537" i="11"/>
  <c r="AG537" i="11" s="1"/>
  <c r="AH274" i="11"/>
  <c r="AG274" i="11" s="1"/>
  <c r="AH485" i="11"/>
  <c r="AG485" i="11" s="1"/>
  <c r="AH234" i="11"/>
  <c r="AG234" i="11" s="1"/>
  <c r="AH479" i="11"/>
  <c r="AG479" i="11" s="1"/>
  <c r="AH221" i="11"/>
  <c r="AG221" i="11" s="1"/>
  <c r="AH467" i="11"/>
  <c r="AG467" i="11" s="1"/>
  <c r="AH249" i="11"/>
  <c r="AG249" i="11" s="1"/>
  <c r="AH533" i="11"/>
  <c r="AG533" i="11" s="1"/>
  <c r="AH554" i="11"/>
  <c r="AG554" i="11" s="1"/>
  <c r="AH417" i="11"/>
  <c r="AG417" i="11" s="1"/>
  <c r="AH250" i="11"/>
  <c r="AG250" i="11" s="1"/>
  <c r="AH276" i="11"/>
  <c r="AG276" i="11" s="1"/>
  <c r="AH557" i="11"/>
  <c r="AG557" i="11" s="1"/>
  <c r="AH378" i="11"/>
  <c r="AG378" i="11" s="1"/>
  <c r="AH222" i="11"/>
  <c r="AG222" i="11" s="1"/>
  <c r="AH196" i="11"/>
  <c r="AG196" i="11" s="1"/>
  <c r="AH162" i="11"/>
  <c r="AG162" i="11" s="1"/>
  <c r="AH134" i="11"/>
  <c r="AG134" i="11" s="1"/>
  <c r="AH571" i="11"/>
  <c r="AG571" i="11" s="1"/>
  <c r="AH545" i="11"/>
  <c r="AG545" i="11" s="1"/>
  <c r="AH521" i="11"/>
  <c r="AG521" i="11" s="1"/>
  <c r="AH490" i="11"/>
  <c r="AG490" i="11" s="1"/>
  <c r="AH463" i="11"/>
  <c r="AG463" i="11" s="1"/>
  <c r="AH282" i="11"/>
  <c r="AG282" i="11" s="1"/>
  <c r="AH306" i="11"/>
  <c r="AG306" i="11" s="1"/>
  <c r="AH308" i="11"/>
  <c r="AG308" i="11" s="1"/>
  <c r="AH115" i="11"/>
  <c r="AG115" i="11" s="1"/>
  <c r="AH248" i="11"/>
  <c r="AG248" i="11" s="1"/>
  <c r="AH472" i="11"/>
  <c r="AG472" i="11" s="1"/>
  <c r="AH406" i="11"/>
  <c r="AG406" i="11" s="1"/>
  <c r="AH131" i="11"/>
  <c r="AG131" i="11" s="1"/>
  <c r="AH329" i="11"/>
  <c r="AG329" i="11" s="1"/>
  <c r="AH132" i="11"/>
  <c r="AG132" i="11" s="1"/>
  <c r="AH345" i="11"/>
  <c r="AG345" i="11" s="1"/>
  <c r="AH551" i="11"/>
  <c r="AG551" i="11" s="1"/>
  <c r="AH289" i="11"/>
  <c r="AG289" i="11" s="1"/>
  <c r="AH499" i="11"/>
  <c r="AG499" i="11" s="1"/>
  <c r="AH251" i="11"/>
  <c r="AG251" i="11" s="1"/>
  <c r="AH497" i="11"/>
  <c r="AG497" i="11" s="1"/>
  <c r="AH238" i="11"/>
  <c r="AG238" i="11" s="1"/>
  <c r="AH486" i="11"/>
  <c r="AG486" i="11" s="1"/>
  <c r="AH270" i="11"/>
  <c r="AG270" i="11" s="1"/>
  <c r="AH553" i="11"/>
  <c r="AG553" i="11" s="1"/>
  <c r="AH573" i="11"/>
  <c r="AG573" i="11" s="1"/>
  <c r="AH437" i="11"/>
  <c r="AG437" i="11" s="1"/>
  <c r="AH293" i="11"/>
  <c r="AG293" i="11" s="1"/>
  <c r="AH295" i="11"/>
  <c r="AG295" i="11" s="1"/>
  <c r="AH575" i="11"/>
  <c r="AG575" i="11" s="1"/>
  <c r="AH400" i="11"/>
  <c r="AG400" i="11" s="1"/>
  <c r="AH257" i="11"/>
  <c r="AG257" i="11" s="1"/>
  <c r="AH223" i="11"/>
  <c r="AG223" i="11" s="1"/>
  <c r="AH197" i="11"/>
  <c r="AG197" i="11" s="1"/>
  <c r="AH165" i="11"/>
  <c r="AG165" i="11" s="1"/>
  <c r="AH135" i="11"/>
  <c r="AG135" i="11" s="1"/>
  <c r="AH577" i="11"/>
  <c r="AG577" i="11" s="1"/>
  <c r="AH547" i="11"/>
  <c r="AG547" i="11" s="1"/>
  <c r="AH522" i="11"/>
  <c r="AG522" i="11" s="1"/>
  <c r="AH491" i="11"/>
  <c r="AG491" i="11" s="1"/>
  <c r="AH368" i="11"/>
  <c r="AG368" i="11" s="1"/>
  <c r="AH370" i="11"/>
  <c r="AG370" i="11" s="1"/>
  <c r="AH382" i="11"/>
  <c r="AG382" i="11" s="1"/>
  <c r="AH278" i="11"/>
  <c r="AG278" i="11" s="1"/>
  <c r="AH117" i="11"/>
  <c r="AG117" i="11" s="1"/>
  <c r="AH340" i="11"/>
  <c r="AG340" i="11" s="1"/>
  <c r="AH146" i="11"/>
  <c r="AG146" i="11" s="1"/>
  <c r="AH343" i="11"/>
  <c r="AG343" i="11" s="1"/>
  <c r="AH148" i="11"/>
  <c r="AG148" i="11" s="1"/>
  <c r="AH360" i="11"/>
  <c r="AG360" i="11" s="1"/>
  <c r="AH565" i="11"/>
  <c r="AG565" i="11" s="1"/>
  <c r="AH304" i="11"/>
  <c r="AG304" i="11" s="1"/>
  <c r="AH513" i="11"/>
  <c r="AG513" i="11" s="1"/>
  <c r="AH268" i="11"/>
  <c r="AG268" i="11" s="1"/>
  <c r="AH514" i="11"/>
  <c r="AG514" i="11" s="1"/>
  <c r="AH256" i="11"/>
  <c r="AG256" i="11" s="1"/>
  <c r="AH502" i="11"/>
  <c r="AG502" i="11" s="1"/>
  <c r="AH291" i="11"/>
  <c r="AG291" i="11" s="1"/>
  <c r="AH572" i="11"/>
  <c r="AG572" i="11" s="1"/>
  <c r="AH124" i="11"/>
  <c r="AG124" i="11" s="1"/>
  <c r="AH458" i="11"/>
  <c r="AG458" i="11" s="1"/>
  <c r="AH312" i="11"/>
  <c r="AG312" i="11" s="1"/>
  <c r="AH316" i="11"/>
  <c r="AG316" i="11" s="1"/>
  <c r="AH127" i="11"/>
  <c r="AG127" i="11" s="1"/>
  <c r="AH419" i="11"/>
  <c r="AG419" i="11" s="1"/>
  <c r="AH283" i="11"/>
  <c r="AG283" i="11" s="1"/>
  <c r="AH260" i="11"/>
  <c r="AG260" i="11" s="1"/>
  <c r="AH225" i="11"/>
  <c r="AG225" i="11" s="1"/>
  <c r="AH200" i="11"/>
  <c r="AG200" i="11" s="1"/>
  <c r="AH166" i="11"/>
  <c r="AG166" i="11" s="1"/>
  <c r="AH138" i="11"/>
  <c r="AG138" i="11" s="1"/>
  <c r="AH580" i="11"/>
  <c r="AG580" i="11" s="1"/>
  <c r="AH548" i="11"/>
  <c r="AG548" i="11" s="1"/>
  <c r="AH524" i="11"/>
  <c r="AG524" i="11" s="1"/>
  <c r="AH442" i="11"/>
  <c r="AG442" i="11" s="1"/>
  <c r="AH444" i="11"/>
  <c r="AG444" i="11" s="1"/>
  <c r="AH466" i="11"/>
  <c r="AG466" i="11" s="1"/>
  <c r="AH408" i="11"/>
  <c r="AG408" i="11" s="1"/>
  <c r="AH279" i="11"/>
  <c r="AG279" i="11" s="1"/>
  <c r="AH341" i="11"/>
  <c r="AG341" i="11" s="1"/>
  <c r="AH161" i="11"/>
  <c r="AG161" i="11" s="1"/>
  <c r="AH357" i="11"/>
  <c r="AG357" i="11" s="1"/>
  <c r="AH164" i="11"/>
  <c r="AG164" i="11" s="1"/>
  <c r="AH375" i="11"/>
  <c r="AG375" i="11" s="1"/>
  <c r="AH579" i="11"/>
  <c r="AG579" i="11" s="1"/>
  <c r="AH319" i="11"/>
  <c r="AG319" i="11" s="1"/>
  <c r="AH527" i="11"/>
  <c r="AG527" i="11" s="1"/>
  <c r="AH286" i="11"/>
  <c r="AG286" i="11" s="1"/>
  <c r="AH530" i="11"/>
  <c r="AG530" i="11" s="1"/>
  <c r="AH275" i="11"/>
  <c r="AG275" i="11" s="1"/>
  <c r="AH518" i="11"/>
  <c r="AG518" i="11" s="1"/>
  <c r="AH311" i="11"/>
  <c r="AG311" i="11" s="1"/>
  <c r="AH590" i="11"/>
  <c r="AG590" i="11" s="1"/>
  <c r="AH149" i="11"/>
  <c r="AG149" i="11" s="1"/>
  <c r="AH477" i="11"/>
  <c r="AG477" i="11" s="1"/>
  <c r="AH353" i="11"/>
  <c r="AG353" i="11" s="1"/>
  <c r="AH336" i="11"/>
  <c r="AG336" i="11" s="1"/>
  <c r="AH154" i="11"/>
  <c r="AG154" i="11" s="1"/>
  <c r="AH440" i="11"/>
  <c r="AG440" i="11" s="1"/>
  <c r="AH320" i="11"/>
  <c r="AG320" i="11" s="1"/>
  <c r="AH285" i="11"/>
  <c r="AG285" i="11" s="1"/>
  <c r="AH261" i="11"/>
  <c r="AG261" i="11" s="1"/>
  <c r="AH226" i="11"/>
  <c r="AG226" i="11" s="1"/>
  <c r="AH201" i="11"/>
  <c r="AG201" i="11" s="1"/>
  <c r="AH174" i="11"/>
  <c r="AG174" i="11" s="1"/>
  <c r="AH139" i="11"/>
  <c r="AG139" i="11" s="1"/>
  <c r="AH581" i="11"/>
  <c r="AG581" i="11" s="1"/>
  <c r="AH549" i="11"/>
  <c r="AG549" i="11" s="1"/>
  <c r="AH506" i="11"/>
  <c r="AG506" i="11" s="1"/>
  <c r="AH526" i="11"/>
  <c r="AG526" i="11" s="1"/>
  <c r="AH529" i="11"/>
  <c r="AG529" i="11" s="1"/>
  <c r="AH561" i="11"/>
  <c r="AG561" i="11" s="1"/>
  <c r="AH430" i="11"/>
  <c r="AG430" i="11" s="1"/>
  <c r="AH492" i="11"/>
  <c r="AG492" i="11" s="1"/>
  <c r="AH175" i="11"/>
  <c r="AG175" i="11" s="1"/>
  <c r="AH179" i="11"/>
  <c r="AG179" i="11" s="1"/>
  <c r="AH120" i="11"/>
  <c r="AG120" i="11" s="1"/>
  <c r="AH541" i="11"/>
  <c r="AG541" i="11" s="1"/>
  <c r="AH546" i="11"/>
  <c r="AG546" i="11" s="1"/>
  <c r="AH534" i="11"/>
  <c r="AG534" i="11" s="1"/>
  <c r="AH271" i="11"/>
  <c r="AG271" i="11" s="1"/>
  <c r="AH498" i="11"/>
  <c r="AG498" i="11" s="1"/>
  <c r="AH355" i="11"/>
  <c r="AG355" i="11" s="1"/>
  <c r="AH460" i="11"/>
  <c r="AG460" i="11" s="1"/>
  <c r="AH321" i="11"/>
  <c r="AG321" i="11" s="1"/>
  <c r="AH262" i="11"/>
  <c r="AG262" i="11" s="1"/>
  <c r="AH202" i="11"/>
  <c r="AG202" i="11" s="1"/>
  <c r="AH391" i="11"/>
  <c r="AG391" i="11" s="1"/>
  <c r="AH433" i="11"/>
  <c r="AG433" i="11" s="1"/>
  <c r="AH307" i="11"/>
  <c r="AG307" i="11" s="1"/>
  <c r="AH112" i="11"/>
  <c r="AG112" i="11" s="1"/>
  <c r="AH318" i="11"/>
  <c r="AG318" i="11" s="1"/>
  <c r="AH245" i="11"/>
  <c r="AG245" i="11" s="1"/>
  <c r="AH189" i="11"/>
  <c r="AG189" i="11" s="1"/>
  <c r="AH194" i="11"/>
  <c r="AG194" i="11" s="1"/>
  <c r="AH136" i="11"/>
  <c r="AG136" i="11" s="1"/>
  <c r="AH555" i="11"/>
  <c r="AG555" i="11" s="1"/>
  <c r="AH562" i="11"/>
  <c r="AG562" i="11" s="1"/>
  <c r="AH550" i="11"/>
  <c r="AG550" i="11" s="1"/>
  <c r="AH333" i="11"/>
  <c r="AG333" i="11" s="1"/>
  <c r="AH517" i="11"/>
  <c r="AG517" i="11" s="1"/>
  <c r="AH377" i="11"/>
  <c r="AG377" i="11" s="1"/>
  <c r="AH481" i="11"/>
  <c r="AG481" i="11" s="1"/>
  <c r="AH350" i="11"/>
  <c r="AG350" i="11" s="1"/>
  <c r="AH290" i="11"/>
  <c r="AG290" i="11" s="1"/>
  <c r="AH236" i="11"/>
  <c r="AG236" i="11" s="1"/>
  <c r="AH140" i="11"/>
  <c r="AG140" i="11" s="1"/>
  <c r="AH505" i="11"/>
  <c r="AG505" i="11" s="1"/>
  <c r="AH381" i="11"/>
  <c r="AG381" i="11" s="1"/>
  <c r="AH473" i="11"/>
  <c r="AG473" i="11" s="1"/>
  <c r="AH187" i="11"/>
  <c r="AG187" i="11" s="1"/>
  <c r="AH254" i="11"/>
  <c r="AG254" i="11" s="1"/>
  <c r="AH143" i="11"/>
  <c r="AG143" i="11" s="1"/>
  <c r="AH436" i="11"/>
  <c r="AG436" i="11" s="1"/>
  <c r="AH145" i="11"/>
  <c r="AG145" i="11" s="1"/>
  <c r="AH459" i="11"/>
  <c r="AG459" i="11" s="1"/>
  <c r="AH558" i="11"/>
  <c r="AG558" i="11" s="1"/>
  <c r="AH482" i="11"/>
  <c r="AG482" i="11" s="1"/>
  <c r="AH422" i="11"/>
  <c r="AG422" i="11" s="1"/>
  <c r="AH363" i="11"/>
  <c r="AG363" i="11" s="1"/>
  <c r="AH266" i="11"/>
  <c r="AG266" i="11" s="1"/>
  <c r="AH219" i="11"/>
  <c r="AG219" i="11" s="1"/>
  <c r="AH178" i="11"/>
  <c r="AG178" i="11" s="1"/>
  <c r="AH347" i="11"/>
  <c r="AG347" i="11" s="1"/>
  <c r="AH503" i="11"/>
  <c r="AG503" i="11" s="1"/>
  <c r="AH259" i="11"/>
  <c r="AG259" i="11" s="1"/>
  <c r="AH167" i="11"/>
  <c r="AG167" i="11" s="1"/>
  <c r="AH476" i="11"/>
  <c r="AG476" i="11" s="1"/>
  <c r="AH170" i="11"/>
  <c r="AG170" i="11" s="1"/>
  <c r="AH478" i="11"/>
  <c r="AG478" i="11" s="1"/>
  <c r="AH576" i="11"/>
  <c r="AG576" i="11" s="1"/>
  <c r="AH508" i="11"/>
  <c r="AG508" i="11" s="1"/>
  <c r="AH451" i="11"/>
  <c r="AG451" i="11" s="1"/>
  <c r="AH389" i="11"/>
  <c r="AG389" i="11" s="1"/>
  <c r="AH302" i="11"/>
  <c r="AG302" i="11" s="1"/>
  <c r="AH303" i="11"/>
  <c r="AG303" i="11" s="1"/>
  <c r="AH244" i="11"/>
  <c r="AG244" i="11" s="1"/>
  <c r="AH504" i="11"/>
  <c r="AG504" i="11" s="1"/>
  <c r="AH246" i="11"/>
  <c r="AG246" i="11" s="1"/>
  <c r="AH203" i="11"/>
  <c r="AG203" i="11" s="1"/>
  <c r="AH209" i="11"/>
  <c r="AG209" i="11" s="1"/>
  <c r="AH153" i="11"/>
  <c r="AG153" i="11" s="1"/>
  <c r="AH569" i="11"/>
  <c r="AG569" i="11" s="1"/>
  <c r="AH578" i="11"/>
  <c r="AG578" i="11" s="1"/>
  <c r="AH567" i="11"/>
  <c r="AG567" i="11" s="1"/>
  <c r="AH373" i="11"/>
  <c r="AG373" i="11" s="1"/>
  <c r="AH536" i="11"/>
  <c r="AG536" i="11" s="1"/>
  <c r="AH398" i="11"/>
  <c r="AG398" i="11" s="1"/>
  <c r="AH501" i="11"/>
  <c r="AG501" i="11" s="1"/>
  <c r="AH384" i="11"/>
  <c r="AG384" i="11" s="1"/>
  <c r="AH324" i="11"/>
  <c r="AG324" i="11" s="1"/>
  <c r="AH264" i="11"/>
  <c r="AG264" i="11" s="1"/>
  <c r="AH177" i="11"/>
  <c r="AG177" i="11" s="1"/>
  <c r="AH585" i="11"/>
  <c r="AG585" i="11" s="1"/>
  <c r="AH464" i="11"/>
  <c r="AG464" i="11" s="1"/>
  <c r="AH185" i="11"/>
  <c r="AG185" i="11" s="1"/>
  <c r="AH342" i="11"/>
  <c r="AG342" i="11" s="1"/>
  <c r="AH144" i="11"/>
  <c r="AG144" i="11" s="1"/>
  <c r="AH217" i="11"/>
  <c r="AG217" i="11" s="1"/>
  <c r="AH224" i="11"/>
  <c r="AG224" i="11" s="1"/>
  <c r="AH168" i="11"/>
  <c r="AG168" i="11" s="1"/>
  <c r="AH583" i="11"/>
  <c r="AG583" i="11" s="1"/>
  <c r="AH128" i="11"/>
  <c r="AG128" i="11" s="1"/>
  <c r="AH584" i="11"/>
  <c r="AG584" i="11" s="1"/>
  <c r="AH395" i="11"/>
  <c r="AG395" i="11" s="1"/>
  <c r="AH574" i="11"/>
  <c r="AG574" i="11" s="1"/>
  <c r="AH418" i="11"/>
  <c r="AG418" i="11" s="1"/>
  <c r="AH520" i="11"/>
  <c r="AG520" i="11" s="1"/>
  <c r="AH412" i="11"/>
  <c r="AG412" i="11" s="1"/>
  <c r="AH359" i="11"/>
  <c r="AG359" i="11" s="1"/>
  <c r="AH298" i="11"/>
  <c r="AG298" i="11" s="1"/>
  <c r="AH206" i="11"/>
  <c r="AG206" i="11" s="1"/>
  <c r="AH586" i="11"/>
  <c r="AG586" i="11" s="1"/>
  <c r="AH528" i="11"/>
  <c r="AG528" i="11" s="1"/>
  <c r="AH493" i="11"/>
  <c r="AG493" i="11" s="1"/>
  <c r="AH207" i="11"/>
  <c r="AG207" i="11" s="1"/>
  <c r="AH198" i="11"/>
  <c r="AG198" i="11" s="1"/>
  <c r="AH231" i="11"/>
  <c r="AG231" i="11" s="1"/>
  <c r="AH239" i="11"/>
  <c r="AG239" i="11" s="1"/>
  <c r="AH183" i="11"/>
  <c r="AG183" i="11" s="1"/>
  <c r="AH126" i="11"/>
  <c r="AG126" i="11" s="1"/>
  <c r="AH147" i="11"/>
  <c r="AG147" i="11" s="1"/>
  <c r="AH121" i="11"/>
  <c r="AG121" i="11" s="1"/>
  <c r="AH416" i="11"/>
  <c r="AG416" i="11" s="1"/>
  <c r="AH122" i="11"/>
  <c r="AG122" i="11" s="1"/>
  <c r="AH438" i="11"/>
  <c r="AG438" i="11" s="1"/>
  <c r="AH539" i="11"/>
  <c r="AG539" i="11" s="1"/>
  <c r="AH447" i="11"/>
  <c r="AG447" i="11" s="1"/>
  <c r="AH387" i="11"/>
  <c r="AG387" i="11" s="1"/>
  <c r="AH327" i="11"/>
  <c r="AG327" i="11" s="1"/>
  <c r="AH240" i="11"/>
  <c r="AG240" i="11" s="1"/>
  <c r="AH155" i="11"/>
  <c r="AG155" i="11" s="1"/>
  <c r="AH589" i="11"/>
  <c r="AG589" i="11" s="1"/>
  <c r="AH212" i="11"/>
  <c r="AG212" i="11" s="1"/>
  <c r="AH346" i="11"/>
  <c r="AG346" i="11" s="1"/>
  <c r="AH130" i="11"/>
  <c r="AG130" i="11" s="1"/>
  <c r="AH371" i="11"/>
  <c r="AG371" i="11" s="1"/>
  <c r="AH480" i="11"/>
  <c r="AG480" i="11" s="1"/>
  <c r="AH374" i="11"/>
  <c r="AG374" i="11" s="1"/>
  <c r="AH393" i="11"/>
  <c r="AG393" i="11" s="1"/>
  <c r="AH556" i="11"/>
  <c r="AG556" i="11" s="1"/>
  <c r="AH446" i="11"/>
  <c r="AG446" i="11" s="1"/>
  <c r="AH325" i="11"/>
  <c r="AG325" i="11" s="1"/>
  <c r="AH141" i="11"/>
  <c r="AG141" i="11" s="1"/>
  <c r="AH531" i="11"/>
  <c r="AG531" i="11" s="1"/>
  <c r="AH364" i="11"/>
  <c r="AG364" i="11" s="1"/>
  <c r="AH309" i="11"/>
  <c r="AG309" i="11" s="1"/>
  <c r="AH232" i="11"/>
  <c r="AG232" i="11" s="1"/>
  <c r="AH409" i="11"/>
  <c r="AG409" i="11" s="1"/>
  <c r="AH385" i="11"/>
  <c r="AG385" i="11" s="1"/>
  <c r="AH213" i="11"/>
  <c r="AG213" i="11" s="1"/>
  <c r="AH392" i="11"/>
  <c r="AG392" i="11" s="1"/>
  <c r="AH414" i="11"/>
  <c r="AG414" i="11" s="1"/>
  <c r="AH396" i="11"/>
  <c r="AG396" i="11" s="1"/>
  <c r="AH474" i="11"/>
  <c r="AG474" i="11" s="1"/>
  <c r="AH361" i="11"/>
  <c r="AG361" i="11" s="1"/>
  <c r="AH215" i="11"/>
  <c r="AG215" i="11" s="1"/>
  <c r="AH113" i="11"/>
  <c r="AG113" i="11" s="1"/>
  <c r="AH369" i="11"/>
  <c r="AG369" i="11" s="1"/>
  <c r="AH252" i="11"/>
  <c r="AG252" i="11" s="1"/>
  <c r="AH399" i="11"/>
  <c r="AG399" i="11" s="1"/>
  <c r="AH334" i="11"/>
  <c r="AG334" i="11" s="1"/>
  <c r="AH410" i="11"/>
  <c r="AG410" i="11" s="1"/>
  <c r="AH434" i="11"/>
  <c r="AG434" i="11" s="1"/>
  <c r="AH152" i="11"/>
  <c r="AG152" i="11" s="1"/>
  <c r="AH507" i="11"/>
  <c r="AG507" i="11" s="1"/>
  <c r="AH388" i="11"/>
  <c r="AG388" i="11" s="1"/>
  <c r="AH281" i="11"/>
  <c r="AG281" i="11" s="1"/>
  <c r="AH267" i="11"/>
  <c r="AG267" i="11" s="1"/>
  <c r="AH344" i="11"/>
  <c r="AG344" i="11" s="1"/>
  <c r="AH413" i="11"/>
  <c r="AG413" i="11" s="1"/>
  <c r="AH349" i="11"/>
  <c r="AG349" i="11" s="1"/>
  <c r="AH150" i="11"/>
  <c r="AG150" i="11" s="1"/>
  <c r="AH456" i="11"/>
  <c r="AG456" i="11" s="1"/>
  <c r="AH172" i="11"/>
  <c r="AG172" i="11" s="1"/>
  <c r="AH540" i="11"/>
  <c r="AG540" i="11" s="1"/>
  <c r="AH423" i="11"/>
  <c r="AG423" i="11" s="1"/>
  <c r="AH367" i="11"/>
  <c r="AG367" i="11" s="1"/>
  <c r="AH471" i="11"/>
  <c r="AG471" i="11" s="1"/>
  <c r="AH427" i="11"/>
  <c r="AG427" i="11" s="1"/>
  <c r="AH292" i="11"/>
  <c r="AG292" i="11" s="1"/>
  <c r="AH191" i="11"/>
  <c r="AG191" i="11" s="1"/>
  <c r="AH173" i="11"/>
  <c r="AG173" i="11" s="1"/>
  <c r="AH288" i="11"/>
  <c r="AG288" i="11" s="1"/>
  <c r="AH176" i="11"/>
  <c r="AG176" i="11" s="1"/>
  <c r="AH563" i="11"/>
  <c r="AG563" i="11" s="1"/>
  <c r="AH441" i="11"/>
  <c r="AG441" i="11" s="1"/>
  <c r="AH379" i="11"/>
  <c r="AG379" i="11" s="1"/>
  <c r="AH211" i="11"/>
  <c r="AG211" i="11" s="1"/>
  <c r="AH193" i="11"/>
  <c r="AG193" i="11" s="1"/>
  <c r="AH323" i="11"/>
  <c r="AG323" i="11" s="1"/>
  <c r="AH205" i="11"/>
  <c r="AG205" i="11" s="1"/>
  <c r="AH443" i="11"/>
  <c r="AG443" i="11" s="1"/>
  <c r="AH184" i="11"/>
  <c r="AG184" i="11" s="1"/>
  <c r="AH455" i="11"/>
  <c r="AG455" i="11" s="1"/>
  <c r="AH394" i="11"/>
  <c r="AG394" i="11" s="1"/>
  <c r="AH326" i="11"/>
  <c r="AG326" i="11" s="1"/>
  <c r="AH214" i="11"/>
  <c r="AG214" i="11" s="1"/>
  <c r="AH351" i="11"/>
  <c r="AG351" i="11" s="1"/>
  <c r="AH237" i="11"/>
  <c r="AG237" i="11" s="1"/>
  <c r="AH525" i="11"/>
  <c r="AG525" i="11" s="1"/>
  <c r="AH118" i="11"/>
  <c r="AG118" i="11" s="1"/>
  <c r="AH269" i="11"/>
  <c r="AG269" i="11" s="1"/>
  <c r="AH235" i="11"/>
  <c r="AG235" i="11" s="1"/>
  <c r="AH386" i="11"/>
  <c r="AG386" i="11" s="1"/>
  <c r="AH265" i="11"/>
  <c r="AG265" i="11" s="1"/>
  <c r="AH587" i="11"/>
  <c r="AG587" i="11" s="1"/>
  <c r="AH280" i="11"/>
  <c r="AG280" i="11" s="1"/>
  <c r="AH405" i="11"/>
  <c r="AG405" i="11" s="1"/>
  <c r="AH163" i="11"/>
  <c r="AG163" i="11" s="1"/>
  <c r="AH380" i="11"/>
  <c r="AG380" i="11" s="1"/>
  <c r="AH294" i="11"/>
  <c r="AG294" i="11" s="1"/>
  <c r="AH277" i="11"/>
  <c r="AG277" i="11" s="1"/>
  <c r="AH448" i="11"/>
  <c r="AG448" i="11" s="1"/>
  <c r="AH328" i="11"/>
  <c r="AG328" i="11" s="1"/>
  <c r="AH157" i="11"/>
  <c r="AG157" i="11" s="1"/>
  <c r="AH564" i="11"/>
  <c r="AG564" i="11" s="1"/>
  <c r="AH420" i="11"/>
  <c r="AG420" i="11" s="1"/>
  <c r="AH305" i="11"/>
  <c r="AG305" i="11" s="1"/>
  <c r="AH397" i="11"/>
  <c r="AG397" i="11" s="1"/>
  <c r="AH313" i="11"/>
  <c r="AG313" i="11" s="1"/>
  <c r="AH296" i="11"/>
  <c r="AG296" i="11" s="1"/>
  <c r="AH484" i="11"/>
  <c r="AG484" i="11" s="1"/>
  <c r="AH365" i="11"/>
  <c r="AG365" i="11" s="1"/>
  <c r="AH241" i="11"/>
  <c r="AG241" i="11" s="1"/>
  <c r="AH180" i="11"/>
  <c r="AG180" i="11" s="1"/>
  <c r="AH435" i="11"/>
  <c r="AG435" i="11" s="1"/>
  <c r="AH322" i="11"/>
  <c r="AG322" i="11" s="1"/>
  <c r="AH332" i="11"/>
  <c r="AG332" i="11" s="1"/>
  <c r="AH457" i="11"/>
  <c r="AG457" i="11" s="1"/>
  <c r="AH348" i="11"/>
  <c r="AG348" i="11" s="1"/>
  <c r="AH227" i="11"/>
  <c r="AG227" i="11" s="1"/>
  <c r="AH331" i="11"/>
  <c r="AG331" i="11" s="1"/>
  <c r="AH390" i="11"/>
  <c r="AG390" i="11" s="1"/>
  <c r="AH411" i="11"/>
  <c r="AG411" i="11" s="1"/>
  <c r="AH339" i="11"/>
  <c r="AG339" i="11" s="1"/>
  <c r="AH300" i="11"/>
  <c r="AG300" i="11" s="1"/>
  <c r="AH356" i="11"/>
  <c r="AG356" i="11" s="1"/>
  <c r="AH362" i="11"/>
  <c r="AG362" i="11" s="1"/>
  <c r="AH352" i="11"/>
  <c r="AG352" i="11" s="1"/>
  <c r="AH588" i="11"/>
  <c r="AG588" i="11" s="1"/>
  <c r="AH372" i="11"/>
  <c r="AG372" i="11" s="1"/>
  <c r="AH272" i="11"/>
  <c r="AG272" i="11" s="1"/>
  <c r="AH402" i="11"/>
  <c r="AG402" i="11" s="1"/>
  <c r="AH591" i="11"/>
  <c r="AG591" i="11" s="1"/>
  <c r="AH171" i="11"/>
  <c r="AG171" i="11" s="1"/>
  <c r="AH431" i="11"/>
  <c r="AG431" i="11" s="1"/>
  <c r="AH255" i="11"/>
  <c r="AG255" i="11" s="1"/>
  <c r="AH383" i="11"/>
  <c r="AG383" i="11" s="1"/>
  <c r="AH532" i="11"/>
  <c r="AG532" i="11" s="1"/>
  <c r="AH450" i="11"/>
  <c r="AG450" i="11" s="1"/>
  <c r="AH421" i="11"/>
  <c r="AG421" i="11" s="1"/>
  <c r="AH366" i="11"/>
  <c r="AG366" i="11" s="1"/>
  <c r="AH465" i="11"/>
  <c r="AG465" i="11" s="1"/>
  <c r="AH263" i="11"/>
  <c r="AG263" i="11" s="1"/>
  <c r="AH582" i="11"/>
  <c r="AG582" i="11" s="1"/>
  <c r="AH310" i="11"/>
  <c r="AG310" i="11" s="1"/>
  <c r="AH403" i="11"/>
  <c r="AG403" i="11" s="1"/>
  <c r="AH424" i="11"/>
  <c r="AG424" i="11" s="1"/>
  <c r="AH297" i="11"/>
  <c r="AG297" i="11" s="1"/>
  <c r="AH468" i="11"/>
  <c r="AG468" i="11" s="1"/>
  <c r="F184" i="11"/>
  <c r="E184" i="11" s="1"/>
  <c r="F233" i="11"/>
  <c r="E233" i="11" s="1"/>
  <c r="F283" i="11"/>
  <c r="E283" i="11" s="1"/>
  <c r="F328" i="11"/>
  <c r="E328" i="11" s="1"/>
  <c r="F376" i="11"/>
  <c r="E376" i="11" s="1"/>
  <c r="F422" i="11"/>
  <c r="E422" i="11" s="1"/>
  <c r="F468" i="11"/>
  <c r="E468" i="11" s="1"/>
  <c r="F516" i="11"/>
  <c r="E516" i="11" s="1"/>
  <c r="F556" i="11"/>
  <c r="E556" i="11" s="1"/>
  <c r="F185" i="11"/>
  <c r="E185" i="11" s="1"/>
  <c r="F235" i="11"/>
  <c r="E235" i="11" s="1"/>
  <c r="F285" i="11"/>
  <c r="E285" i="11" s="1"/>
  <c r="F334" i="11"/>
  <c r="E334" i="11" s="1"/>
  <c r="F377" i="11"/>
  <c r="E377" i="11" s="1"/>
  <c r="F423" i="11"/>
  <c r="E423" i="11" s="1"/>
  <c r="F470" i="11"/>
  <c r="E470" i="11" s="1"/>
  <c r="F517" i="11"/>
  <c r="E517" i="11" s="1"/>
  <c r="F561" i="11"/>
  <c r="E561" i="11" s="1"/>
  <c r="F575" i="11"/>
  <c r="E575" i="11" s="1"/>
  <c r="F534" i="11"/>
  <c r="E534" i="11" s="1"/>
  <c r="F200" i="11"/>
  <c r="E200" i="11" s="1"/>
  <c r="F250" i="11"/>
  <c r="E250" i="11" s="1"/>
  <c r="F298" i="11"/>
  <c r="E298" i="11" s="1"/>
  <c r="F344" i="11"/>
  <c r="E344" i="11" s="1"/>
  <c r="F391" i="11"/>
  <c r="E391" i="11" s="1"/>
  <c r="F437" i="11"/>
  <c r="E437" i="11" s="1"/>
  <c r="F484" i="11"/>
  <c r="E484" i="11" s="1"/>
  <c r="F530" i="11"/>
  <c r="E530" i="11" s="1"/>
  <c r="F570" i="11"/>
  <c r="E570" i="11" s="1"/>
  <c r="F201" i="11"/>
  <c r="E201" i="11" s="1"/>
  <c r="F251" i="11"/>
  <c r="E251" i="11" s="1"/>
  <c r="F301" i="11"/>
  <c r="E301" i="11" s="1"/>
  <c r="F345" i="11"/>
  <c r="E345" i="11" s="1"/>
  <c r="F392" i="11"/>
  <c r="E392" i="11" s="1"/>
  <c r="F438" i="11"/>
  <c r="E438" i="11" s="1"/>
  <c r="F485" i="11"/>
  <c r="E485" i="11" s="1"/>
  <c r="F532" i="11"/>
  <c r="E532" i="11" s="1"/>
  <c r="F571" i="11"/>
  <c r="E571" i="11" s="1"/>
  <c r="F202" i="11"/>
  <c r="E202" i="11" s="1"/>
  <c r="F252" i="11"/>
  <c r="E252" i="11" s="1"/>
  <c r="F302" i="11"/>
  <c r="E302" i="11" s="1"/>
  <c r="F350" i="11"/>
  <c r="E350" i="11" s="1"/>
  <c r="F393" i="11"/>
  <c r="E393" i="11" s="1"/>
  <c r="F439" i="11"/>
  <c r="E439" i="11" s="1"/>
  <c r="F486" i="11"/>
  <c r="E486" i="11" s="1"/>
  <c r="F533" i="11"/>
  <c r="E533" i="11" s="1"/>
  <c r="F203" i="11"/>
  <c r="E203" i="11" s="1"/>
  <c r="F253" i="11"/>
  <c r="E253" i="11" s="1"/>
  <c r="F305" i="11"/>
  <c r="E305" i="11" s="1"/>
  <c r="F352" i="11"/>
  <c r="E352" i="11" s="1"/>
  <c r="F394" i="11"/>
  <c r="E394" i="11" s="1"/>
  <c r="F440" i="11"/>
  <c r="E440" i="11" s="1"/>
  <c r="F488" i="11"/>
  <c r="E488" i="11" s="1"/>
  <c r="F577" i="11"/>
  <c r="E577" i="11" s="1"/>
  <c r="F175" i="11"/>
  <c r="E175" i="11" s="1"/>
  <c r="F272" i="11"/>
  <c r="E272" i="11" s="1"/>
  <c r="F369" i="11"/>
  <c r="E369" i="11" s="1"/>
  <c r="F458" i="11"/>
  <c r="E458" i="11" s="1"/>
  <c r="F551" i="11"/>
  <c r="E551" i="11" s="1"/>
  <c r="F177" i="11"/>
  <c r="E177" i="11" s="1"/>
  <c r="F274" i="11"/>
  <c r="E274" i="11" s="1"/>
  <c r="F370" i="11"/>
  <c r="E370" i="11" s="1"/>
  <c r="F460" i="11"/>
  <c r="E460" i="11" s="1"/>
  <c r="F552" i="11"/>
  <c r="E552" i="11" s="1"/>
  <c r="F275" i="11"/>
  <c r="E275" i="11" s="1"/>
  <c r="F372" i="11"/>
  <c r="E372" i="11" s="1"/>
  <c r="F464" i="11"/>
  <c r="E464" i="11" s="1"/>
  <c r="F398" i="11"/>
  <c r="E398" i="11" s="1"/>
  <c r="F578" i="11"/>
  <c r="E578" i="11" s="1"/>
  <c r="F490" i="11"/>
  <c r="E490" i="11" s="1"/>
  <c r="F308" i="11"/>
  <c r="E308" i="11" s="1"/>
  <c r="F580" i="11"/>
  <c r="E580" i="11" s="1"/>
  <c r="F222" i="11"/>
  <c r="E222" i="11" s="1"/>
  <c r="F415" i="11"/>
  <c r="E415" i="11" s="1"/>
  <c r="F223" i="11"/>
  <c r="E223" i="11" s="1"/>
  <c r="F506" i="11"/>
  <c r="E506" i="11" s="1"/>
  <c r="F229" i="11"/>
  <c r="E229" i="11" s="1"/>
  <c r="F231" i="11"/>
  <c r="E231" i="11" s="1"/>
  <c r="F326" i="11"/>
  <c r="E326" i="11" s="1"/>
  <c r="F420" i="11"/>
  <c r="E420" i="11" s="1"/>
  <c r="F508" i="11"/>
  <c r="E508" i="11" s="1"/>
  <c r="F255" i="11"/>
  <c r="E255" i="11" s="1"/>
  <c r="F535" i="11"/>
  <c r="E535" i="11" s="1"/>
  <c r="F443" i="11"/>
  <c r="E443" i="11" s="1"/>
  <c r="F355" i="11"/>
  <c r="E355" i="11" s="1"/>
  <c r="F180" i="11"/>
  <c r="E180" i="11" s="1"/>
  <c r="F553" i="11"/>
  <c r="E553" i="11" s="1"/>
  <c r="F307" i="11"/>
  <c r="E307" i="11" s="1"/>
  <c r="F402" i="11"/>
  <c r="E402" i="11" s="1"/>
  <c r="F181" i="11"/>
  <c r="E181" i="11" s="1"/>
  <c r="F277" i="11"/>
  <c r="E277" i="11" s="1"/>
  <c r="F373" i="11"/>
  <c r="E373" i="11" s="1"/>
  <c r="F466" i="11"/>
  <c r="E466" i="11" s="1"/>
  <c r="F554" i="11"/>
  <c r="E554" i="11" s="1"/>
  <c r="F204" i="11"/>
  <c r="E204" i="11" s="1"/>
  <c r="F306" i="11"/>
  <c r="E306" i="11" s="1"/>
  <c r="F489" i="11"/>
  <c r="E489" i="11" s="1"/>
  <c r="F205" i="11"/>
  <c r="E205" i="11" s="1"/>
  <c r="F401" i="11"/>
  <c r="E401" i="11" s="1"/>
  <c r="F579" i="11"/>
  <c r="E579" i="11" s="1"/>
  <c r="F211" i="11"/>
  <c r="E211" i="11" s="1"/>
  <c r="F491" i="11"/>
  <c r="E491" i="11" s="1"/>
  <c r="F323" i="11"/>
  <c r="E323" i="11" s="1"/>
  <c r="F505" i="11"/>
  <c r="E505" i="11" s="1"/>
  <c r="F324" i="11"/>
  <c r="E324" i="11" s="1"/>
  <c r="F418" i="11"/>
  <c r="E418" i="11" s="1"/>
  <c r="F325" i="11"/>
  <c r="E325" i="11" s="1"/>
  <c r="F419" i="11"/>
  <c r="E419" i="11" s="1"/>
  <c r="F507" i="11"/>
  <c r="E507" i="11" s="1"/>
  <c r="F353" i="11"/>
  <c r="E353" i="11" s="1"/>
  <c r="F442" i="11"/>
  <c r="E442" i="11" s="1"/>
  <c r="F256" i="11"/>
  <c r="E256" i="11" s="1"/>
  <c r="F354" i="11"/>
  <c r="E354" i="11" s="1"/>
  <c r="F536" i="11"/>
  <c r="E536" i="11" s="1"/>
  <c r="F257" i="11"/>
  <c r="E257" i="11" s="1"/>
  <c r="F448" i="11"/>
  <c r="E448" i="11" s="1"/>
  <c r="F537" i="11"/>
  <c r="E537" i="11" s="1"/>
  <c r="F343" i="11"/>
  <c r="E343" i="11" s="1"/>
  <c r="F539" i="11"/>
  <c r="E539" i="11" s="1"/>
  <c r="F319" i="11"/>
  <c r="E319" i="11" s="1"/>
  <c r="F515" i="11"/>
  <c r="E515" i="11" s="1"/>
  <c r="F295" i="11"/>
  <c r="E295" i="11" s="1"/>
  <c r="F526" i="11"/>
  <c r="E526" i="11" s="1"/>
  <c r="F296" i="11"/>
  <c r="E296" i="11" s="1"/>
  <c r="F527" i="11"/>
  <c r="E527" i="11" s="1"/>
  <c r="F315" i="11"/>
  <c r="E315" i="11" s="1"/>
  <c r="F574" i="11"/>
  <c r="E574" i="11" s="1"/>
  <c r="F247" i="11"/>
  <c r="E247" i="11" s="1"/>
  <c r="F481" i="11"/>
  <c r="E481" i="11" s="1"/>
  <c r="F259" i="11"/>
  <c r="E259" i="11" s="1"/>
  <c r="F581" i="11"/>
  <c r="E581" i="11" s="1"/>
  <c r="F425" i="11"/>
  <c r="E425" i="11" s="1"/>
  <c r="F289" i="11"/>
  <c r="E289" i="11" s="1"/>
  <c r="F268" i="11"/>
  <c r="E268" i="11" s="1"/>
  <c r="F585" i="11"/>
  <c r="E585" i="11" s="1"/>
  <c r="F435" i="11"/>
  <c r="E435" i="11" s="1"/>
  <c r="F271" i="11"/>
  <c r="E271" i="11" s="1"/>
  <c r="F591" i="11"/>
  <c r="E591" i="11" s="1"/>
  <c r="F357" i="11"/>
  <c r="E357" i="11" s="1"/>
  <c r="F333" i="11"/>
  <c r="E333" i="11" s="1"/>
  <c r="F529" i="11"/>
  <c r="E529" i="11" s="1"/>
  <c r="F312" i="11"/>
  <c r="E312" i="11" s="1"/>
  <c r="F542" i="11"/>
  <c r="E542" i="11" s="1"/>
  <c r="F313" i="11"/>
  <c r="E313" i="11" s="1"/>
  <c r="F544" i="11"/>
  <c r="E544" i="11" s="1"/>
  <c r="F332" i="11"/>
  <c r="E332" i="11" s="1"/>
  <c r="F244" i="11"/>
  <c r="E244" i="11" s="1"/>
  <c r="F265" i="11"/>
  <c r="E265" i="11" s="1"/>
  <c r="F498" i="11"/>
  <c r="E498" i="11" s="1"/>
  <c r="F286" i="11"/>
  <c r="E286" i="11" s="1"/>
  <c r="F451" i="11"/>
  <c r="E451" i="11" s="1"/>
  <c r="F311" i="11"/>
  <c r="E311" i="11" s="1"/>
  <c r="F217" i="11"/>
  <c r="E217" i="11" s="1"/>
  <c r="F386" i="11"/>
  <c r="E386" i="11" s="1"/>
  <c r="F292" i="11"/>
  <c r="E292" i="11" s="1"/>
  <c r="F456" i="11"/>
  <c r="E456" i="11" s="1"/>
  <c r="F294" i="11"/>
  <c r="E294" i="11" s="1"/>
  <c r="F555" i="11"/>
  <c r="E555" i="11" s="1"/>
  <c r="F178" i="11"/>
  <c r="E178" i="11" s="1"/>
  <c r="F371" i="11"/>
  <c r="E371" i="11" s="1"/>
  <c r="F347" i="11"/>
  <c r="E347" i="11" s="1"/>
  <c r="F543" i="11"/>
  <c r="E543" i="11" s="1"/>
  <c r="F330" i="11"/>
  <c r="E330" i="11" s="1"/>
  <c r="F558" i="11"/>
  <c r="E558" i="11" s="1"/>
  <c r="F331" i="11"/>
  <c r="E331" i="11" s="1"/>
  <c r="F559" i="11"/>
  <c r="E559" i="11" s="1"/>
  <c r="F349" i="11"/>
  <c r="E349" i="11" s="1"/>
  <c r="F245" i="11"/>
  <c r="E245" i="11" s="1"/>
  <c r="F282" i="11"/>
  <c r="E282" i="11" s="1"/>
  <c r="F514" i="11"/>
  <c r="E514" i="11" s="1"/>
  <c r="F309" i="11"/>
  <c r="E309" i="11" s="1"/>
  <c r="F472" i="11"/>
  <c r="E472" i="11" s="1"/>
  <c r="F338" i="11"/>
  <c r="E338" i="11" s="1"/>
  <c r="F267" i="11"/>
  <c r="E267" i="11" s="1"/>
  <c r="F500" i="11"/>
  <c r="E500" i="11" s="1"/>
  <c r="F320" i="11"/>
  <c r="E320" i="11" s="1"/>
  <c r="F480" i="11"/>
  <c r="E480" i="11" s="1"/>
  <c r="F322" i="11"/>
  <c r="E322" i="11" s="1"/>
  <c r="F513" i="11"/>
  <c r="E513" i="11" s="1"/>
  <c r="F192" i="11"/>
  <c r="E192" i="11" s="1"/>
  <c r="F179" i="11"/>
  <c r="E179" i="11" s="1"/>
  <c r="F385" i="11"/>
  <c r="E385" i="11" s="1"/>
  <c r="F361" i="11"/>
  <c r="E361" i="11" s="1"/>
  <c r="F557" i="11"/>
  <c r="E557" i="11" s="1"/>
  <c r="F346" i="11"/>
  <c r="E346" i="11" s="1"/>
  <c r="F572" i="11"/>
  <c r="E572" i="11" s="1"/>
  <c r="F348" i="11"/>
  <c r="E348" i="11" s="1"/>
  <c r="F573" i="11"/>
  <c r="E573" i="11" s="1"/>
  <c r="F381" i="11"/>
  <c r="E381" i="11" s="1"/>
  <c r="F447" i="11"/>
  <c r="E447" i="11" s="1"/>
  <c r="F300" i="11"/>
  <c r="E300" i="11" s="1"/>
  <c r="F531" i="11"/>
  <c r="E531" i="11" s="1"/>
  <c r="F336" i="11"/>
  <c r="E336" i="11" s="1"/>
  <c r="F496" i="11"/>
  <c r="E496" i="11" s="1"/>
  <c r="F359" i="11"/>
  <c r="E359" i="11" s="1"/>
  <c r="F291" i="11"/>
  <c r="E291" i="11" s="1"/>
  <c r="F566" i="11"/>
  <c r="E566" i="11" s="1"/>
  <c r="F340" i="11"/>
  <c r="E340" i="11" s="1"/>
  <c r="F503" i="11"/>
  <c r="E503" i="11" s="1"/>
  <c r="F342" i="11"/>
  <c r="E342" i="11" s="1"/>
  <c r="F467" i="11"/>
  <c r="E467" i="11" s="1"/>
  <c r="F206" i="11"/>
  <c r="E206" i="11" s="1"/>
  <c r="F194" i="11"/>
  <c r="E194" i="11" s="1"/>
  <c r="F399" i="11"/>
  <c r="E399" i="11" s="1"/>
  <c r="F375" i="11"/>
  <c r="E375" i="11" s="1"/>
  <c r="F363" i="11"/>
  <c r="E363" i="11" s="1"/>
  <c r="F586" i="11"/>
  <c r="E586" i="11" s="1"/>
  <c r="F364" i="11"/>
  <c r="E364" i="11" s="1"/>
  <c r="F587" i="11"/>
  <c r="E587" i="11" s="1"/>
  <c r="F397" i="11"/>
  <c r="E397" i="11" s="1"/>
  <c r="F317" i="11"/>
  <c r="E317" i="11" s="1"/>
  <c r="F547" i="11"/>
  <c r="E547" i="11" s="1"/>
  <c r="F356" i="11"/>
  <c r="E356" i="11" s="1"/>
  <c r="F187" i="11"/>
  <c r="E187" i="11" s="1"/>
  <c r="F519" i="11"/>
  <c r="E519" i="11" s="1"/>
  <c r="F384" i="11"/>
  <c r="E384" i="11" s="1"/>
  <c r="F316" i="11"/>
  <c r="E316" i="11" s="1"/>
  <c r="F362" i="11"/>
  <c r="E362" i="11" s="1"/>
  <c r="F197" i="11"/>
  <c r="E197" i="11" s="1"/>
  <c r="F523" i="11"/>
  <c r="E523" i="11" s="1"/>
  <c r="F368" i="11"/>
  <c r="E368" i="11" s="1"/>
  <c r="F421" i="11"/>
  <c r="E421" i="11" s="1"/>
  <c r="F469" i="11"/>
  <c r="E469" i="11" s="1"/>
  <c r="F389" i="11"/>
  <c r="E389" i="11" s="1"/>
  <c r="F225" i="11"/>
  <c r="E225" i="11" s="1"/>
  <c r="F478" i="11"/>
  <c r="E478" i="11" s="1"/>
  <c r="F463" i="11"/>
  <c r="E463" i="11" s="1"/>
  <c r="F212" i="11"/>
  <c r="E212" i="11" s="1"/>
  <c r="F563" i="11"/>
  <c r="E563" i="11" s="1"/>
  <c r="F360" i="11"/>
  <c r="E360" i="11" s="1"/>
  <c r="F246" i="11"/>
  <c r="E246" i="11" s="1"/>
  <c r="F199" i="11"/>
  <c r="E199" i="11" s="1"/>
  <c r="F281" i="11"/>
  <c r="E281" i="11" s="1"/>
  <c r="F459" i="11"/>
  <c r="E459" i="11" s="1"/>
  <c r="F310" i="11"/>
  <c r="E310" i="11" s="1"/>
  <c r="F209" i="11"/>
  <c r="E209" i="11" s="1"/>
  <c r="F483" i="11"/>
  <c r="E483" i="11" s="1"/>
  <c r="F403" i="11"/>
  <c r="E403" i="11" s="1"/>
  <c r="F242" i="11"/>
  <c r="E242" i="11" s="1"/>
  <c r="F494" i="11"/>
  <c r="E494" i="11" s="1"/>
  <c r="F479" i="11"/>
  <c r="E479" i="11" s="1"/>
  <c r="F230" i="11"/>
  <c r="E230" i="11" s="1"/>
  <c r="F215" i="11"/>
  <c r="E215" i="11" s="1"/>
  <c r="F407" i="11"/>
  <c r="E407" i="11" s="1"/>
  <c r="F196" i="11"/>
  <c r="E196" i="11" s="1"/>
  <c r="F270" i="11"/>
  <c r="E270" i="11" s="1"/>
  <c r="F221" i="11"/>
  <c r="E221" i="11" s="1"/>
  <c r="F232" i="11"/>
  <c r="E232" i="11" s="1"/>
  <c r="F497" i="11"/>
  <c r="E497" i="11" s="1"/>
  <c r="F417" i="11"/>
  <c r="E417" i="11" s="1"/>
  <c r="F260" i="11"/>
  <c r="E260" i="11" s="1"/>
  <c r="F510" i="11"/>
  <c r="E510" i="11" s="1"/>
  <c r="F495" i="11"/>
  <c r="E495" i="11" s="1"/>
  <c r="F335" i="11"/>
  <c r="E335" i="11" s="1"/>
  <c r="F237" i="11"/>
  <c r="E237" i="11" s="1"/>
  <c r="F188" i="11"/>
  <c r="E188" i="11" s="1"/>
  <c r="F432" i="11"/>
  <c r="E432" i="11" s="1"/>
  <c r="F293" i="11"/>
  <c r="E293" i="11" s="1"/>
  <c r="F249" i="11"/>
  <c r="E249" i="11" s="1"/>
  <c r="F182" i="11"/>
  <c r="E182" i="11" s="1"/>
  <c r="F238" i="11"/>
  <c r="E238" i="11" s="1"/>
  <c r="F183" i="11"/>
  <c r="E183" i="11" s="1"/>
  <c r="F226" i="11"/>
  <c r="E226" i="11" s="1"/>
  <c r="F545" i="11"/>
  <c r="E545" i="11" s="1"/>
  <c r="F236" i="11"/>
  <c r="E236" i="11" s="1"/>
  <c r="F546" i="11"/>
  <c r="E546" i="11" s="1"/>
  <c r="F408" i="11"/>
  <c r="E408" i="11" s="1"/>
  <c r="F436" i="11"/>
  <c r="E436" i="11" s="1"/>
  <c r="F224" i="11"/>
  <c r="E224" i="11" s="1"/>
  <c r="F173" i="11"/>
  <c r="E173" i="11" s="1"/>
  <c r="F218" i="11"/>
  <c r="E218" i="11" s="1"/>
  <c r="F395" i="11"/>
  <c r="E395" i="11" s="1"/>
  <c r="F239" i="11"/>
  <c r="E239" i="11" s="1"/>
  <c r="F511" i="11"/>
  <c r="E511" i="11" s="1"/>
  <c r="F431" i="11"/>
  <c r="E431" i="11" s="1"/>
  <c r="F278" i="11"/>
  <c r="E278" i="11" s="1"/>
  <c r="F190" i="11"/>
  <c r="E190" i="11" s="1"/>
  <c r="F512" i="11"/>
  <c r="E512" i="11" s="1"/>
  <c r="F351" i="11"/>
  <c r="E351" i="11" s="1"/>
  <c r="F186" i="11"/>
  <c r="E186" i="11" s="1"/>
  <c r="F264" i="11"/>
  <c r="E264" i="11" s="1"/>
  <c r="F453" i="11"/>
  <c r="E453" i="11" s="1"/>
  <c r="F241" i="11"/>
  <c r="E241" i="11" s="1"/>
  <c r="F321" i="11"/>
  <c r="E321" i="11" s="1"/>
  <c r="F390" i="11"/>
  <c r="E390" i="11" s="1"/>
  <c r="F383" i="11"/>
  <c r="E383" i="11" s="1"/>
  <c r="F254" i="11"/>
  <c r="E254" i="11" s="1"/>
  <c r="F525" i="11"/>
  <c r="E525" i="11" s="1"/>
  <c r="F445" i="11"/>
  <c r="E445" i="11" s="1"/>
  <c r="F379" i="11"/>
  <c r="E379" i="11" s="1"/>
  <c r="F208" i="11"/>
  <c r="E208" i="11" s="1"/>
  <c r="F528" i="11"/>
  <c r="E528" i="11" s="1"/>
  <c r="F367" i="11"/>
  <c r="E367" i="11" s="1"/>
  <c r="F214" i="11"/>
  <c r="E214" i="11" s="1"/>
  <c r="F287" i="11"/>
  <c r="E287" i="11" s="1"/>
  <c r="F266" i="11"/>
  <c r="E266" i="11" s="1"/>
  <c r="F521" i="11"/>
  <c r="E521" i="11" s="1"/>
  <c r="F387" i="11"/>
  <c r="E387" i="11" s="1"/>
  <c r="F341" i="11"/>
  <c r="E341" i="11" s="1"/>
  <c r="F410" i="11"/>
  <c r="E410" i="11" s="1"/>
  <c r="F269" i="11"/>
  <c r="E269" i="11" s="1"/>
  <c r="F174" i="11"/>
  <c r="E174" i="11" s="1"/>
  <c r="F406" i="11"/>
  <c r="E406" i="11" s="1"/>
  <c r="F366" i="11"/>
  <c r="E366" i="11" s="1"/>
  <c r="F290" i="11"/>
  <c r="E290" i="11" s="1"/>
  <c r="F243" i="11"/>
  <c r="E243" i="11" s="1"/>
  <c r="F428" i="11"/>
  <c r="E428" i="11" s="1"/>
  <c r="F462" i="11"/>
  <c r="E462" i="11" s="1"/>
  <c r="F450" i="11"/>
  <c r="E450" i="11" s="1"/>
  <c r="F452" i="11"/>
  <c r="E452" i="11" s="1"/>
  <c r="F444" i="11"/>
  <c r="E444" i="11" s="1"/>
  <c r="F501" i="11"/>
  <c r="E501" i="11" s="1"/>
  <c r="F304" i="11"/>
  <c r="E304" i="11" s="1"/>
  <c r="F258" i="11"/>
  <c r="E258" i="11" s="1"/>
  <c r="F191" i="11"/>
  <c r="E191" i="11" s="1"/>
  <c r="F176" i="11"/>
  <c r="E176" i="11" s="1"/>
  <c r="F471" i="11"/>
  <c r="E471" i="11" s="1"/>
  <c r="F474" i="11"/>
  <c r="E474" i="11" s="1"/>
  <c r="F434" i="11"/>
  <c r="E434" i="11" s="1"/>
  <c r="F284" i="11"/>
  <c r="E284" i="11" s="1"/>
  <c r="F314" i="11"/>
  <c r="E314" i="11" s="1"/>
  <c r="F318" i="11"/>
  <c r="E318" i="11" s="1"/>
  <c r="F273" i="11"/>
  <c r="E273" i="11" s="1"/>
  <c r="F461" i="11"/>
  <c r="E461" i="11" s="1"/>
  <c r="F210" i="11"/>
  <c r="E210" i="11" s="1"/>
  <c r="F195" i="11"/>
  <c r="E195" i="11" s="1"/>
  <c r="F492" i="11"/>
  <c r="E492" i="11" s="1"/>
  <c r="F499" i="11"/>
  <c r="E499" i="11" s="1"/>
  <c r="F454" i="11"/>
  <c r="E454" i="11" s="1"/>
  <c r="F288" i="11"/>
  <c r="E288" i="11" s="1"/>
  <c r="F477" i="11"/>
  <c r="E477" i="11" s="1"/>
  <c r="F227" i="11"/>
  <c r="E227" i="11" s="1"/>
  <c r="F400" i="11"/>
  <c r="E400" i="11" s="1"/>
  <c r="F518" i="11"/>
  <c r="E518" i="11" s="1"/>
  <c r="F520" i="11"/>
  <c r="E520" i="11" s="1"/>
  <c r="F476" i="11"/>
  <c r="E476" i="11" s="1"/>
  <c r="F457" i="11"/>
  <c r="E457" i="11" s="1"/>
  <c r="F299" i="11"/>
  <c r="E299" i="11" s="1"/>
  <c r="F303" i="11"/>
  <c r="E303" i="11" s="1"/>
  <c r="F493" i="11"/>
  <c r="E493" i="11" s="1"/>
  <c r="F263" i="11"/>
  <c r="E263" i="11" s="1"/>
  <c r="F416" i="11"/>
  <c r="E416" i="11" s="1"/>
  <c r="F538" i="11"/>
  <c r="E538" i="11" s="1"/>
  <c r="F541" i="11"/>
  <c r="E541" i="11" s="1"/>
  <c r="F502" i="11"/>
  <c r="E502" i="11" s="1"/>
  <c r="F482" i="11"/>
  <c r="E482" i="11" s="1"/>
  <c r="F473" i="11"/>
  <c r="E473" i="11" s="1"/>
  <c r="F509" i="11"/>
  <c r="E509" i="11" s="1"/>
  <c r="F280" i="11"/>
  <c r="E280" i="11" s="1"/>
  <c r="F433" i="11"/>
  <c r="E433" i="11" s="1"/>
  <c r="F337" i="11"/>
  <c r="E337" i="11" s="1"/>
  <c r="F565" i="11"/>
  <c r="E565" i="11" s="1"/>
  <c r="F522" i="11"/>
  <c r="E522" i="11" s="1"/>
  <c r="F504" i="11"/>
  <c r="E504" i="11" s="1"/>
  <c r="F329" i="11"/>
  <c r="E329" i="11" s="1"/>
  <c r="F487" i="11"/>
  <c r="E487" i="11" s="1"/>
  <c r="F297" i="11"/>
  <c r="E297" i="11" s="1"/>
  <c r="F449" i="11"/>
  <c r="E449" i="11" s="1"/>
  <c r="F358" i="11"/>
  <c r="E358" i="11" s="1"/>
  <c r="F583" i="11"/>
  <c r="E583" i="11" s="1"/>
  <c r="F548" i="11"/>
  <c r="E548" i="11" s="1"/>
  <c r="F524" i="11"/>
  <c r="E524" i="11" s="1"/>
  <c r="F413" i="11"/>
  <c r="E413" i="11" s="1"/>
  <c r="F261" i="11"/>
  <c r="E261" i="11" s="1"/>
  <c r="F414" i="11"/>
  <c r="E414" i="11" s="1"/>
  <c r="F465" i="11"/>
  <c r="E465" i="11" s="1"/>
  <c r="F382" i="11"/>
  <c r="E382" i="11" s="1"/>
  <c r="F584" i="11"/>
  <c r="E584" i="11" s="1"/>
  <c r="F567" i="11"/>
  <c r="E567" i="11" s="1"/>
  <c r="F550" i="11"/>
  <c r="E550" i="11" s="1"/>
  <c r="F220" i="11"/>
  <c r="E220" i="11" s="1"/>
  <c r="F441" i="11"/>
  <c r="E441" i="11" s="1"/>
  <c r="F380" i="11"/>
  <c r="E380" i="11" s="1"/>
  <c r="F560" i="11"/>
  <c r="E560" i="11" s="1"/>
  <c r="F576" i="11"/>
  <c r="E576" i="11" s="1"/>
  <c r="F540" i="11"/>
  <c r="E540" i="11" s="1"/>
  <c r="F216" i="11"/>
  <c r="E216" i="11" s="1"/>
  <c r="F388" i="11"/>
  <c r="E388" i="11" s="1"/>
  <c r="F374" i="11"/>
  <c r="E374" i="11" s="1"/>
  <c r="F234" i="11"/>
  <c r="E234" i="11" s="1"/>
  <c r="F455" i="11"/>
  <c r="E455" i="11" s="1"/>
  <c r="F172" i="11"/>
  <c r="E172" i="11" s="1"/>
  <c r="F396" i="11"/>
  <c r="E396" i="11" s="1"/>
  <c r="F365" i="11"/>
  <c r="E365" i="11" s="1"/>
  <c r="F590" i="11"/>
  <c r="E590" i="11" s="1"/>
  <c r="F564" i="11"/>
  <c r="E564" i="11" s="1"/>
  <c r="F240" i="11"/>
  <c r="E240" i="11" s="1"/>
  <c r="F409" i="11"/>
  <c r="E409" i="11" s="1"/>
  <c r="F327" i="11"/>
  <c r="E327" i="11" s="1"/>
  <c r="F276" i="11"/>
  <c r="E276" i="11" s="1"/>
  <c r="F588" i="11"/>
  <c r="E588" i="11" s="1"/>
  <c r="F219" i="11"/>
  <c r="E219" i="11" s="1"/>
  <c r="F198" i="11"/>
  <c r="E198" i="11" s="1"/>
  <c r="F568" i="11"/>
  <c r="E568" i="11" s="1"/>
  <c r="F228" i="11"/>
  <c r="E228" i="11" s="1"/>
  <c r="F378" i="11"/>
  <c r="E378" i="11" s="1"/>
  <c r="F589" i="11"/>
  <c r="E589" i="11" s="1"/>
  <c r="F404" i="11"/>
  <c r="E404" i="11" s="1"/>
  <c r="F569" i="11"/>
  <c r="E569" i="11" s="1"/>
  <c r="F189" i="11"/>
  <c r="E189" i="11" s="1"/>
  <c r="F424" i="11"/>
  <c r="E424" i="11" s="1"/>
  <c r="F207" i="11"/>
  <c r="E207" i="11" s="1"/>
  <c r="F405" i="11"/>
  <c r="E405" i="11" s="1"/>
  <c r="F411" i="11"/>
  <c r="E411" i="11" s="1"/>
  <c r="F582" i="11"/>
  <c r="E582" i="11" s="1"/>
  <c r="F279" i="11"/>
  <c r="E279" i="11" s="1"/>
  <c r="F412" i="11"/>
  <c r="E412" i="11" s="1"/>
  <c r="F426" i="11"/>
  <c r="E426" i="11" s="1"/>
  <c r="F429" i="11"/>
  <c r="E429" i="11" s="1"/>
  <c r="F193" i="11"/>
  <c r="E193" i="11" s="1"/>
  <c r="F248" i="11"/>
  <c r="E248" i="11" s="1"/>
  <c r="F339" i="11"/>
  <c r="E339" i="11" s="1"/>
  <c r="F262" i="11"/>
  <c r="E262" i="11" s="1"/>
  <c r="F430" i="11"/>
  <c r="E430" i="11" s="1"/>
  <c r="F475" i="11"/>
  <c r="E475" i="11" s="1"/>
  <c r="F427" i="11"/>
  <c r="E427" i="11" s="1"/>
  <c r="F549" i="11"/>
  <c r="E549" i="11" s="1"/>
  <c r="F213" i="11"/>
  <c r="E213" i="11" s="1"/>
  <c r="F562" i="11"/>
  <c r="E562" i="11" s="1"/>
  <c r="F446" i="11"/>
  <c r="E446" i="11" s="1"/>
  <c r="AO114" i="11"/>
  <c r="AN114" i="11" s="1"/>
  <c r="AO512" i="11"/>
  <c r="AN512" i="11" s="1"/>
  <c r="AO115" i="11"/>
  <c r="AN115" i="11" s="1"/>
  <c r="AO307" i="11"/>
  <c r="AN307" i="11" s="1"/>
  <c r="AO513" i="11"/>
  <c r="AN513" i="11" s="1"/>
  <c r="AO167" i="11"/>
  <c r="AN167" i="11" s="1"/>
  <c r="AO377" i="11"/>
  <c r="AN377" i="11" s="1"/>
  <c r="AO589" i="11"/>
  <c r="AN589" i="11" s="1"/>
  <c r="AO386" i="11"/>
  <c r="AN386" i="11" s="1"/>
  <c r="AO304" i="11"/>
  <c r="AN304" i="11" s="1"/>
  <c r="AO165" i="11"/>
  <c r="AN165" i="11" s="1"/>
  <c r="AO376" i="11"/>
  <c r="AN376" i="11" s="1"/>
  <c r="AO561" i="11"/>
  <c r="AN561" i="11" s="1"/>
  <c r="AO170" i="11"/>
  <c r="AN170" i="11" s="1"/>
  <c r="AO591" i="11"/>
  <c r="AN591" i="11" s="1"/>
  <c r="AO182" i="11"/>
  <c r="AN182" i="11" s="1"/>
  <c r="AO378" i="11"/>
  <c r="AN378" i="11" s="1"/>
  <c r="AO574" i="11"/>
  <c r="AN574" i="11" s="1"/>
  <c r="AO293" i="11"/>
  <c r="AN293" i="11" s="1"/>
  <c r="AO505" i="11"/>
  <c r="AN505" i="11" s="1"/>
  <c r="AO257" i="11"/>
  <c r="AN257" i="11" s="1"/>
  <c r="AO484" i="11"/>
  <c r="AN484" i="11" s="1"/>
  <c r="AO244" i="11"/>
  <c r="AN244" i="11" s="1"/>
  <c r="AO488" i="11"/>
  <c r="AN488" i="11" s="1"/>
  <c r="AO265" i="11"/>
  <c r="AN265" i="11" s="1"/>
  <c r="AO510" i="11"/>
  <c r="AN510" i="11" s="1"/>
  <c r="AO335" i="11"/>
  <c r="AN335" i="11" s="1"/>
  <c r="AO581" i="11"/>
  <c r="AN581" i="11" s="1"/>
  <c r="AO411" i="11"/>
  <c r="AN411" i="11" s="1"/>
  <c r="AO236" i="11"/>
  <c r="AN236" i="11" s="1"/>
  <c r="AO547" i="11"/>
  <c r="AN547" i="11" s="1"/>
  <c r="AO374" i="11"/>
  <c r="AN374" i="11" s="1"/>
  <c r="AO206" i="11"/>
  <c r="AN206" i="11" s="1"/>
  <c r="AO495" i="11"/>
  <c r="AN495" i="11" s="1"/>
  <c r="AO553" i="11"/>
  <c r="AN553" i="11" s="1"/>
  <c r="AO466" i="11"/>
  <c r="AN466" i="11" s="1"/>
  <c r="AO358" i="11"/>
  <c r="AN358" i="11" s="1"/>
  <c r="AO302" i="11"/>
  <c r="AN302" i="11" s="1"/>
  <c r="AO259" i="11"/>
  <c r="AN259" i="11" s="1"/>
  <c r="AO397" i="11"/>
  <c r="AN397" i="11" s="1"/>
  <c r="AO569" i="11"/>
  <c r="AN569" i="11" s="1"/>
  <c r="AO189" i="11"/>
  <c r="AN189" i="11" s="1"/>
  <c r="AO316" i="11"/>
  <c r="AN316" i="11" s="1"/>
  <c r="AO453" i="11"/>
  <c r="AN453" i="11" s="1"/>
  <c r="AO586" i="11"/>
  <c r="AN586" i="11" s="1"/>
  <c r="AO428" i="11"/>
  <c r="AN428" i="11" s="1"/>
  <c r="AO343" i="11"/>
  <c r="AN343" i="11" s="1"/>
  <c r="AO526" i="11"/>
  <c r="AN526" i="11" s="1"/>
  <c r="AO196" i="11"/>
  <c r="AN196" i="11" s="1"/>
  <c r="AO392" i="11"/>
  <c r="AN392" i="11" s="1"/>
  <c r="AO588" i="11"/>
  <c r="AN588" i="11" s="1"/>
  <c r="AO309" i="11"/>
  <c r="AN309" i="11" s="1"/>
  <c r="AO520" i="11"/>
  <c r="AN520" i="11" s="1"/>
  <c r="AO273" i="11"/>
  <c r="AN273" i="11" s="1"/>
  <c r="AO500" i="11"/>
  <c r="AN500" i="11" s="1"/>
  <c r="AO261" i="11"/>
  <c r="AN261" i="11" s="1"/>
  <c r="AO507" i="11"/>
  <c r="AN507" i="11" s="1"/>
  <c r="AO283" i="11"/>
  <c r="AN283" i="11" s="1"/>
  <c r="AO527" i="11"/>
  <c r="AN527" i="11" s="1"/>
  <c r="AO353" i="11"/>
  <c r="AN353" i="11" s="1"/>
  <c r="AO120" i="11"/>
  <c r="AN120" i="11" s="1"/>
  <c r="AO432" i="11"/>
  <c r="AN432" i="11" s="1"/>
  <c r="AO258" i="11"/>
  <c r="AN258" i="11" s="1"/>
  <c r="AO568" i="11"/>
  <c r="AN568" i="11" s="1"/>
  <c r="AO395" i="11"/>
  <c r="AN395" i="11" s="1"/>
  <c r="AO237" i="11"/>
  <c r="AN237" i="11" s="1"/>
  <c r="AO131" i="11"/>
  <c r="AN131" i="11" s="1"/>
  <c r="AO577" i="11"/>
  <c r="AN577" i="11" s="1"/>
  <c r="AO521" i="11"/>
  <c r="AN521" i="11" s="1"/>
  <c r="AO382" i="11"/>
  <c r="AN382" i="11" s="1"/>
  <c r="AO330" i="11"/>
  <c r="AN330" i="11" s="1"/>
  <c r="AO310" i="11"/>
  <c r="AN310" i="11" s="1"/>
  <c r="AO446" i="11"/>
  <c r="AN446" i="11" s="1"/>
  <c r="AO177" i="11"/>
  <c r="AN177" i="11" s="1"/>
  <c r="AO228" i="11"/>
  <c r="AN228" i="11" s="1"/>
  <c r="AO363" i="11"/>
  <c r="AN363" i="11" s="1"/>
  <c r="AO501" i="11"/>
  <c r="AN501" i="11" s="1"/>
  <c r="AO116" i="11"/>
  <c r="AN116" i="11" s="1"/>
  <c r="AO542" i="11"/>
  <c r="AN542" i="11" s="1"/>
  <c r="AO464" i="11"/>
  <c r="AN464" i="11" s="1"/>
  <c r="AO422" i="11"/>
  <c r="AN422" i="11" s="1"/>
  <c r="AO210" i="11"/>
  <c r="AN210" i="11" s="1"/>
  <c r="AO406" i="11"/>
  <c r="AN406" i="11" s="1"/>
  <c r="AO113" i="11"/>
  <c r="AN113" i="11" s="1"/>
  <c r="AO324" i="11"/>
  <c r="AN324" i="11" s="1"/>
  <c r="AO535" i="11"/>
  <c r="AN535" i="11" s="1"/>
  <c r="AO289" i="11"/>
  <c r="AN289" i="11" s="1"/>
  <c r="AO516" i="11"/>
  <c r="AN516" i="11" s="1"/>
  <c r="AO279" i="11"/>
  <c r="AN279" i="11" s="1"/>
  <c r="AO524" i="11"/>
  <c r="AN524" i="11" s="1"/>
  <c r="AO300" i="11"/>
  <c r="AN300" i="11" s="1"/>
  <c r="AO125" i="11"/>
  <c r="AN125" i="11" s="1"/>
  <c r="AO372" i="11"/>
  <c r="AN372" i="11" s="1"/>
  <c r="AO146" i="11"/>
  <c r="AN146" i="11" s="1"/>
  <c r="AO455" i="11"/>
  <c r="AN455" i="11" s="1"/>
  <c r="AO281" i="11"/>
  <c r="AN281" i="11" s="1"/>
  <c r="AO587" i="11"/>
  <c r="AN587" i="11" s="1"/>
  <c r="AO416" i="11"/>
  <c r="AN416" i="11" s="1"/>
  <c r="AO268" i="11"/>
  <c r="AN268" i="11" s="1"/>
  <c r="AO184" i="11"/>
  <c r="AN184" i="11" s="1"/>
  <c r="AO129" i="11"/>
  <c r="AN129" i="11" s="1"/>
  <c r="AO552" i="11"/>
  <c r="AN552" i="11" s="1"/>
  <c r="AO412" i="11"/>
  <c r="AN412" i="11" s="1"/>
  <c r="AO359" i="11"/>
  <c r="AN359" i="11" s="1"/>
  <c r="AO345" i="11"/>
  <c r="AN345" i="11" s="1"/>
  <c r="AO482" i="11"/>
  <c r="AN482" i="11" s="1"/>
  <c r="AO137" i="11"/>
  <c r="AN137" i="11" s="1"/>
  <c r="AO275" i="11"/>
  <c r="AN275" i="11" s="1"/>
  <c r="AO404" i="11"/>
  <c r="AN404" i="11" s="1"/>
  <c r="AO539" i="11"/>
  <c r="AN539" i="11" s="1"/>
  <c r="AO205" i="11"/>
  <c r="AN205" i="11" s="1"/>
  <c r="AO119" i="11"/>
  <c r="AN119" i="11" s="1"/>
  <c r="AO557" i="11"/>
  <c r="AN557" i="11" s="1"/>
  <c r="AO508" i="11"/>
  <c r="AN508" i="11" s="1"/>
  <c r="AO202" i="11"/>
  <c r="AN202" i="11" s="1"/>
  <c r="AO351" i="11"/>
  <c r="AN351" i="11" s="1"/>
  <c r="AO402" i="11"/>
  <c r="AN402" i="11" s="1"/>
  <c r="AO224" i="11"/>
  <c r="AN224" i="11" s="1"/>
  <c r="AO420" i="11"/>
  <c r="AN420" i="11" s="1"/>
  <c r="AO128" i="11"/>
  <c r="AN128" i="11" s="1"/>
  <c r="AO339" i="11"/>
  <c r="AN339" i="11" s="1"/>
  <c r="AO550" i="11"/>
  <c r="AN550" i="11" s="1"/>
  <c r="AO305" i="11"/>
  <c r="AN305" i="11" s="1"/>
  <c r="AO533" i="11"/>
  <c r="AN533" i="11" s="1"/>
  <c r="AO297" i="11"/>
  <c r="AN297" i="11" s="1"/>
  <c r="AO541" i="11"/>
  <c r="AN541" i="11" s="1"/>
  <c r="AO317" i="11"/>
  <c r="AN317" i="11" s="1"/>
  <c r="AO145" i="11"/>
  <c r="AN145" i="11" s="1"/>
  <c r="AO389" i="11"/>
  <c r="AN389" i="11" s="1"/>
  <c r="AO166" i="11"/>
  <c r="AN166" i="11" s="1"/>
  <c r="AO479" i="11"/>
  <c r="AN479" i="11" s="1"/>
  <c r="AO303" i="11"/>
  <c r="AN303" i="11" s="1"/>
  <c r="AO130" i="11"/>
  <c r="AN130" i="11" s="1"/>
  <c r="AO439" i="11"/>
  <c r="AN439" i="11" s="1"/>
  <c r="AO292" i="11"/>
  <c r="AN292" i="11" s="1"/>
  <c r="AO212" i="11"/>
  <c r="AN212" i="11" s="1"/>
  <c r="AO153" i="11"/>
  <c r="AN153" i="11" s="1"/>
  <c r="AO575" i="11"/>
  <c r="AN575" i="11" s="1"/>
  <c r="AO443" i="11"/>
  <c r="AN443" i="11" s="1"/>
  <c r="AO385" i="11"/>
  <c r="AN385" i="11" s="1"/>
  <c r="AO396" i="11"/>
  <c r="AN396" i="11" s="1"/>
  <c r="AO531" i="11"/>
  <c r="AN531" i="11" s="1"/>
  <c r="AO180" i="11"/>
  <c r="AN180" i="11" s="1"/>
  <c r="AO315" i="11"/>
  <c r="AN315" i="11" s="1"/>
  <c r="AO451" i="11"/>
  <c r="AN451" i="11" s="1"/>
  <c r="AO584" i="11"/>
  <c r="AN584" i="11" s="1"/>
  <c r="AO333" i="11"/>
  <c r="AN333" i="11" s="1"/>
  <c r="AO250" i="11"/>
  <c r="AN250" i="11" s="1"/>
  <c r="AO164" i="11"/>
  <c r="AN164" i="11" s="1"/>
  <c r="AO290" i="11"/>
  <c r="AN290" i="11" s="1"/>
  <c r="AO472" i="11"/>
  <c r="AN472" i="11" s="1"/>
  <c r="AO171" i="11"/>
  <c r="AN171" i="11" s="1"/>
  <c r="AO136" i="11"/>
  <c r="AN136" i="11" s="1"/>
  <c r="AO238" i="11"/>
  <c r="AN238" i="11" s="1"/>
  <c r="AO434" i="11"/>
  <c r="AN434" i="11" s="1"/>
  <c r="AO143" i="11"/>
  <c r="AN143" i="11" s="1"/>
  <c r="AO354" i="11"/>
  <c r="AN354" i="11" s="1"/>
  <c r="AO565" i="11"/>
  <c r="AN565" i="11" s="1"/>
  <c r="AO321" i="11"/>
  <c r="AN321" i="11" s="1"/>
  <c r="AO549" i="11"/>
  <c r="AN549" i="11" s="1"/>
  <c r="AO314" i="11"/>
  <c r="AN314" i="11" s="1"/>
  <c r="AO558" i="11"/>
  <c r="AN558" i="11" s="1"/>
  <c r="AO334" i="11"/>
  <c r="AN334" i="11" s="1"/>
  <c r="AO162" i="11"/>
  <c r="AN162" i="11" s="1"/>
  <c r="AO407" i="11"/>
  <c r="AN407" i="11" s="1"/>
  <c r="AO187" i="11"/>
  <c r="AN187" i="11" s="1"/>
  <c r="AO499" i="11"/>
  <c r="AN499" i="11" s="1"/>
  <c r="AO326" i="11"/>
  <c r="AN326" i="11" s="1"/>
  <c r="AO150" i="11"/>
  <c r="AN150" i="11" s="1"/>
  <c r="AO463" i="11"/>
  <c r="AN463" i="11" s="1"/>
  <c r="AO320" i="11"/>
  <c r="AN320" i="11" s="1"/>
  <c r="AO242" i="11"/>
  <c r="AN242" i="11" s="1"/>
  <c r="AO183" i="11"/>
  <c r="AN183" i="11" s="1"/>
  <c r="AO155" i="11"/>
  <c r="AN155" i="11" s="1"/>
  <c r="AO497" i="11"/>
  <c r="AN497" i="11" s="1"/>
  <c r="AO415" i="11"/>
  <c r="AN415" i="11" s="1"/>
  <c r="AO431" i="11"/>
  <c r="AN431" i="11" s="1"/>
  <c r="AO567" i="11"/>
  <c r="AN567" i="11" s="1"/>
  <c r="AO226" i="11"/>
  <c r="AN226" i="11" s="1"/>
  <c r="AO362" i="11"/>
  <c r="AN362" i="11" s="1"/>
  <c r="AO491" i="11"/>
  <c r="AN491" i="11" s="1"/>
  <c r="AO149" i="11"/>
  <c r="AN149" i="11" s="1"/>
  <c r="AO426" i="11"/>
  <c r="AN426" i="11" s="1"/>
  <c r="AO341" i="11"/>
  <c r="AN341" i="11" s="1"/>
  <c r="AO254" i="11"/>
  <c r="AN254" i="11" s="1"/>
  <c r="AO256" i="11"/>
  <c r="AN256" i="11" s="1"/>
  <c r="AO394" i="11"/>
  <c r="AN394" i="11" s="1"/>
  <c r="AO252" i="11"/>
  <c r="AN252" i="11" s="1"/>
  <c r="AO448" i="11"/>
  <c r="AN448" i="11" s="1"/>
  <c r="AO158" i="11"/>
  <c r="AN158" i="11" s="1"/>
  <c r="AO369" i="11"/>
  <c r="AN369" i="11" s="1"/>
  <c r="AO580" i="11"/>
  <c r="AN580" i="11" s="1"/>
  <c r="AO338" i="11"/>
  <c r="AN338" i="11" s="1"/>
  <c r="AO566" i="11"/>
  <c r="AN566" i="11" s="1"/>
  <c r="AO331" i="11"/>
  <c r="AN331" i="11" s="1"/>
  <c r="AO576" i="11"/>
  <c r="AN576" i="11" s="1"/>
  <c r="AO352" i="11"/>
  <c r="AN352" i="11" s="1"/>
  <c r="AO179" i="11"/>
  <c r="AN179" i="11" s="1"/>
  <c r="AO424" i="11"/>
  <c r="AN424" i="11" s="1"/>
  <c r="AO211" i="11"/>
  <c r="AN211" i="11" s="1"/>
  <c r="AO522" i="11"/>
  <c r="AN522" i="11" s="1"/>
  <c r="AO346" i="11"/>
  <c r="AN346" i="11" s="1"/>
  <c r="AO483" i="11"/>
  <c r="AN483" i="11" s="1"/>
  <c r="AO270" i="11"/>
  <c r="AN270" i="11" s="1"/>
  <c r="AO207" i="11"/>
  <c r="AN207" i="11" s="1"/>
  <c r="AO410" i="11"/>
  <c r="AN410" i="11" s="1"/>
  <c r="AO445" i="11"/>
  <c r="AN445" i="11" s="1"/>
  <c r="AO274" i="11"/>
  <c r="AN274" i="11" s="1"/>
  <c r="AO538" i="11"/>
  <c r="AN538" i="11" s="1"/>
  <c r="AO199" i="11"/>
  <c r="AN199" i="11" s="1"/>
  <c r="AO514" i="11"/>
  <c r="AN514" i="11" s="1"/>
  <c r="AO476" i="11"/>
  <c r="AN476" i="11" s="1"/>
  <c r="AO278" i="11"/>
  <c r="AN278" i="11" s="1"/>
  <c r="AO208" i="11"/>
  <c r="AN208" i="11" s="1"/>
  <c r="AO156" i="11"/>
  <c r="AN156" i="11" s="1"/>
  <c r="AO142" i="11"/>
  <c r="AN142" i="11" s="1"/>
  <c r="AO493" i="11"/>
  <c r="AN493" i="11" s="1"/>
  <c r="AO528" i="11"/>
  <c r="AN528" i="11" s="1"/>
  <c r="AO123" i="11"/>
  <c r="AN123" i="11" s="1"/>
  <c r="AO217" i="11"/>
  <c r="AN217" i="11" s="1"/>
  <c r="AO181" i="11"/>
  <c r="AN181" i="11" s="1"/>
  <c r="AO467" i="11"/>
  <c r="AN467" i="11" s="1"/>
  <c r="AO216" i="11"/>
  <c r="AN216" i="11" s="1"/>
  <c r="AO498" i="11"/>
  <c r="AN498" i="11" s="1"/>
  <c r="AO311" i="11"/>
  <c r="AN311" i="11" s="1"/>
  <c r="AO486" i="11"/>
  <c r="AN486" i="11" s="1"/>
  <c r="AO198" i="11"/>
  <c r="AN198" i="11" s="1"/>
  <c r="AO117" i="11"/>
  <c r="AN117" i="11" s="1"/>
  <c r="AO556" i="11"/>
  <c r="AN556" i="11" s="1"/>
  <c r="AO391" i="11"/>
  <c r="AN391" i="11" s="1"/>
  <c r="AO387" i="11"/>
  <c r="AN387" i="11" s="1"/>
  <c r="AO295" i="11"/>
  <c r="AN295" i="11" s="1"/>
  <c r="AO118" i="11"/>
  <c r="AN118" i="11" s="1"/>
  <c r="AO126" i="11"/>
  <c r="AN126" i="11" s="1"/>
  <c r="AO490" i="11"/>
  <c r="AN490" i="11" s="1"/>
  <c r="AO384" i="11"/>
  <c r="AN384" i="11" s="1"/>
  <c r="AO225" i="11"/>
  <c r="AN225" i="11" s="1"/>
  <c r="AO174" i="11"/>
  <c r="AN174" i="11" s="1"/>
  <c r="AO161" i="11"/>
  <c r="AN161" i="11" s="1"/>
  <c r="AO197" i="11"/>
  <c r="AN197" i="11" s="1"/>
  <c r="AO545" i="11"/>
  <c r="AN545" i="11" s="1"/>
  <c r="AO148" i="11"/>
  <c r="AN148" i="11" s="1"/>
  <c r="AO239" i="11"/>
  <c r="AN239" i="11" s="1"/>
  <c r="AO379" i="11"/>
  <c r="AN379" i="11" s="1"/>
  <c r="AO496" i="11"/>
  <c r="AN496" i="11" s="1"/>
  <c r="AO243" i="11"/>
  <c r="AN243" i="11" s="1"/>
  <c r="AO530" i="11"/>
  <c r="AN530" i="11" s="1"/>
  <c r="AO347" i="11"/>
  <c r="AN347" i="11" s="1"/>
  <c r="AO536" i="11"/>
  <c r="AN536" i="11" s="1"/>
  <c r="AO232" i="11"/>
  <c r="AN232" i="11" s="1"/>
  <c r="AO220" i="11"/>
  <c r="AN220" i="11" s="1"/>
  <c r="AO163" i="11"/>
  <c r="AN163" i="11" s="1"/>
  <c r="AO288" i="11"/>
  <c r="AN288" i="11" s="1"/>
  <c r="AO271" i="11"/>
  <c r="AN271" i="11" s="1"/>
  <c r="AO266" i="11"/>
  <c r="AN266" i="11" s="1"/>
  <c r="AO444" i="11"/>
  <c r="AN444" i="11" s="1"/>
  <c r="AO230" i="11"/>
  <c r="AN230" i="11" s="1"/>
  <c r="AO276" i="11"/>
  <c r="AN276" i="11" s="1"/>
  <c r="AO328" i="11"/>
  <c r="AN328" i="11" s="1"/>
  <c r="AO492" i="11"/>
  <c r="AN492" i="11" s="1"/>
  <c r="AO554" i="11"/>
  <c r="AN554" i="11" s="1"/>
  <c r="AO172" i="11"/>
  <c r="AN172" i="11" s="1"/>
  <c r="AO487" i="11"/>
  <c r="AN487" i="11" s="1"/>
  <c r="AO417" i="11"/>
  <c r="AN417" i="11" s="1"/>
  <c r="AO559" i="11"/>
  <c r="AN559" i="11" s="1"/>
  <c r="AO280" i="11"/>
  <c r="AN280" i="11" s="1"/>
  <c r="AO560" i="11"/>
  <c r="AN560" i="11" s="1"/>
  <c r="AO140" i="11"/>
  <c r="AN140" i="11" s="1"/>
  <c r="AO504" i="11"/>
  <c r="AN504" i="11" s="1"/>
  <c r="AO399" i="11"/>
  <c r="AN399" i="11" s="1"/>
  <c r="AO241" i="11"/>
  <c r="AN241" i="11" s="1"/>
  <c r="AO191" i="11"/>
  <c r="AN191" i="11" s="1"/>
  <c r="AO178" i="11"/>
  <c r="AN178" i="11" s="1"/>
  <c r="AO214" i="11"/>
  <c r="AN214" i="11" s="1"/>
  <c r="AO563" i="11"/>
  <c r="AN563" i="11" s="1"/>
  <c r="AO169" i="11"/>
  <c r="AN169" i="11" s="1"/>
  <c r="AO260" i="11"/>
  <c r="AN260" i="11" s="1"/>
  <c r="AO408" i="11"/>
  <c r="AN408" i="11" s="1"/>
  <c r="AO523" i="11"/>
  <c r="AN523" i="11" s="1"/>
  <c r="AO555" i="11"/>
  <c r="AN555" i="11" s="1"/>
  <c r="AO223" i="11"/>
  <c r="AN223" i="11" s="1"/>
  <c r="AO571" i="11"/>
  <c r="AN571" i="11" s="1"/>
  <c r="AO282" i="11"/>
  <c r="AN282" i="11" s="1"/>
  <c r="AO337" i="11"/>
  <c r="AN337" i="11" s="1"/>
  <c r="AO253" i="11"/>
  <c r="AN253" i="11" s="1"/>
  <c r="AO348" i="11"/>
  <c r="AN348" i="11" s="1"/>
  <c r="AO154" i="11"/>
  <c r="AN154" i="11" s="1"/>
  <c r="AO518" i="11"/>
  <c r="AN518" i="11" s="1"/>
  <c r="AO414" i="11"/>
  <c r="AN414" i="11" s="1"/>
  <c r="AO355" i="11"/>
  <c r="AN355" i="11" s="1"/>
  <c r="AO209" i="11"/>
  <c r="AN209" i="11" s="1"/>
  <c r="AO195" i="11"/>
  <c r="AN195" i="11" s="1"/>
  <c r="AO231" i="11"/>
  <c r="AN231" i="11" s="1"/>
  <c r="AO234" i="11"/>
  <c r="AN234" i="11" s="1"/>
  <c r="AO190" i="11"/>
  <c r="AN190" i="11" s="1"/>
  <c r="AO285" i="11"/>
  <c r="AN285" i="11" s="1"/>
  <c r="AO433" i="11"/>
  <c r="AN433" i="11" s="1"/>
  <c r="AO240" i="11"/>
  <c r="AN240" i="11" s="1"/>
  <c r="AO298" i="11"/>
  <c r="AN298" i="11" s="1"/>
  <c r="AO579" i="11"/>
  <c r="AN579" i="11" s="1"/>
  <c r="AO264" i="11"/>
  <c r="AN264" i="11" s="1"/>
  <c r="AO139" i="11"/>
  <c r="AN139" i="11" s="1"/>
  <c r="AO319" i="11"/>
  <c r="AN319" i="11" s="1"/>
  <c r="AO427" i="11"/>
  <c r="AN427" i="11" s="1"/>
  <c r="AO375" i="11"/>
  <c r="AN375" i="11" s="1"/>
  <c r="AO200" i="11"/>
  <c r="AN200" i="11" s="1"/>
  <c r="AO267" i="11"/>
  <c r="AN267" i="11" s="1"/>
  <c r="AO168" i="11"/>
  <c r="AN168" i="11" s="1"/>
  <c r="AO532" i="11"/>
  <c r="AN532" i="11" s="1"/>
  <c r="AO429" i="11"/>
  <c r="AN429" i="11" s="1"/>
  <c r="AO371" i="11"/>
  <c r="AN371" i="11" s="1"/>
  <c r="AO227" i="11"/>
  <c r="AN227" i="11" s="1"/>
  <c r="AO213" i="11"/>
  <c r="AN213" i="11" s="1"/>
  <c r="AO249" i="11"/>
  <c r="AN249" i="11" s="1"/>
  <c r="AO255" i="11"/>
  <c r="AN255" i="11" s="1"/>
  <c r="AO215" i="11"/>
  <c r="AN215" i="11" s="1"/>
  <c r="AO306" i="11"/>
  <c r="AN306" i="11" s="1"/>
  <c r="AO465" i="11"/>
  <c r="AN465" i="11" s="1"/>
  <c r="AO269" i="11"/>
  <c r="AN269" i="11" s="1"/>
  <c r="AO329" i="11"/>
  <c r="AN329" i="11" s="1"/>
  <c r="AO134" i="11"/>
  <c r="AN134" i="11" s="1"/>
  <c r="AO312" i="11"/>
  <c r="AN312" i="11" s="1"/>
  <c r="AO450" i="11"/>
  <c r="AN450" i="11" s="1"/>
  <c r="AO367" i="11"/>
  <c r="AN367" i="11" s="1"/>
  <c r="AO515" i="11"/>
  <c r="AN515" i="11" s="1"/>
  <c r="AO469" i="11"/>
  <c r="AN469" i="11" s="1"/>
  <c r="AO546" i="11"/>
  <c r="AN546" i="11" s="1"/>
  <c r="AO368" i="11"/>
  <c r="AN368" i="11" s="1"/>
  <c r="AO360" i="11"/>
  <c r="AN360" i="11" s="1"/>
  <c r="AO287" i="11"/>
  <c r="AN287" i="11" s="1"/>
  <c r="AO336" i="11"/>
  <c r="AN336" i="11" s="1"/>
  <c r="AO127" i="11"/>
  <c r="AN127" i="11" s="1"/>
  <c r="AO383" i="11"/>
  <c r="AN383" i="11" s="1"/>
  <c r="AO475" i="11"/>
  <c r="AN475" i="11" s="1"/>
  <c r="AO543" i="11"/>
  <c r="AN543" i="11" s="1"/>
  <c r="AO551" i="11"/>
  <c r="AN551" i="11" s="1"/>
  <c r="AO356" i="11"/>
  <c r="AN356" i="11" s="1"/>
  <c r="AO470" i="11"/>
  <c r="AN470" i="11" s="1"/>
  <c r="AO361" i="11"/>
  <c r="AN361" i="11" s="1"/>
  <c r="AO373" i="11"/>
  <c r="AN373" i="11" s="1"/>
  <c r="AO503" i="11"/>
  <c r="AN503" i="11" s="1"/>
  <c r="AO350" i="11"/>
  <c r="AN350" i="11" s="1"/>
  <c r="AO144" i="11"/>
  <c r="AN144" i="11" s="1"/>
  <c r="AO401" i="11"/>
  <c r="AN401" i="11" s="1"/>
  <c r="AO284" i="11"/>
  <c r="AN284" i="11" s="1"/>
  <c r="AO564" i="11"/>
  <c r="AN564" i="11" s="1"/>
  <c r="AO570" i="11"/>
  <c r="AN570" i="11" s="1"/>
  <c r="AO380" i="11"/>
  <c r="AN380" i="11" s="1"/>
  <c r="AO221" i="11"/>
  <c r="AN221" i="11" s="1"/>
  <c r="AO400" i="11"/>
  <c r="AN400" i="11" s="1"/>
  <c r="AO421" i="11"/>
  <c r="AN421" i="11" s="1"/>
  <c r="AO364" i="11"/>
  <c r="AN364" i="11" s="1"/>
  <c r="AO160" i="11"/>
  <c r="AN160" i="11" s="1"/>
  <c r="AO418" i="11"/>
  <c r="AN418" i="11" s="1"/>
  <c r="AO301" i="11"/>
  <c r="AN301" i="11" s="1"/>
  <c r="AO585" i="11"/>
  <c r="AN585" i="11" s="1"/>
  <c r="AO590" i="11"/>
  <c r="AN590" i="11" s="1"/>
  <c r="AO409" i="11"/>
  <c r="AN409" i="11" s="1"/>
  <c r="AO480" i="11"/>
  <c r="AN480" i="11" s="1"/>
  <c r="AO449" i="11"/>
  <c r="AN449" i="11" s="1"/>
  <c r="AO456" i="11"/>
  <c r="AN456" i="11" s="1"/>
  <c r="AO478" i="11"/>
  <c r="AN478" i="11" s="1"/>
  <c r="AO438" i="11"/>
  <c r="AN438" i="11" s="1"/>
  <c r="AO471" i="11"/>
  <c r="AN471" i="11" s="1"/>
  <c r="AO548" i="11"/>
  <c r="AN548" i="11" s="1"/>
  <c r="AO462" i="11"/>
  <c r="AN462" i="11" s="1"/>
  <c r="AO176" i="11"/>
  <c r="AN176" i="11" s="1"/>
  <c r="AO437" i="11"/>
  <c r="AN437" i="11" s="1"/>
  <c r="AO318" i="11"/>
  <c r="AN318" i="11" s="1"/>
  <c r="AO393" i="11"/>
  <c r="AN393" i="11" s="1"/>
  <c r="AO122" i="11"/>
  <c r="AN122" i="11" s="1"/>
  <c r="AO517" i="11"/>
  <c r="AN517" i="11" s="1"/>
  <c r="AO537" i="11"/>
  <c r="AN537" i="11" s="1"/>
  <c r="AO509" i="11"/>
  <c r="AN509" i="11" s="1"/>
  <c r="AO173" i="11"/>
  <c r="AN173" i="11" s="1"/>
  <c r="AO192" i="11"/>
  <c r="AN192" i="11" s="1"/>
  <c r="AO454" i="11"/>
  <c r="AN454" i="11" s="1"/>
  <c r="AO441" i="11"/>
  <c r="AN441" i="11" s="1"/>
  <c r="AO413" i="11"/>
  <c r="AN413" i="11" s="1"/>
  <c r="AO152" i="11"/>
  <c r="AN152" i="11" s="1"/>
  <c r="AO132" i="11"/>
  <c r="AN132" i="11" s="1"/>
  <c r="AO562" i="11"/>
  <c r="AN562" i="11" s="1"/>
  <c r="AO572" i="11"/>
  <c r="AN572" i="11" s="1"/>
  <c r="AO540" i="11"/>
  <c r="AN540" i="11" s="1"/>
  <c r="AO291" i="11"/>
  <c r="AN291" i="11" s="1"/>
  <c r="AO473" i="11"/>
  <c r="AN473" i="11" s="1"/>
  <c r="AO188" i="11"/>
  <c r="AN188" i="11" s="1"/>
  <c r="AO403" i="11"/>
  <c r="AN403" i="11" s="1"/>
  <c r="AO458" i="11"/>
  <c r="AN458" i="11" s="1"/>
  <c r="AO435" i="11"/>
  <c r="AN435" i="11" s="1"/>
  <c r="AO519" i="11"/>
  <c r="AN519" i="11" s="1"/>
  <c r="AO157" i="11"/>
  <c r="AN157" i="11" s="1"/>
  <c r="AO135" i="11"/>
  <c r="AN135" i="11" s="1"/>
  <c r="AO141" i="11"/>
  <c r="AN141" i="11" s="1"/>
  <c r="AO246" i="11"/>
  <c r="AN246" i="11" s="1"/>
  <c r="AO112" i="11"/>
  <c r="AN112" i="11" s="1"/>
  <c r="AO203" i="11"/>
  <c r="AN203" i="11" s="1"/>
  <c r="AO419" i="11"/>
  <c r="AN419" i="11" s="1"/>
  <c r="AO124" i="11"/>
  <c r="AN124" i="11" s="1"/>
  <c r="AO477" i="11"/>
  <c r="AN477" i="11" s="1"/>
  <c r="AO460" i="11"/>
  <c r="AN460" i="11" s="1"/>
  <c r="AO185" i="11"/>
  <c r="AN185" i="11" s="1"/>
  <c r="AO175" i="11"/>
  <c r="AN175" i="11" s="1"/>
  <c r="AO193" i="11"/>
  <c r="AN193" i="11" s="1"/>
  <c r="AO340" i="11"/>
  <c r="AN340" i="11" s="1"/>
  <c r="AO201" i="11"/>
  <c r="AN201" i="11" s="1"/>
  <c r="AO218" i="11"/>
  <c r="AN218" i="11" s="1"/>
  <c r="AO436" i="11"/>
  <c r="AN436" i="11" s="1"/>
  <c r="AO247" i="11"/>
  <c r="AN247" i="11" s="1"/>
  <c r="AO494" i="11"/>
  <c r="AN494" i="11" s="1"/>
  <c r="AO481" i="11"/>
  <c r="AN481" i="11" s="1"/>
  <c r="AO573" i="11"/>
  <c r="AN573" i="11" s="1"/>
  <c r="AO578" i="11"/>
  <c r="AN578" i="11" s="1"/>
  <c r="AO222" i="11"/>
  <c r="AN222" i="11" s="1"/>
  <c r="AO229" i="11"/>
  <c r="AN229" i="11" s="1"/>
  <c r="AO430" i="11"/>
  <c r="AN430" i="11" s="1"/>
  <c r="AO248" i="11"/>
  <c r="AN248" i="11" s="1"/>
  <c r="AO468" i="11"/>
  <c r="AN468" i="11" s="1"/>
  <c r="AO388" i="11"/>
  <c r="AN388" i="11" s="1"/>
  <c r="AO299" i="11"/>
  <c r="AN299" i="11" s="1"/>
  <c r="AO525" i="11"/>
  <c r="AN525" i="11" s="1"/>
  <c r="AO327" i="11"/>
  <c r="AN327" i="11" s="1"/>
  <c r="AO159" i="11"/>
  <c r="AN159" i="11" s="1"/>
  <c r="AO398" i="11"/>
  <c r="AN398" i="11" s="1"/>
  <c r="AO583" i="11"/>
  <c r="AN583" i="11" s="1"/>
  <c r="AO151" i="11"/>
  <c r="AN151" i="11" s="1"/>
  <c r="AO263" i="11"/>
  <c r="AN263" i="11" s="1"/>
  <c r="AO582" i="11"/>
  <c r="AN582" i="11" s="1"/>
  <c r="AO405" i="11"/>
  <c r="AN405" i="11" s="1"/>
  <c r="AO323" i="11"/>
  <c r="AN323" i="11" s="1"/>
  <c r="AO194" i="11"/>
  <c r="AN194" i="11" s="1"/>
  <c r="AO357" i="11"/>
  <c r="AN357" i="11" s="1"/>
  <c r="AO186" i="11"/>
  <c r="AN186" i="11" s="1"/>
  <c r="AO447" i="11"/>
  <c r="AN447" i="11" s="1"/>
  <c r="AO147" i="11"/>
  <c r="AN147" i="11" s="1"/>
  <c r="AO251" i="11"/>
  <c r="AN251" i="11" s="1"/>
  <c r="AO121" i="11"/>
  <c r="AN121" i="11" s="1"/>
  <c r="AO529" i="11"/>
  <c r="AN529" i="11" s="1"/>
  <c r="AO235" i="11"/>
  <c r="AN235" i="11" s="1"/>
  <c r="AO138" i="11"/>
  <c r="AN138" i="11" s="1"/>
  <c r="AO296" i="11"/>
  <c r="AN296" i="11" s="1"/>
  <c r="AO286" i="11"/>
  <c r="AN286" i="11" s="1"/>
  <c r="AO325" i="11"/>
  <c r="AN325" i="11" s="1"/>
  <c r="AO342" i="11"/>
  <c r="AN342" i="11" s="1"/>
  <c r="AO440" i="11"/>
  <c r="AN440" i="11" s="1"/>
  <c r="AO133" i="11"/>
  <c r="AN133" i="11" s="1"/>
  <c r="AO461" i="11"/>
  <c r="AN461" i="11" s="1"/>
  <c r="AO294" i="11"/>
  <c r="AN294" i="11" s="1"/>
  <c r="AO457" i="11"/>
  <c r="AN457" i="11" s="1"/>
  <c r="AO219" i="11"/>
  <c r="AN219" i="11" s="1"/>
  <c r="AO308" i="11"/>
  <c r="AN308" i="11" s="1"/>
  <c r="AO511" i="11"/>
  <c r="AN511" i="11" s="1"/>
  <c r="AO245" i="11"/>
  <c r="AN245" i="11" s="1"/>
  <c r="AO322" i="11"/>
  <c r="AN322" i="11" s="1"/>
  <c r="AO344" i="11"/>
  <c r="AN344" i="11" s="1"/>
  <c r="AO272" i="11"/>
  <c r="AN272" i="11" s="1"/>
  <c r="AO233" i="11"/>
  <c r="AN233" i="11" s="1"/>
  <c r="AO365" i="11"/>
  <c r="AN365" i="11" s="1"/>
  <c r="AO262" i="11"/>
  <c r="AN262" i="11" s="1"/>
  <c r="AO425" i="11"/>
  <c r="AN425" i="11" s="1"/>
  <c r="AO459" i="11"/>
  <c r="AN459" i="11" s="1"/>
  <c r="AO390" i="11"/>
  <c r="AN390" i="11" s="1"/>
  <c r="AO485" i="11"/>
  <c r="AN485" i="11" s="1"/>
  <c r="AO204" i="11"/>
  <c r="AN204" i="11" s="1"/>
  <c r="AO474" i="11"/>
  <c r="AN474" i="11" s="1"/>
  <c r="AO502" i="11"/>
  <c r="AN502" i="11" s="1"/>
  <c r="AO534" i="11"/>
  <c r="AN534" i="11" s="1"/>
  <c r="AO489" i="11"/>
  <c r="AN489" i="11" s="1"/>
  <c r="AO349" i="11"/>
  <c r="AN349" i="11" s="1"/>
  <c r="AO313" i="11"/>
  <c r="AN313" i="11" s="1"/>
  <c r="AO452" i="11"/>
  <c r="AN452" i="11" s="1"/>
  <c r="AO506" i="11"/>
  <c r="AN506" i="11" s="1"/>
  <c r="AO277" i="11"/>
  <c r="AN277" i="11" s="1"/>
  <c r="AO544" i="11"/>
  <c r="AN544" i="11" s="1"/>
  <c r="AO366" i="11"/>
  <c r="AN366" i="11" s="1"/>
  <c r="AO381" i="11"/>
  <c r="AN381" i="11" s="1"/>
  <c r="AO332" i="11"/>
  <c r="AN332" i="11" s="1"/>
  <c r="AO423" i="11"/>
  <c r="AN423" i="11" s="1"/>
  <c r="AO370" i="11"/>
  <c r="AN370" i="11" s="1"/>
  <c r="AO442" i="11"/>
  <c r="AN442" i="11" s="1"/>
  <c r="AV109" i="11"/>
  <c r="AR112" i="11" s="1"/>
  <c r="AR113" i="11" s="1"/>
  <c r="AR114" i="11" s="1"/>
  <c r="AR115" i="11" s="1"/>
  <c r="AR116" i="11" s="1"/>
  <c r="AR117" i="11" s="1"/>
  <c r="AR118" i="11" s="1"/>
  <c r="AR119" i="11" s="1"/>
  <c r="AR120" i="11" s="1"/>
  <c r="AR121" i="11" s="1"/>
  <c r="AR122" i="11" s="1"/>
  <c r="AR123" i="11" s="1"/>
  <c r="AR124" i="11" s="1"/>
  <c r="AR125" i="11" s="1"/>
  <c r="AR126" i="11" s="1"/>
  <c r="AR127" i="11" s="1"/>
  <c r="AR128" i="11" s="1"/>
  <c r="AR129" i="11" s="1"/>
  <c r="AR130" i="11" s="1"/>
  <c r="AR131" i="11" s="1"/>
  <c r="AR132" i="11" s="1"/>
  <c r="AR133" i="11" s="1"/>
  <c r="AR134" i="11" s="1"/>
  <c r="AR135" i="11" s="1"/>
  <c r="AR136" i="11" s="1"/>
  <c r="AR137" i="11" s="1"/>
  <c r="AR138" i="11" s="1"/>
  <c r="AR139" i="11" s="1"/>
  <c r="AR140" i="11" s="1"/>
  <c r="AR141" i="11" s="1"/>
  <c r="AR142" i="11" s="1"/>
  <c r="AR143" i="11" s="1"/>
  <c r="AR144" i="11" s="1"/>
  <c r="AR145" i="11" s="1"/>
  <c r="AR146" i="11" s="1"/>
  <c r="AR147" i="11" s="1"/>
  <c r="AR148" i="11" s="1"/>
  <c r="AR149" i="11" s="1"/>
  <c r="AR150" i="11" s="1"/>
  <c r="AR151" i="11" s="1"/>
  <c r="AR152" i="11" s="1"/>
  <c r="AR153" i="11" s="1"/>
  <c r="AR154" i="11" s="1"/>
  <c r="AR155" i="11" s="1"/>
  <c r="AR156" i="11" s="1"/>
  <c r="AR157" i="11" s="1"/>
  <c r="AR158" i="11" s="1"/>
  <c r="AR159" i="11" s="1"/>
  <c r="AR160" i="11" s="1"/>
  <c r="AR161" i="11" s="1"/>
  <c r="AR162" i="11" s="1"/>
  <c r="AR163" i="11" s="1"/>
  <c r="AR164" i="11" s="1"/>
  <c r="AR165" i="11" s="1"/>
  <c r="AR166" i="11" s="1"/>
  <c r="AR167" i="11" s="1"/>
  <c r="AR168" i="11" s="1"/>
  <c r="AR169" i="11" s="1"/>
  <c r="AR170" i="11" s="1"/>
  <c r="AR171" i="11" s="1"/>
  <c r="AR172" i="11" s="1"/>
  <c r="AR173" i="11" s="1"/>
  <c r="AR174" i="11" s="1"/>
  <c r="AR175" i="11" s="1"/>
  <c r="AR176" i="11" s="1"/>
  <c r="AR177" i="11" s="1"/>
  <c r="AR178" i="11" s="1"/>
  <c r="AR179" i="11" s="1"/>
  <c r="AR180" i="11" s="1"/>
  <c r="AR181" i="11" s="1"/>
  <c r="AR182" i="11" s="1"/>
  <c r="AR183" i="11" s="1"/>
  <c r="AR184" i="11" s="1"/>
  <c r="AR185" i="11" s="1"/>
  <c r="AR186" i="11" s="1"/>
  <c r="AR187" i="11" s="1"/>
  <c r="AR188" i="11" s="1"/>
  <c r="AR189" i="11" s="1"/>
  <c r="AR190" i="11" s="1"/>
  <c r="AR191" i="11" s="1"/>
  <c r="AR192" i="11" s="1"/>
  <c r="AR193" i="11" s="1"/>
  <c r="AR194" i="11" s="1"/>
  <c r="AR195" i="11" s="1"/>
  <c r="AR196" i="11" s="1"/>
  <c r="AR197" i="11" s="1"/>
  <c r="AR198" i="11" s="1"/>
  <c r="AR199" i="11" s="1"/>
  <c r="AR200" i="11" s="1"/>
  <c r="AR201" i="11" s="1"/>
  <c r="AR202" i="11" s="1"/>
  <c r="AR203" i="11" s="1"/>
  <c r="AR204" i="11" s="1"/>
  <c r="AR205" i="11" s="1"/>
  <c r="AR206" i="11" s="1"/>
  <c r="AR207" i="11" s="1"/>
  <c r="AR208" i="11" s="1"/>
  <c r="AR209" i="11" s="1"/>
  <c r="AR210" i="11" s="1"/>
  <c r="AR211" i="11" s="1"/>
  <c r="AR212" i="11" s="1"/>
  <c r="AR213" i="11" s="1"/>
  <c r="AR214" i="11" s="1"/>
  <c r="AR215" i="11" s="1"/>
  <c r="AR216" i="11" s="1"/>
  <c r="AR217" i="11" s="1"/>
  <c r="AR218" i="11" s="1"/>
  <c r="AR219" i="11" s="1"/>
  <c r="AR220" i="11" s="1"/>
  <c r="AR221" i="11" s="1"/>
  <c r="AR222" i="11" s="1"/>
  <c r="AR223" i="11" s="1"/>
  <c r="AR224" i="11" s="1"/>
  <c r="AR225" i="11" s="1"/>
  <c r="AR226" i="11" s="1"/>
  <c r="AR227" i="11" s="1"/>
  <c r="AR228" i="11" s="1"/>
  <c r="AR229" i="11" s="1"/>
  <c r="AR230" i="11" s="1"/>
  <c r="AR231" i="11" s="1"/>
  <c r="AR232" i="11" s="1"/>
  <c r="AR233" i="11" s="1"/>
  <c r="AR234" i="11" s="1"/>
  <c r="AR235" i="11" s="1"/>
  <c r="AR236" i="11" s="1"/>
  <c r="AR237" i="11" s="1"/>
  <c r="AR238" i="11" s="1"/>
  <c r="AR239" i="11" s="1"/>
  <c r="AR240" i="11" s="1"/>
  <c r="AR241" i="11" s="1"/>
  <c r="AR242" i="11" s="1"/>
  <c r="AR243" i="11" s="1"/>
  <c r="AR244" i="11" s="1"/>
  <c r="AR245" i="11" s="1"/>
  <c r="AR246" i="11" s="1"/>
  <c r="AR247" i="11" s="1"/>
  <c r="AR248" i="11" s="1"/>
  <c r="AR249" i="11" s="1"/>
  <c r="AR250" i="11" s="1"/>
  <c r="AR251" i="11" s="1"/>
  <c r="AR252" i="11" s="1"/>
  <c r="AR253" i="11" s="1"/>
  <c r="AR254" i="11" s="1"/>
  <c r="AR255" i="11" s="1"/>
  <c r="AR256" i="11" s="1"/>
  <c r="AR257" i="11" s="1"/>
  <c r="AR258" i="11" s="1"/>
  <c r="AR259" i="11" s="1"/>
  <c r="AR260" i="11" s="1"/>
  <c r="AR261" i="11" s="1"/>
  <c r="AR262" i="11" s="1"/>
  <c r="AR263" i="11" s="1"/>
  <c r="AR264" i="11" s="1"/>
  <c r="AR265" i="11" s="1"/>
  <c r="AR266" i="11" s="1"/>
  <c r="AR267" i="11" s="1"/>
  <c r="AR268" i="11" s="1"/>
  <c r="AR269" i="11" s="1"/>
  <c r="AR270" i="11" s="1"/>
  <c r="AR271" i="11" s="1"/>
  <c r="AR272" i="11" s="1"/>
  <c r="AR273" i="11" s="1"/>
  <c r="AR274" i="11" s="1"/>
  <c r="AR275" i="11" s="1"/>
  <c r="AR276" i="11" s="1"/>
  <c r="AR277" i="11" s="1"/>
  <c r="AR278" i="11" s="1"/>
  <c r="AR279" i="11" s="1"/>
  <c r="AR280" i="11" s="1"/>
  <c r="AR281" i="11" s="1"/>
  <c r="AR282" i="11" s="1"/>
  <c r="AR283" i="11" s="1"/>
  <c r="AR284" i="11" s="1"/>
  <c r="AR285" i="11" s="1"/>
  <c r="AR286" i="11" s="1"/>
  <c r="AR287" i="11" s="1"/>
  <c r="AR288" i="11" s="1"/>
  <c r="AR289" i="11" s="1"/>
  <c r="AR290" i="11" s="1"/>
  <c r="AR291" i="11" s="1"/>
  <c r="AR292" i="11" s="1"/>
  <c r="AR293" i="11" s="1"/>
  <c r="AR294" i="11" s="1"/>
  <c r="AR295" i="11" s="1"/>
  <c r="AR296" i="11" s="1"/>
  <c r="AR297" i="11" s="1"/>
  <c r="AR298" i="11" s="1"/>
  <c r="AR299" i="11" s="1"/>
  <c r="AR300" i="11" s="1"/>
  <c r="AR301" i="11" s="1"/>
  <c r="AR302" i="11" s="1"/>
  <c r="AR303" i="11" s="1"/>
  <c r="AR304" i="11" s="1"/>
  <c r="AR305" i="11" s="1"/>
  <c r="AR306" i="11" s="1"/>
  <c r="AR307" i="11" s="1"/>
  <c r="AR308" i="11" s="1"/>
  <c r="AR309" i="11" s="1"/>
  <c r="AR310" i="11" s="1"/>
  <c r="AR311" i="11" s="1"/>
  <c r="AR312" i="11" s="1"/>
  <c r="AR313" i="11" s="1"/>
  <c r="AR314" i="11" s="1"/>
  <c r="AR315" i="11" s="1"/>
  <c r="AR316" i="11" s="1"/>
  <c r="AR317" i="11" s="1"/>
  <c r="AR318" i="11" s="1"/>
  <c r="AR319" i="11" s="1"/>
  <c r="AR320" i="11" s="1"/>
  <c r="AR321" i="11" s="1"/>
  <c r="AR322" i="11" s="1"/>
  <c r="AR323" i="11" s="1"/>
  <c r="AR324" i="11" s="1"/>
  <c r="AR325" i="11" s="1"/>
  <c r="AR326" i="11" s="1"/>
  <c r="AR327" i="11" s="1"/>
  <c r="AR328" i="11" s="1"/>
  <c r="AR329" i="11" s="1"/>
  <c r="AR330" i="11" s="1"/>
  <c r="AR331" i="11" s="1"/>
  <c r="AR332" i="11" s="1"/>
  <c r="AR333" i="11" s="1"/>
  <c r="AR334" i="11" s="1"/>
  <c r="AR335" i="11" s="1"/>
  <c r="AR336" i="11" s="1"/>
  <c r="AR337" i="11" s="1"/>
  <c r="AR338" i="11" s="1"/>
  <c r="AR339" i="11" s="1"/>
  <c r="AR340" i="11" s="1"/>
  <c r="AR341" i="11" s="1"/>
  <c r="AR342" i="11" s="1"/>
  <c r="AR343" i="11" s="1"/>
  <c r="AR344" i="11" s="1"/>
  <c r="AR345" i="11" s="1"/>
  <c r="AR346" i="11" s="1"/>
  <c r="AR347" i="11" s="1"/>
  <c r="AR348" i="11" s="1"/>
  <c r="AR349" i="11" s="1"/>
  <c r="AR350" i="11" s="1"/>
  <c r="AR351" i="11" s="1"/>
  <c r="AR352" i="11" s="1"/>
  <c r="AR353" i="11" s="1"/>
  <c r="AR354" i="11" s="1"/>
  <c r="AR355" i="11" s="1"/>
  <c r="AR356" i="11" s="1"/>
  <c r="AR357" i="11" s="1"/>
  <c r="AR358" i="11" s="1"/>
  <c r="AR359" i="11" s="1"/>
  <c r="AR360" i="11" s="1"/>
  <c r="AR361" i="11" s="1"/>
  <c r="AR362" i="11" s="1"/>
  <c r="AR363" i="11" s="1"/>
  <c r="AR364" i="11" s="1"/>
  <c r="AR365" i="11" s="1"/>
  <c r="AR366" i="11" s="1"/>
  <c r="AR367" i="11" s="1"/>
  <c r="AR368" i="11" s="1"/>
  <c r="AR369" i="11" s="1"/>
  <c r="AR370" i="11" s="1"/>
  <c r="AR371" i="11" s="1"/>
  <c r="AR372" i="11" s="1"/>
  <c r="AR373" i="11" s="1"/>
  <c r="AR374" i="11" s="1"/>
  <c r="AR375" i="11" s="1"/>
  <c r="AR376" i="11" s="1"/>
  <c r="AR377" i="11" s="1"/>
  <c r="AR378" i="11" s="1"/>
  <c r="AR379" i="11" s="1"/>
  <c r="AR380" i="11" s="1"/>
  <c r="AR381" i="11" s="1"/>
  <c r="AR382" i="11" s="1"/>
  <c r="AR383" i="11" s="1"/>
  <c r="AR384" i="11" s="1"/>
  <c r="AR385" i="11" s="1"/>
  <c r="AR386" i="11" s="1"/>
  <c r="AR387" i="11" s="1"/>
  <c r="AR388" i="11" s="1"/>
  <c r="AR389" i="11" s="1"/>
  <c r="AR390" i="11" s="1"/>
  <c r="AR391" i="11" s="1"/>
  <c r="AR392" i="11" s="1"/>
  <c r="AR393" i="11" s="1"/>
  <c r="AR394" i="11" s="1"/>
  <c r="AR395" i="11" s="1"/>
  <c r="AR396" i="11" s="1"/>
  <c r="AR397" i="11" s="1"/>
  <c r="AR398" i="11" s="1"/>
  <c r="AR399" i="11" s="1"/>
  <c r="AR400" i="11" s="1"/>
  <c r="AR401" i="11" s="1"/>
  <c r="AR402" i="11" s="1"/>
  <c r="AR403" i="11" s="1"/>
  <c r="AR404" i="11" s="1"/>
  <c r="AR405" i="11" s="1"/>
  <c r="AR406" i="11" s="1"/>
  <c r="AR407" i="11" s="1"/>
  <c r="AR408" i="11" s="1"/>
  <c r="AR409" i="11" s="1"/>
  <c r="AR410" i="11" s="1"/>
  <c r="AR411" i="11" s="1"/>
  <c r="AR412" i="11" s="1"/>
  <c r="AR413" i="11" s="1"/>
  <c r="AR414" i="11" s="1"/>
  <c r="AR415" i="11" s="1"/>
  <c r="AR416" i="11" s="1"/>
  <c r="AR417" i="11" s="1"/>
  <c r="AR418" i="11" s="1"/>
  <c r="AR419" i="11" s="1"/>
  <c r="AR420" i="11" s="1"/>
  <c r="AR421" i="11" s="1"/>
  <c r="AR422" i="11" s="1"/>
  <c r="AR423" i="11" s="1"/>
  <c r="AR424" i="11" s="1"/>
  <c r="AR425" i="11" s="1"/>
  <c r="AR426" i="11" s="1"/>
  <c r="AR427" i="11" s="1"/>
  <c r="AR428" i="11" s="1"/>
  <c r="AR429" i="11" s="1"/>
  <c r="AR430" i="11" s="1"/>
  <c r="AR431" i="11" s="1"/>
  <c r="AR432" i="11" s="1"/>
  <c r="AR433" i="11" s="1"/>
  <c r="AR434" i="11" s="1"/>
  <c r="AR435" i="11" s="1"/>
  <c r="AR436" i="11" s="1"/>
  <c r="AR437" i="11" s="1"/>
  <c r="AR438" i="11" s="1"/>
  <c r="AR439" i="11" s="1"/>
  <c r="AR440" i="11" s="1"/>
  <c r="AR441" i="11" s="1"/>
  <c r="AR442" i="11" s="1"/>
  <c r="AR443" i="11" s="1"/>
  <c r="AR444" i="11" s="1"/>
  <c r="AR445" i="11" s="1"/>
  <c r="AR446" i="11" s="1"/>
  <c r="AR447" i="11" s="1"/>
  <c r="AR448" i="11" s="1"/>
  <c r="AR449" i="11" s="1"/>
  <c r="AR450" i="11" s="1"/>
  <c r="AR451" i="11" s="1"/>
  <c r="AR452" i="11" s="1"/>
  <c r="AR453" i="11" s="1"/>
  <c r="AR454" i="11" s="1"/>
  <c r="AR455" i="11" s="1"/>
  <c r="AR456" i="11" s="1"/>
  <c r="AR457" i="11" s="1"/>
  <c r="AR458" i="11" s="1"/>
  <c r="AR459" i="11" s="1"/>
  <c r="AR460" i="11" s="1"/>
  <c r="AR461" i="11" s="1"/>
  <c r="AR462" i="11" s="1"/>
  <c r="AR463" i="11" s="1"/>
  <c r="AR464" i="11" s="1"/>
  <c r="AR465" i="11" s="1"/>
  <c r="AR466" i="11" s="1"/>
  <c r="AR467" i="11" s="1"/>
  <c r="AR468" i="11" s="1"/>
  <c r="AR469" i="11" s="1"/>
  <c r="AR470" i="11" s="1"/>
  <c r="AR471" i="11" s="1"/>
  <c r="AR472" i="11" s="1"/>
  <c r="AR473" i="11" s="1"/>
  <c r="AR474" i="11" s="1"/>
  <c r="AR475" i="11" s="1"/>
  <c r="AR476" i="11" s="1"/>
  <c r="AR477" i="11" s="1"/>
  <c r="AR478" i="11" s="1"/>
  <c r="AR479" i="11" s="1"/>
  <c r="AR480" i="11" s="1"/>
  <c r="AR481" i="11" s="1"/>
  <c r="AR482" i="11" s="1"/>
  <c r="AR483" i="11" s="1"/>
  <c r="AR484" i="11" s="1"/>
  <c r="AR485" i="11" s="1"/>
  <c r="AR486" i="11" s="1"/>
  <c r="AR487" i="11" s="1"/>
  <c r="AR488" i="11" s="1"/>
  <c r="AR489" i="11" s="1"/>
  <c r="AR490" i="11" s="1"/>
  <c r="AR491" i="11" s="1"/>
  <c r="AR492" i="11" s="1"/>
  <c r="AR493" i="11" s="1"/>
  <c r="AR494" i="11" s="1"/>
  <c r="AR495" i="11" s="1"/>
  <c r="AR496" i="11" s="1"/>
  <c r="AR497" i="11" s="1"/>
  <c r="AR498" i="11" s="1"/>
  <c r="AR499" i="11" s="1"/>
  <c r="AR500" i="11" s="1"/>
  <c r="AR501" i="11" s="1"/>
  <c r="AR502" i="11" s="1"/>
  <c r="AR503" i="11" s="1"/>
  <c r="AR504" i="11" s="1"/>
  <c r="AR505" i="11" s="1"/>
  <c r="AR506" i="11" s="1"/>
  <c r="AR507" i="11" s="1"/>
  <c r="AR508" i="11" s="1"/>
  <c r="AR509" i="11" s="1"/>
  <c r="AR510" i="11" s="1"/>
  <c r="AR511" i="11" s="1"/>
  <c r="AR512" i="11" s="1"/>
  <c r="AR513" i="11" s="1"/>
  <c r="AR514" i="11" s="1"/>
  <c r="AR515" i="11" s="1"/>
  <c r="AR516" i="11" s="1"/>
  <c r="AR517" i="11" s="1"/>
  <c r="AR518" i="11" s="1"/>
  <c r="AR519" i="11" s="1"/>
  <c r="AR520" i="11" s="1"/>
  <c r="AR521" i="11" s="1"/>
  <c r="AR522" i="11" s="1"/>
  <c r="AR523" i="11" s="1"/>
  <c r="AR524" i="11" s="1"/>
  <c r="AR525" i="11" s="1"/>
  <c r="AR526" i="11" s="1"/>
  <c r="AR527" i="11" s="1"/>
  <c r="AR528" i="11" s="1"/>
  <c r="AR529" i="11" s="1"/>
  <c r="AR530" i="11" s="1"/>
  <c r="AR531" i="11" s="1"/>
  <c r="AR532" i="11" s="1"/>
  <c r="AR533" i="11" s="1"/>
  <c r="AR534" i="11" s="1"/>
  <c r="AR535" i="11" s="1"/>
  <c r="AR536" i="11" s="1"/>
  <c r="AR537" i="11" s="1"/>
  <c r="AR538" i="11" s="1"/>
  <c r="AR539" i="11" s="1"/>
  <c r="AR540" i="11" s="1"/>
  <c r="AR541" i="11" s="1"/>
  <c r="AR542" i="11" s="1"/>
  <c r="AR543" i="11" s="1"/>
  <c r="AR544" i="11" s="1"/>
  <c r="AR545" i="11" s="1"/>
  <c r="AR546" i="11" s="1"/>
  <c r="AR547" i="11" s="1"/>
  <c r="AR548" i="11" s="1"/>
  <c r="AR549" i="11" s="1"/>
  <c r="AR550" i="11" s="1"/>
  <c r="AR551" i="11" s="1"/>
  <c r="AR552" i="11" s="1"/>
  <c r="AR553" i="11" s="1"/>
  <c r="AR554" i="11" s="1"/>
  <c r="AR555" i="11" s="1"/>
  <c r="AR556" i="11" s="1"/>
  <c r="AR557" i="11" s="1"/>
  <c r="AR558" i="11" s="1"/>
  <c r="AR559" i="11" s="1"/>
  <c r="AR560" i="11" s="1"/>
  <c r="AR561" i="11" s="1"/>
  <c r="AR562" i="11" s="1"/>
  <c r="AR563" i="11" s="1"/>
  <c r="AR564" i="11" s="1"/>
  <c r="AR565" i="11" s="1"/>
  <c r="AR566" i="11" s="1"/>
  <c r="AR567" i="11" s="1"/>
  <c r="AR568" i="11" s="1"/>
  <c r="AR569" i="11" s="1"/>
  <c r="AR570" i="11" s="1"/>
  <c r="AR571" i="11" s="1"/>
  <c r="AR572" i="11" s="1"/>
  <c r="AR573" i="11" s="1"/>
  <c r="AR574" i="11" s="1"/>
  <c r="AR575" i="11" s="1"/>
  <c r="AR576" i="11" s="1"/>
  <c r="AR577" i="11" s="1"/>
  <c r="AR578" i="11" s="1"/>
  <c r="AR579" i="11" s="1"/>
  <c r="AR580" i="11" s="1"/>
  <c r="AR581" i="11" s="1"/>
  <c r="AR582" i="11" s="1"/>
  <c r="AR583" i="11" s="1"/>
  <c r="AR584" i="11" s="1"/>
  <c r="AR585" i="11" s="1"/>
  <c r="AR586" i="11" s="1"/>
  <c r="AR587" i="11" s="1"/>
  <c r="AR588" i="11" s="1"/>
  <c r="AR589" i="11" s="1"/>
  <c r="AR590" i="11" s="1"/>
  <c r="AR591" i="11" s="1"/>
  <c r="AR111" i="11"/>
  <c r="M79" i="13"/>
  <c r="L79" i="13" s="1"/>
  <c r="M93" i="13"/>
  <c r="L93" i="13" s="1"/>
  <c r="M107" i="13"/>
  <c r="L107" i="13" s="1"/>
  <c r="M121" i="13"/>
  <c r="L121" i="13" s="1"/>
  <c r="M135" i="13"/>
  <c r="L135" i="13" s="1"/>
  <c r="M149" i="13"/>
  <c r="L149" i="13" s="1"/>
  <c r="M163" i="13"/>
  <c r="L163" i="13" s="1"/>
  <c r="M177" i="13"/>
  <c r="L177" i="13" s="1"/>
  <c r="M191" i="13"/>
  <c r="L191" i="13" s="1"/>
  <c r="M205" i="13"/>
  <c r="L205" i="13" s="1"/>
  <c r="M219" i="13"/>
  <c r="L219" i="13" s="1"/>
  <c r="M233" i="13"/>
  <c r="L233" i="13" s="1"/>
  <c r="M247" i="13"/>
  <c r="L247" i="13" s="1"/>
  <c r="M261" i="13"/>
  <c r="L261" i="13" s="1"/>
  <c r="M275" i="13"/>
  <c r="L275" i="13" s="1"/>
  <c r="M289" i="13"/>
  <c r="L289" i="13" s="1"/>
  <c r="M303" i="13"/>
  <c r="L303" i="13" s="1"/>
  <c r="M317" i="13"/>
  <c r="L317" i="13" s="1"/>
  <c r="M331" i="13"/>
  <c r="L331" i="13" s="1"/>
  <c r="M345" i="13"/>
  <c r="L345" i="13" s="1"/>
  <c r="M359" i="13"/>
  <c r="L359" i="13" s="1"/>
  <c r="M373" i="13"/>
  <c r="L373" i="13" s="1"/>
  <c r="M387" i="13"/>
  <c r="L387" i="13" s="1"/>
  <c r="M401" i="13"/>
  <c r="L401" i="13" s="1"/>
  <c r="M415" i="13"/>
  <c r="L415" i="13" s="1"/>
  <c r="M429" i="13"/>
  <c r="L429" i="13" s="1"/>
  <c r="M443" i="13"/>
  <c r="L443" i="13" s="1"/>
  <c r="M457" i="13"/>
  <c r="L457" i="13" s="1"/>
  <c r="M471" i="13"/>
  <c r="L471" i="13" s="1"/>
  <c r="M485" i="13"/>
  <c r="L485" i="13" s="1"/>
  <c r="M94" i="13"/>
  <c r="L94" i="13" s="1"/>
  <c r="M108" i="13"/>
  <c r="L108" i="13" s="1"/>
  <c r="M122" i="13"/>
  <c r="L122" i="13" s="1"/>
  <c r="M136" i="13"/>
  <c r="L136" i="13" s="1"/>
  <c r="M150" i="13"/>
  <c r="L150" i="13" s="1"/>
  <c r="M178" i="13"/>
  <c r="L178" i="13" s="1"/>
  <c r="M192" i="13"/>
  <c r="L192" i="13" s="1"/>
  <c r="M206" i="13"/>
  <c r="L206" i="13" s="1"/>
  <c r="M234" i="13"/>
  <c r="L234" i="13" s="1"/>
  <c r="M262" i="13"/>
  <c r="L262" i="13" s="1"/>
  <c r="M276" i="13"/>
  <c r="L276" i="13" s="1"/>
  <c r="M304" i="13"/>
  <c r="L304" i="13" s="1"/>
  <c r="M318" i="13"/>
  <c r="L318" i="13" s="1"/>
  <c r="M346" i="13"/>
  <c r="L346" i="13" s="1"/>
  <c r="M374" i="13"/>
  <c r="L374" i="13" s="1"/>
  <c r="M402" i="13"/>
  <c r="L402" i="13" s="1"/>
  <c r="M416" i="13"/>
  <c r="L416" i="13" s="1"/>
  <c r="M430" i="13"/>
  <c r="L430" i="13" s="1"/>
  <c r="M458" i="13"/>
  <c r="L458" i="13" s="1"/>
  <c r="M472" i="13"/>
  <c r="L472" i="13" s="1"/>
  <c r="M81" i="13"/>
  <c r="L81" i="13" s="1"/>
  <c r="M109" i="13"/>
  <c r="L109" i="13" s="1"/>
  <c r="M123" i="13"/>
  <c r="L123" i="13" s="1"/>
  <c r="M151" i="13"/>
  <c r="L151" i="13" s="1"/>
  <c r="M165" i="13"/>
  <c r="L165" i="13" s="1"/>
  <c r="M207" i="13"/>
  <c r="L207" i="13" s="1"/>
  <c r="M235" i="13"/>
  <c r="L235" i="13" s="1"/>
  <c r="M249" i="13"/>
  <c r="L249" i="13" s="1"/>
  <c r="M277" i="13"/>
  <c r="L277" i="13" s="1"/>
  <c r="M291" i="13"/>
  <c r="L291" i="13" s="1"/>
  <c r="M319" i="13"/>
  <c r="L319" i="13" s="1"/>
  <c r="M347" i="13"/>
  <c r="L347" i="13" s="1"/>
  <c r="M361" i="13"/>
  <c r="L361" i="13" s="1"/>
  <c r="M389" i="13"/>
  <c r="L389" i="13" s="1"/>
  <c r="M403" i="13"/>
  <c r="L403" i="13" s="1"/>
  <c r="M431" i="13"/>
  <c r="L431" i="13" s="1"/>
  <c r="M445" i="13"/>
  <c r="L445" i="13" s="1"/>
  <c r="M473" i="13"/>
  <c r="L473" i="13" s="1"/>
  <c r="M80" i="13"/>
  <c r="L80" i="13" s="1"/>
  <c r="M164" i="13"/>
  <c r="L164" i="13" s="1"/>
  <c r="M220" i="13"/>
  <c r="L220" i="13" s="1"/>
  <c r="M248" i="13"/>
  <c r="L248" i="13" s="1"/>
  <c r="M290" i="13"/>
  <c r="L290" i="13" s="1"/>
  <c r="M332" i="13"/>
  <c r="L332" i="13" s="1"/>
  <c r="M360" i="13"/>
  <c r="L360" i="13" s="1"/>
  <c r="M388" i="13"/>
  <c r="L388" i="13" s="1"/>
  <c r="M444" i="13"/>
  <c r="L444" i="13" s="1"/>
  <c r="M486" i="13"/>
  <c r="L486" i="13" s="1"/>
  <c r="M95" i="13"/>
  <c r="L95" i="13" s="1"/>
  <c r="M137" i="13"/>
  <c r="L137" i="13" s="1"/>
  <c r="M179" i="13"/>
  <c r="L179" i="13" s="1"/>
  <c r="M221" i="13"/>
  <c r="L221" i="13" s="1"/>
  <c r="M263" i="13"/>
  <c r="L263" i="13" s="1"/>
  <c r="M305" i="13"/>
  <c r="L305" i="13" s="1"/>
  <c r="M333" i="13"/>
  <c r="L333" i="13" s="1"/>
  <c r="M375" i="13"/>
  <c r="L375" i="13" s="1"/>
  <c r="M417" i="13"/>
  <c r="L417" i="13" s="1"/>
  <c r="M459" i="13"/>
  <c r="L459" i="13" s="1"/>
  <c r="M487" i="13"/>
  <c r="L487" i="13" s="1"/>
  <c r="M193" i="13"/>
  <c r="L193" i="13" s="1"/>
  <c r="M83" i="13"/>
  <c r="L83" i="13" s="1"/>
  <c r="M97" i="13"/>
  <c r="L97" i="13" s="1"/>
  <c r="M111" i="13"/>
  <c r="L111" i="13" s="1"/>
  <c r="M125" i="13"/>
  <c r="L125" i="13" s="1"/>
  <c r="M139" i="13"/>
  <c r="L139" i="13" s="1"/>
  <c r="M153" i="13"/>
  <c r="L153" i="13" s="1"/>
  <c r="M167" i="13"/>
  <c r="L167" i="13" s="1"/>
  <c r="M181" i="13"/>
  <c r="L181" i="13" s="1"/>
  <c r="M195" i="13"/>
  <c r="L195" i="13" s="1"/>
  <c r="M209" i="13"/>
  <c r="L209" i="13" s="1"/>
  <c r="M223" i="13"/>
  <c r="L223" i="13" s="1"/>
  <c r="M237" i="13"/>
  <c r="L237" i="13" s="1"/>
  <c r="M251" i="13"/>
  <c r="L251" i="13" s="1"/>
  <c r="M265" i="13"/>
  <c r="L265" i="13" s="1"/>
  <c r="M279" i="13"/>
  <c r="L279" i="13" s="1"/>
  <c r="M293" i="13"/>
  <c r="L293" i="13" s="1"/>
  <c r="M307" i="13"/>
  <c r="L307" i="13" s="1"/>
  <c r="M321" i="13"/>
  <c r="L321" i="13" s="1"/>
  <c r="M335" i="13"/>
  <c r="L335" i="13" s="1"/>
  <c r="M349" i="13"/>
  <c r="L349" i="13" s="1"/>
  <c r="M363" i="13"/>
  <c r="L363" i="13" s="1"/>
  <c r="M377" i="13"/>
  <c r="L377" i="13" s="1"/>
  <c r="M391" i="13"/>
  <c r="L391" i="13" s="1"/>
  <c r="M405" i="13"/>
  <c r="L405" i="13" s="1"/>
  <c r="M419" i="13"/>
  <c r="L419" i="13" s="1"/>
  <c r="M433" i="13"/>
  <c r="L433" i="13" s="1"/>
  <c r="M447" i="13"/>
  <c r="L447" i="13" s="1"/>
  <c r="M461" i="13"/>
  <c r="L461" i="13" s="1"/>
  <c r="M475" i="13"/>
  <c r="L475" i="13" s="1"/>
  <c r="M489" i="13"/>
  <c r="L489" i="13" s="1"/>
  <c r="M70" i="13"/>
  <c r="L70" i="13" s="1"/>
  <c r="M84" i="13"/>
  <c r="L84" i="13" s="1"/>
  <c r="M98" i="13"/>
  <c r="L98" i="13" s="1"/>
  <c r="M112" i="13"/>
  <c r="L112" i="13" s="1"/>
  <c r="M126" i="13"/>
  <c r="L126" i="13" s="1"/>
  <c r="M140" i="13"/>
  <c r="L140" i="13" s="1"/>
  <c r="M154" i="13"/>
  <c r="L154" i="13" s="1"/>
  <c r="M168" i="13"/>
  <c r="L168" i="13" s="1"/>
  <c r="M182" i="13"/>
  <c r="L182" i="13" s="1"/>
  <c r="M196" i="13"/>
  <c r="L196" i="13" s="1"/>
  <c r="M210" i="13"/>
  <c r="L210" i="13" s="1"/>
  <c r="M224" i="13"/>
  <c r="L224" i="13" s="1"/>
  <c r="M238" i="13"/>
  <c r="L238" i="13" s="1"/>
  <c r="M252" i="13"/>
  <c r="L252" i="13" s="1"/>
  <c r="M266" i="13"/>
  <c r="L266" i="13" s="1"/>
  <c r="M280" i="13"/>
  <c r="L280" i="13" s="1"/>
  <c r="M294" i="13"/>
  <c r="L294" i="13" s="1"/>
  <c r="M308" i="13"/>
  <c r="L308" i="13" s="1"/>
  <c r="M322" i="13"/>
  <c r="L322" i="13" s="1"/>
  <c r="M336" i="13"/>
  <c r="L336" i="13" s="1"/>
  <c r="M350" i="13"/>
  <c r="L350" i="13" s="1"/>
  <c r="M364" i="13"/>
  <c r="L364" i="13" s="1"/>
  <c r="M378" i="13"/>
  <c r="L378" i="13" s="1"/>
  <c r="M392" i="13"/>
  <c r="L392" i="13" s="1"/>
  <c r="M406" i="13"/>
  <c r="L406" i="13" s="1"/>
  <c r="M420" i="13"/>
  <c r="L420" i="13" s="1"/>
  <c r="M434" i="13"/>
  <c r="L434" i="13" s="1"/>
  <c r="M448" i="13"/>
  <c r="L448" i="13" s="1"/>
  <c r="M462" i="13"/>
  <c r="L462" i="13" s="1"/>
  <c r="M476" i="13"/>
  <c r="L476" i="13" s="1"/>
  <c r="M71" i="13"/>
  <c r="L71" i="13" s="1"/>
  <c r="M85" i="13"/>
  <c r="L85" i="13" s="1"/>
  <c r="M99" i="13"/>
  <c r="L99" i="13" s="1"/>
  <c r="M113" i="13"/>
  <c r="L113" i="13" s="1"/>
  <c r="M127" i="13"/>
  <c r="L127" i="13" s="1"/>
  <c r="M141" i="13"/>
  <c r="L141" i="13" s="1"/>
  <c r="M155" i="13"/>
  <c r="L155" i="13" s="1"/>
  <c r="M169" i="13"/>
  <c r="L169" i="13" s="1"/>
  <c r="M183" i="13"/>
  <c r="L183" i="13" s="1"/>
  <c r="M197" i="13"/>
  <c r="L197" i="13" s="1"/>
  <c r="M211" i="13"/>
  <c r="L211" i="13" s="1"/>
  <c r="M225" i="13"/>
  <c r="L225" i="13" s="1"/>
  <c r="M239" i="13"/>
  <c r="L239" i="13" s="1"/>
  <c r="M253" i="13"/>
  <c r="L253" i="13" s="1"/>
  <c r="M267" i="13"/>
  <c r="L267" i="13" s="1"/>
  <c r="M281" i="13"/>
  <c r="L281" i="13" s="1"/>
  <c r="M295" i="13"/>
  <c r="L295" i="13" s="1"/>
  <c r="M309" i="13"/>
  <c r="L309" i="13" s="1"/>
  <c r="M323" i="13"/>
  <c r="L323" i="13" s="1"/>
  <c r="M337" i="13"/>
  <c r="L337" i="13" s="1"/>
  <c r="M351" i="13"/>
  <c r="L351" i="13" s="1"/>
  <c r="M365" i="13"/>
  <c r="L365" i="13" s="1"/>
  <c r="M379" i="13"/>
  <c r="L379" i="13" s="1"/>
  <c r="M393" i="13"/>
  <c r="L393" i="13" s="1"/>
  <c r="M407" i="13"/>
  <c r="L407" i="13" s="1"/>
  <c r="M87" i="13"/>
  <c r="L87" i="13" s="1"/>
  <c r="M110" i="13"/>
  <c r="L110" i="13" s="1"/>
  <c r="M133" i="13"/>
  <c r="L133" i="13" s="1"/>
  <c r="M159" i="13"/>
  <c r="L159" i="13" s="1"/>
  <c r="M185" i="13"/>
  <c r="L185" i="13" s="1"/>
  <c r="M208" i="13"/>
  <c r="L208" i="13" s="1"/>
  <c r="M231" i="13"/>
  <c r="L231" i="13" s="1"/>
  <c r="M257" i="13"/>
  <c r="L257" i="13" s="1"/>
  <c r="M283" i="13"/>
  <c r="L283" i="13" s="1"/>
  <c r="M306" i="13"/>
  <c r="L306" i="13" s="1"/>
  <c r="M329" i="13"/>
  <c r="L329" i="13" s="1"/>
  <c r="M355" i="13"/>
  <c r="L355" i="13" s="1"/>
  <c r="M381" i="13"/>
  <c r="L381" i="13" s="1"/>
  <c r="M404" i="13"/>
  <c r="L404" i="13" s="1"/>
  <c r="M426" i="13"/>
  <c r="L426" i="13" s="1"/>
  <c r="M450" i="13"/>
  <c r="L450" i="13" s="1"/>
  <c r="M469" i="13"/>
  <c r="L469" i="13" s="1"/>
  <c r="M115" i="13"/>
  <c r="L115" i="13" s="1"/>
  <c r="M138" i="13"/>
  <c r="L138" i="13" s="1"/>
  <c r="M187" i="13"/>
  <c r="L187" i="13" s="1"/>
  <c r="M213" i="13"/>
  <c r="L213" i="13" s="1"/>
  <c r="M259" i="13"/>
  <c r="L259" i="13" s="1"/>
  <c r="M311" i="13"/>
  <c r="L311" i="13" s="1"/>
  <c r="M357" i="13"/>
  <c r="L357" i="13" s="1"/>
  <c r="M428" i="13"/>
  <c r="L428" i="13" s="1"/>
  <c r="M116" i="13"/>
  <c r="L116" i="13" s="1"/>
  <c r="M142" i="13"/>
  <c r="L142" i="13" s="1"/>
  <c r="M188" i="13"/>
  <c r="L188" i="13" s="1"/>
  <c r="M240" i="13"/>
  <c r="L240" i="13" s="1"/>
  <c r="M286" i="13"/>
  <c r="L286" i="13" s="1"/>
  <c r="M338" i="13"/>
  <c r="L338" i="13" s="1"/>
  <c r="M384" i="13"/>
  <c r="L384" i="13" s="1"/>
  <c r="M432" i="13"/>
  <c r="L432" i="13" s="1"/>
  <c r="M477" i="13"/>
  <c r="L477" i="13" s="1"/>
  <c r="M367" i="13"/>
  <c r="L367" i="13" s="1"/>
  <c r="M100" i="13"/>
  <c r="L100" i="13" s="1"/>
  <c r="M198" i="13"/>
  <c r="L198" i="13" s="1"/>
  <c r="M270" i="13"/>
  <c r="L270" i="13" s="1"/>
  <c r="M368" i="13"/>
  <c r="L368" i="13" s="1"/>
  <c r="M394" i="13"/>
  <c r="L394" i="13" s="1"/>
  <c r="M460" i="13"/>
  <c r="L460" i="13" s="1"/>
  <c r="M481" i="13"/>
  <c r="L481" i="13" s="1"/>
  <c r="M75" i="13"/>
  <c r="L75" i="13" s="1"/>
  <c r="M147" i="13"/>
  <c r="L147" i="13" s="1"/>
  <c r="M222" i="13"/>
  <c r="L222" i="13" s="1"/>
  <c r="M245" i="13"/>
  <c r="L245" i="13" s="1"/>
  <c r="M320" i="13"/>
  <c r="L320" i="13" s="1"/>
  <c r="M343" i="13"/>
  <c r="L343" i="13" s="1"/>
  <c r="M418" i="13"/>
  <c r="L418" i="13" s="1"/>
  <c r="M482" i="13"/>
  <c r="L482" i="13" s="1"/>
  <c r="M76" i="13"/>
  <c r="L76" i="13" s="1"/>
  <c r="M174" i="13"/>
  <c r="L174" i="13" s="1"/>
  <c r="M272" i="13"/>
  <c r="L272" i="13" s="1"/>
  <c r="M344" i="13"/>
  <c r="L344" i="13" s="1"/>
  <c r="M421" i="13"/>
  <c r="L421" i="13" s="1"/>
  <c r="M483" i="13"/>
  <c r="L483" i="13" s="1"/>
  <c r="M103" i="13"/>
  <c r="L103" i="13" s="1"/>
  <c r="M201" i="13"/>
  <c r="L201" i="13" s="1"/>
  <c r="M299" i="13"/>
  <c r="L299" i="13" s="1"/>
  <c r="M371" i="13"/>
  <c r="L371" i="13" s="1"/>
  <c r="M465" i="13"/>
  <c r="L465" i="13" s="1"/>
  <c r="M104" i="13"/>
  <c r="L104" i="13" s="1"/>
  <c r="M254" i="13"/>
  <c r="L254" i="13" s="1"/>
  <c r="M352" i="13"/>
  <c r="L352" i="13" s="1"/>
  <c r="M442" i="13"/>
  <c r="L442" i="13" s="1"/>
  <c r="M180" i="13"/>
  <c r="L180" i="13" s="1"/>
  <c r="M327" i="13"/>
  <c r="L327" i="13" s="1"/>
  <c r="M424" i="13"/>
  <c r="L424" i="13" s="1"/>
  <c r="M132" i="13"/>
  <c r="L132" i="13" s="1"/>
  <c r="M230" i="13"/>
  <c r="L230" i="13" s="1"/>
  <c r="M328" i="13"/>
  <c r="L328" i="13" s="1"/>
  <c r="M425" i="13"/>
  <c r="L425" i="13" s="1"/>
  <c r="M88" i="13"/>
  <c r="L88" i="13" s="1"/>
  <c r="M114" i="13"/>
  <c r="L114" i="13" s="1"/>
  <c r="M134" i="13"/>
  <c r="L134" i="13" s="1"/>
  <c r="M160" i="13"/>
  <c r="L160" i="13" s="1"/>
  <c r="M186" i="13"/>
  <c r="L186" i="13" s="1"/>
  <c r="M212" i="13"/>
  <c r="L212" i="13" s="1"/>
  <c r="M232" i="13"/>
  <c r="L232" i="13" s="1"/>
  <c r="M258" i="13"/>
  <c r="L258" i="13" s="1"/>
  <c r="M284" i="13"/>
  <c r="L284" i="13" s="1"/>
  <c r="M310" i="13"/>
  <c r="L310" i="13" s="1"/>
  <c r="M330" i="13"/>
  <c r="L330" i="13" s="1"/>
  <c r="M356" i="13"/>
  <c r="L356" i="13" s="1"/>
  <c r="M382" i="13"/>
  <c r="L382" i="13" s="1"/>
  <c r="M408" i="13"/>
  <c r="L408" i="13" s="1"/>
  <c r="M427" i="13"/>
  <c r="L427" i="13" s="1"/>
  <c r="M451" i="13"/>
  <c r="L451" i="13" s="1"/>
  <c r="M470" i="13"/>
  <c r="L470" i="13" s="1"/>
  <c r="M89" i="13"/>
  <c r="L89" i="13" s="1"/>
  <c r="M161" i="13"/>
  <c r="L161" i="13" s="1"/>
  <c r="M236" i="13"/>
  <c r="L236" i="13" s="1"/>
  <c r="M285" i="13"/>
  <c r="L285" i="13" s="1"/>
  <c r="M334" i="13"/>
  <c r="L334" i="13" s="1"/>
  <c r="M383" i="13"/>
  <c r="L383" i="13" s="1"/>
  <c r="M409" i="13"/>
  <c r="L409" i="13" s="1"/>
  <c r="M452" i="13"/>
  <c r="L452" i="13" s="1"/>
  <c r="M474" i="13"/>
  <c r="L474" i="13" s="1"/>
  <c r="M90" i="13"/>
  <c r="L90" i="13" s="1"/>
  <c r="M162" i="13"/>
  <c r="L162" i="13" s="1"/>
  <c r="M214" i="13"/>
  <c r="L214" i="13" s="1"/>
  <c r="M260" i="13"/>
  <c r="L260" i="13" s="1"/>
  <c r="M312" i="13"/>
  <c r="L312" i="13" s="1"/>
  <c r="M358" i="13"/>
  <c r="L358" i="13" s="1"/>
  <c r="M410" i="13"/>
  <c r="L410" i="13" s="1"/>
  <c r="M453" i="13"/>
  <c r="L453" i="13" s="1"/>
  <c r="M341" i="13"/>
  <c r="L341" i="13" s="1"/>
  <c r="M74" i="13"/>
  <c r="L74" i="13" s="1"/>
  <c r="M120" i="13"/>
  <c r="L120" i="13" s="1"/>
  <c r="M172" i="13"/>
  <c r="L172" i="13" s="1"/>
  <c r="M218" i="13"/>
  <c r="L218" i="13" s="1"/>
  <c r="M244" i="13"/>
  <c r="L244" i="13" s="1"/>
  <c r="M296" i="13"/>
  <c r="L296" i="13" s="1"/>
  <c r="M342" i="13"/>
  <c r="L342" i="13" s="1"/>
  <c r="M438" i="13"/>
  <c r="L438" i="13" s="1"/>
  <c r="M124" i="13"/>
  <c r="L124" i="13" s="1"/>
  <c r="M199" i="13"/>
  <c r="L199" i="13" s="1"/>
  <c r="M297" i="13"/>
  <c r="L297" i="13" s="1"/>
  <c r="M369" i="13"/>
  <c r="L369" i="13" s="1"/>
  <c r="M439" i="13"/>
  <c r="L439" i="13" s="1"/>
  <c r="M128" i="13"/>
  <c r="L128" i="13" s="1"/>
  <c r="M200" i="13"/>
  <c r="L200" i="13" s="1"/>
  <c r="M226" i="13"/>
  <c r="L226" i="13" s="1"/>
  <c r="M246" i="13"/>
  <c r="L246" i="13" s="1"/>
  <c r="M324" i="13"/>
  <c r="L324" i="13" s="1"/>
  <c r="M396" i="13"/>
  <c r="L396" i="13" s="1"/>
  <c r="M464" i="13"/>
  <c r="L464" i="13" s="1"/>
  <c r="M152" i="13"/>
  <c r="L152" i="13" s="1"/>
  <c r="M227" i="13"/>
  <c r="L227" i="13" s="1"/>
  <c r="M325" i="13"/>
  <c r="L325" i="13" s="1"/>
  <c r="M397" i="13"/>
  <c r="L397" i="13" s="1"/>
  <c r="M484" i="13"/>
  <c r="L484" i="13" s="1"/>
  <c r="M130" i="13"/>
  <c r="L130" i="13" s="1"/>
  <c r="M228" i="13"/>
  <c r="L228" i="13" s="1"/>
  <c r="M274" i="13"/>
  <c r="L274" i="13" s="1"/>
  <c r="M326" i="13"/>
  <c r="L326" i="13" s="1"/>
  <c r="M372" i="13"/>
  <c r="L372" i="13" s="1"/>
  <c r="M466" i="13"/>
  <c r="L466" i="13" s="1"/>
  <c r="M131" i="13"/>
  <c r="L131" i="13" s="1"/>
  <c r="M255" i="13"/>
  <c r="L255" i="13" s="1"/>
  <c r="M353" i="13"/>
  <c r="L353" i="13" s="1"/>
  <c r="M467" i="13"/>
  <c r="L467" i="13" s="1"/>
  <c r="M86" i="13"/>
  <c r="L86" i="13" s="1"/>
  <c r="M184" i="13"/>
  <c r="L184" i="13" s="1"/>
  <c r="M256" i="13"/>
  <c r="L256" i="13" s="1"/>
  <c r="M354" i="13"/>
  <c r="L354" i="13" s="1"/>
  <c r="M449" i="13"/>
  <c r="L449" i="13" s="1"/>
  <c r="M102" i="13"/>
  <c r="L102" i="13" s="1"/>
  <c r="M77" i="13"/>
  <c r="L77" i="13" s="1"/>
  <c r="M250" i="13"/>
  <c r="L250" i="13" s="1"/>
  <c r="M422" i="13"/>
  <c r="L422" i="13" s="1"/>
  <c r="M156" i="13"/>
  <c r="L156" i="13" s="1"/>
  <c r="M423" i="13"/>
  <c r="L423" i="13" s="1"/>
  <c r="M105" i="13"/>
  <c r="L105" i="13" s="1"/>
  <c r="M278" i="13"/>
  <c r="L278" i="13" s="1"/>
  <c r="M158" i="13"/>
  <c r="L158" i="13" s="1"/>
  <c r="M282" i="13"/>
  <c r="L282" i="13" s="1"/>
  <c r="M400" i="13"/>
  <c r="L400" i="13" s="1"/>
  <c r="M176" i="13"/>
  <c r="L176" i="13" s="1"/>
  <c r="M82" i="13"/>
  <c r="L82" i="13" s="1"/>
  <c r="M446" i="13"/>
  <c r="L446" i="13" s="1"/>
  <c r="M91" i="13"/>
  <c r="L91" i="13" s="1"/>
  <c r="M117" i="13"/>
  <c r="L117" i="13" s="1"/>
  <c r="M143" i="13"/>
  <c r="L143" i="13" s="1"/>
  <c r="M166" i="13"/>
  <c r="L166" i="13" s="1"/>
  <c r="M189" i="13"/>
  <c r="L189" i="13" s="1"/>
  <c r="M215" i="13"/>
  <c r="L215" i="13" s="1"/>
  <c r="M241" i="13"/>
  <c r="L241" i="13" s="1"/>
  <c r="M264" i="13"/>
  <c r="L264" i="13" s="1"/>
  <c r="M287" i="13"/>
  <c r="L287" i="13" s="1"/>
  <c r="M313" i="13"/>
  <c r="L313" i="13" s="1"/>
  <c r="M339" i="13"/>
  <c r="L339" i="13" s="1"/>
  <c r="M362" i="13"/>
  <c r="L362" i="13" s="1"/>
  <c r="M385" i="13"/>
  <c r="L385" i="13" s="1"/>
  <c r="M411" i="13"/>
  <c r="L411" i="13" s="1"/>
  <c r="M435" i="13"/>
  <c r="L435" i="13" s="1"/>
  <c r="M454" i="13"/>
  <c r="L454" i="13" s="1"/>
  <c r="M478" i="13"/>
  <c r="L478" i="13" s="1"/>
  <c r="M72" i="13"/>
  <c r="L72" i="13" s="1"/>
  <c r="M92" i="13"/>
  <c r="L92" i="13" s="1"/>
  <c r="M118" i="13"/>
  <c r="L118" i="13" s="1"/>
  <c r="M144" i="13"/>
  <c r="L144" i="13" s="1"/>
  <c r="M170" i="13"/>
  <c r="L170" i="13" s="1"/>
  <c r="M190" i="13"/>
  <c r="L190" i="13" s="1"/>
  <c r="M216" i="13"/>
  <c r="L216" i="13" s="1"/>
  <c r="M242" i="13"/>
  <c r="L242" i="13" s="1"/>
  <c r="M268" i="13"/>
  <c r="L268" i="13" s="1"/>
  <c r="M288" i="13"/>
  <c r="L288" i="13" s="1"/>
  <c r="M314" i="13"/>
  <c r="L314" i="13" s="1"/>
  <c r="M340" i="13"/>
  <c r="L340" i="13" s="1"/>
  <c r="M366" i="13"/>
  <c r="L366" i="13" s="1"/>
  <c r="M386" i="13"/>
  <c r="L386" i="13" s="1"/>
  <c r="M412" i="13"/>
  <c r="L412" i="13" s="1"/>
  <c r="M436" i="13"/>
  <c r="L436" i="13" s="1"/>
  <c r="M455" i="13"/>
  <c r="L455" i="13" s="1"/>
  <c r="M479" i="13"/>
  <c r="L479" i="13" s="1"/>
  <c r="M73" i="13"/>
  <c r="L73" i="13" s="1"/>
  <c r="M96" i="13"/>
  <c r="L96" i="13" s="1"/>
  <c r="M119" i="13"/>
  <c r="L119" i="13" s="1"/>
  <c r="M145" i="13"/>
  <c r="L145" i="13" s="1"/>
  <c r="M171" i="13"/>
  <c r="L171" i="13" s="1"/>
  <c r="M194" i="13"/>
  <c r="L194" i="13" s="1"/>
  <c r="M217" i="13"/>
  <c r="L217" i="13" s="1"/>
  <c r="M243" i="13"/>
  <c r="L243" i="13" s="1"/>
  <c r="M269" i="13"/>
  <c r="L269" i="13" s="1"/>
  <c r="M292" i="13"/>
  <c r="L292" i="13" s="1"/>
  <c r="M315" i="13"/>
  <c r="L315" i="13" s="1"/>
  <c r="M390" i="13"/>
  <c r="L390" i="13" s="1"/>
  <c r="M413" i="13"/>
  <c r="L413" i="13" s="1"/>
  <c r="M437" i="13"/>
  <c r="L437" i="13" s="1"/>
  <c r="M456" i="13"/>
  <c r="L456" i="13" s="1"/>
  <c r="M480" i="13"/>
  <c r="L480" i="13" s="1"/>
  <c r="M146" i="13"/>
  <c r="L146" i="13" s="1"/>
  <c r="M316" i="13"/>
  <c r="L316" i="13" s="1"/>
  <c r="M414" i="13"/>
  <c r="L414" i="13" s="1"/>
  <c r="M101" i="13"/>
  <c r="L101" i="13" s="1"/>
  <c r="M173" i="13"/>
  <c r="L173" i="13" s="1"/>
  <c r="M271" i="13"/>
  <c r="L271" i="13" s="1"/>
  <c r="M395" i="13"/>
  <c r="L395" i="13" s="1"/>
  <c r="M463" i="13"/>
  <c r="L463" i="13" s="1"/>
  <c r="M148" i="13"/>
  <c r="L148" i="13" s="1"/>
  <c r="M298" i="13"/>
  <c r="L298" i="13" s="1"/>
  <c r="M370" i="13"/>
  <c r="L370" i="13" s="1"/>
  <c r="M440" i="13"/>
  <c r="L440" i="13" s="1"/>
  <c r="M129" i="13"/>
  <c r="L129" i="13" s="1"/>
  <c r="M175" i="13"/>
  <c r="L175" i="13" s="1"/>
  <c r="M273" i="13"/>
  <c r="L273" i="13" s="1"/>
  <c r="M348" i="13"/>
  <c r="L348" i="13" s="1"/>
  <c r="M441" i="13"/>
  <c r="L441" i="13" s="1"/>
  <c r="M78" i="13"/>
  <c r="L78" i="13" s="1"/>
  <c r="M202" i="13"/>
  <c r="L202" i="13" s="1"/>
  <c r="M300" i="13"/>
  <c r="L300" i="13" s="1"/>
  <c r="M398" i="13"/>
  <c r="L398" i="13" s="1"/>
  <c r="M488" i="13"/>
  <c r="L488" i="13" s="1"/>
  <c r="M157" i="13"/>
  <c r="L157" i="13" s="1"/>
  <c r="M203" i="13"/>
  <c r="L203" i="13" s="1"/>
  <c r="M229" i="13"/>
  <c r="L229" i="13" s="1"/>
  <c r="M301" i="13"/>
  <c r="L301" i="13" s="1"/>
  <c r="M376" i="13"/>
  <c r="L376" i="13" s="1"/>
  <c r="M399" i="13"/>
  <c r="L399" i="13" s="1"/>
  <c r="M106" i="13"/>
  <c r="L106" i="13" s="1"/>
  <c r="M204" i="13"/>
  <c r="L204" i="13" s="1"/>
  <c r="M302" i="13"/>
  <c r="L302" i="13" s="1"/>
  <c r="M380" i="13"/>
  <c r="L380" i="13" s="1"/>
  <c r="M468" i="13"/>
  <c r="L468" i="13" s="1"/>
  <c r="L18" i="13"/>
  <c r="Q310" i="13"/>
  <c r="Q311" i="13" s="1"/>
  <c r="Q312" i="13" s="1"/>
  <c r="Q313" i="13" s="1"/>
  <c r="Q314" i="13" s="1"/>
  <c r="Q315" i="13" s="1"/>
  <c r="Q316" i="13" s="1"/>
  <c r="Q317" i="13" s="1"/>
  <c r="Q318" i="13" s="1"/>
  <c r="Q319" i="13" s="1"/>
  <c r="Q320" i="13" s="1"/>
  <c r="Q321" i="13" s="1"/>
  <c r="Q322" i="13" s="1"/>
  <c r="Q323" i="13" s="1"/>
  <c r="Q324" i="13" s="1"/>
  <c r="Q325" i="13" s="1"/>
  <c r="Q326" i="13" s="1"/>
  <c r="Q327" i="13" s="1"/>
  <c r="Q328" i="13" s="1"/>
  <c r="Q329" i="13" s="1"/>
  <c r="Q330" i="13" s="1"/>
  <c r="Q331" i="13" s="1"/>
  <c r="Q332" i="13" s="1"/>
  <c r="Q333" i="13" s="1"/>
  <c r="Q334" i="13" s="1"/>
  <c r="Q335" i="13" s="1"/>
  <c r="Q336" i="13" s="1"/>
  <c r="Q337" i="13" s="1"/>
  <c r="Q338" i="13" s="1"/>
  <c r="Q339" i="13" s="1"/>
  <c r="Q340" i="13" s="1"/>
  <c r="Q341" i="13" s="1"/>
  <c r="Q342" i="13" s="1"/>
  <c r="Q343" i="13" s="1"/>
  <c r="Q344" i="13" s="1"/>
  <c r="Q345" i="13" s="1"/>
  <c r="J11" i="13"/>
  <c r="J12" i="13" s="1"/>
  <c r="J13" i="13" s="1"/>
  <c r="J14" i="13" s="1"/>
  <c r="J15" i="13" s="1"/>
  <c r="J16" i="13" s="1"/>
  <c r="J17" i="13" s="1"/>
  <c r="J18" i="13" s="1"/>
  <c r="J19" i="13" s="1"/>
  <c r="J20" i="13" s="1"/>
  <c r="J21" i="13" s="1"/>
  <c r="J22" i="13" s="1"/>
  <c r="J23" i="13" s="1"/>
  <c r="J24" i="13" s="1"/>
  <c r="J25" i="13" s="1"/>
  <c r="J26" i="13" s="1"/>
  <c r="J27" i="13" s="1"/>
  <c r="J28" i="13" s="1"/>
  <c r="J29" i="13" s="1"/>
  <c r="J30" i="13" s="1"/>
  <c r="J31" i="13" s="1"/>
  <c r="J32" i="13" s="1"/>
  <c r="J33" i="13" s="1"/>
  <c r="J34" i="13" s="1"/>
  <c r="J35" i="13" s="1"/>
  <c r="J36" i="13" s="1"/>
  <c r="J37" i="13" s="1"/>
  <c r="J38" i="13" s="1"/>
  <c r="J39" i="13" s="1"/>
  <c r="J40" i="13" s="1"/>
  <c r="J41" i="13" s="1"/>
  <c r="J42" i="13" s="1"/>
  <c r="J43" i="13" s="1"/>
  <c r="J44" i="13" s="1"/>
  <c r="J45" i="13" s="1"/>
  <c r="J46" i="13" s="1"/>
  <c r="J47" i="13" s="1"/>
  <c r="J48" i="13" s="1"/>
  <c r="J49" i="13" s="1"/>
  <c r="J50" i="13" s="1"/>
  <c r="J51" i="13" s="1"/>
  <c r="J52" i="13" s="1"/>
  <c r="J53" i="13" s="1"/>
  <c r="J54" i="13" s="1"/>
  <c r="J55" i="13" s="1"/>
  <c r="J56" i="13" s="1"/>
  <c r="J57" i="13" s="1"/>
  <c r="J58" i="13" s="1"/>
  <c r="J59" i="13" s="1"/>
  <c r="J60" i="13" s="1"/>
  <c r="J61" i="13" s="1"/>
  <c r="J62" i="13" s="1"/>
  <c r="J63" i="13" s="1"/>
  <c r="J64" i="13" s="1"/>
  <c r="J65" i="13" s="1"/>
  <c r="J66" i="13" s="1"/>
  <c r="J67" i="13" s="1"/>
  <c r="J68" i="13" s="1"/>
  <c r="J69" i="13" s="1"/>
  <c r="J70" i="13" s="1"/>
  <c r="J71" i="13" s="1"/>
  <c r="J72" i="13" s="1"/>
  <c r="J73" i="13" s="1"/>
  <c r="J74" i="13" s="1"/>
  <c r="J75" i="13" s="1"/>
  <c r="J76" i="13" s="1"/>
  <c r="J77" i="13" s="1"/>
  <c r="J78" i="13" s="1"/>
  <c r="J79" i="13" s="1"/>
  <c r="J80" i="13" s="1"/>
  <c r="J81" i="13" s="1"/>
  <c r="J82" i="13" s="1"/>
  <c r="J83" i="13" s="1"/>
  <c r="J84" i="13" s="1"/>
  <c r="J85" i="13" s="1"/>
  <c r="J86" i="13" s="1"/>
  <c r="J87" i="13" s="1"/>
  <c r="J88" i="13" s="1"/>
  <c r="J89" i="13" s="1"/>
  <c r="J90" i="13" s="1"/>
  <c r="J91" i="13" s="1"/>
  <c r="J92" i="13" s="1"/>
  <c r="J93" i="13" s="1"/>
  <c r="J94" i="13" s="1"/>
  <c r="J95" i="13" s="1"/>
  <c r="J96" i="13" s="1"/>
  <c r="J97" i="13" s="1"/>
  <c r="J98" i="13" s="1"/>
  <c r="J99" i="13" s="1"/>
  <c r="J100" i="13" s="1"/>
  <c r="J101" i="13" s="1"/>
  <c r="J102" i="13" s="1"/>
  <c r="J103" i="13" s="1"/>
  <c r="J104" i="13" s="1"/>
  <c r="J105" i="13" s="1"/>
  <c r="J106" i="13" s="1"/>
  <c r="J107" i="13" s="1"/>
  <c r="J108" i="13" s="1"/>
  <c r="J109" i="13" s="1"/>
  <c r="J110" i="13" s="1"/>
  <c r="J111" i="13" s="1"/>
  <c r="J112" i="13" s="1"/>
  <c r="J113" i="13" s="1"/>
  <c r="J114" i="13" s="1"/>
  <c r="J115" i="13" s="1"/>
  <c r="J116" i="13" s="1"/>
  <c r="J117" i="13" s="1"/>
  <c r="J118" i="13" s="1"/>
  <c r="J119" i="13" s="1"/>
  <c r="J120" i="13" s="1"/>
  <c r="J121" i="13" s="1"/>
  <c r="J122" i="13" s="1"/>
  <c r="J123" i="13" s="1"/>
  <c r="J124" i="13" s="1"/>
  <c r="J125" i="13" s="1"/>
  <c r="J126" i="13" s="1"/>
  <c r="J127" i="13" s="1"/>
  <c r="J128" i="13" s="1"/>
  <c r="J129" i="13" s="1"/>
  <c r="J130" i="13" s="1"/>
  <c r="J131" i="13" s="1"/>
  <c r="J132" i="13" s="1"/>
  <c r="J133" i="13" s="1"/>
  <c r="J134" i="13" s="1"/>
  <c r="J135" i="13" s="1"/>
  <c r="J136" i="13" s="1"/>
  <c r="J137" i="13" s="1"/>
  <c r="J138" i="13" s="1"/>
  <c r="J139" i="13" s="1"/>
  <c r="J140" i="13" s="1"/>
  <c r="J141" i="13" s="1"/>
  <c r="J142" i="13" s="1"/>
  <c r="J143" i="13" s="1"/>
  <c r="J144" i="13" s="1"/>
  <c r="J145" i="13" s="1"/>
  <c r="J146" i="13" s="1"/>
  <c r="J147" i="13" s="1"/>
  <c r="J148" i="13" s="1"/>
  <c r="J149" i="13" s="1"/>
  <c r="J150" i="13" s="1"/>
  <c r="J151" i="13" s="1"/>
  <c r="J152" i="13" s="1"/>
  <c r="J153" i="13" s="1"/>
  <c r="J154" i="13" s="1"/>
  <c r="J155" i="13" s="1"/>
  <c r="J156" i="13" s="1"/>
  <c r="J157" i="13" s="1"/>
  <c r="J158" i="13" s="1"/>
  <c r="J159" i="13" s="1"/>
  <c r="J160" i="13" s="1"/>
  <c r="J161" i="13" s="1"/>
  <c r="J162" i="13" s="1"/>
  <c r="J163" i="13" s="1"/>
  <c r="J164" i="13" s="1"/>
  <c r="J165" i="13" s="1"/>
  <c r="J166" i="13" s="1"/>
  <c r="J167" i="13" s="1"/>
  <c r="J168" i="13" s="1"/>
  <c r="J169" i="13" s="1"/>
  <c r="J170" i="13" s="1"/>
  <c r="J171" i="13" s="1"/>
  <c r="J172" i="13" s="1"/>
  <c r="J173" i="13" s="1"/>
  <c r="J174" i="13" s="1"/>
  <c r="J175" i="13" s="1"/>
  <c r="J176" i="13" s="1"/>
  <c r="J177" i="13" s="1"/>
  <c r="J178" i="13" s="1"/>
  <c r="J179" i="13" s="1"/>
  <c r="J180" i="13" s="1"/>
  <c r="J181" i="13" s="1"/>
  <c r="J182" i="13" s="1"/>
  <c r="J183" i="13" s="1"/>
  <c r="J184" i="13" s="1"/>
  <c r="J185" i="13" s="1"/>
  <c r="J186" i="13" s="1"/>
  <c r="J187" i="13" s="1"/>
  <c r="J188" i="13" s="1"/>
  <c r="J189" i="13" s="1"/>
  <c r="J190" i="13" s="1"/>
  <c r="J191" i="13" s="1"/>
  <c r="J192" i="13" s="1"/>
  <c r="J193" i="13" s="1"/>
  <c r="J194" i="13" s="1"/>
  <c r="J195" i="13" s="1"/>
  <c r="J196" i="13" s="1"/>
  <c r="J197" i="13" s="1"/>
  <c r="J198" i="13" s="1"/>
  <c r="J199" i="13" s="1"/>
  <c r="J200" i="13" s="1"/>
  <c r="J201" i="13" s="1"/>
  <c r="J202" i="13" s="1"/>
  <c r="J203" i="13" s="1"/>
  <c r="J204" i="13" s="1"/>
  <c r="J205" i="13" s="1"/>
  <c r="J206" i="13" s="1"/>
  <c r="J207" i="13" s="1"/>
  <c r="J208" i="13" s="1"/>
  <c r="J209" i="13" s="1"/>
  <c r="J210" i="13" s="1"/>
  <c r="J211" i="13" s="1"/>
  <c r="J212" i="13" s="1"/>
  <c r="J213" i="13" s="1"/>
  <c r="J214" i="13" s="1"/>
  <c r="J215" i="13" s="1"/>
  <c r="J216" i="13" s="1"/>
  <c r="J217" i="13" s="1"/>
  <c r="J218" i="13" s="1"/>
  <c r="J219" i="13" s="1"/>
  <c r="J220" i="13" s="1"/>
  <c r="J221" i="13" s="1"/>
  <c r="J222" i="13" s="1"/>
  <c r="J223" i="13" s="1"/>
  <c r="J224" i="13" s="1"/>
  <c r="J225" i="13" s="1"/>
  <c r="J226" i="13" s="1"/>
  <c r="J227" i="13" s="1"/>
  <c r="J228" i="13" s="1"/>
  <c r="J229" i="13" s="1"/>
  <c r="J230" i="13" s="1"/>
  <c r="J231" i="13" s="1"/>
  <c r="J232" i="13" s="1"/>
  <c r="J233" i="13" s="1"/>
  <c r="J234" i="13" s="1"/>
  <c r="J235" i="13" s="1"/>
  <c r="J236" i="13" s="1"/>
  <c r="J237" i="13" s="1"/>
  <c r="J238" i="13" s="1"/>
  <c r="J239" i="13" s="1"/>
  <c r="J240" i="13" s="1"/>
  <c r="J241" i="13" s="1"/>
  <c r="J242" i="13" s="1"/>
  <c r="J243" i="13" s="1"/>
  <c r="J244" i="13" s="1"/>
  <c r="J245" i="13" s="1"/>
  <c r="J246" i="13" s="1"/>
  <c r="J247" i="13" s="1"/>
  <c r="J248" i="13" s="1"/>
  <c r="J249" i="13" s="1"/>
  <c r="J250" i="13" s="1"/>
  <c r="J251" i="13" s="1"/>
  <c r="J252" i="13" s="1"/>
  <c r="J253" i="13" s="1"/>
  <c r="J254" i="13" s="1"/>
  <c r="J255" i="13" s="1"/>
  <c r="J256" i="13" s="1"/>
  <c r="J257" i="13" s="1"/>
  <c r="J258" i="13" s="1"/>
  <c r="J259" i="13" s="1"/>
  <c r="J260" i="13" s="1"/>
  <c r="J261" i="13" s="1"/>
  <c r="J262" i="13" s="1"/>
  <c r="J263" i="13" s="1"/>
  <c r="J264" i="13" s="1"/>
  <c r="J265" i="13" s="1"/>
  <c r="J266" i="13" s="1"/>
  <c r="J267" i="13" s="1"/>
  <c r="J268" i="13" s="1"/>
  <c r="J269" i="13" s="1"/>
  <c r="J270" i="13" s="1"/>
  <c r="J271" i="13" s="1"/>
  <c r="J272" i="13" s="1"/>
  <c r="J273" i="13" s="1"/>
  <c r="J274" i="13" s="1"/>
  <c r="J275" i="13" s="1"/>
  <c r="J276" i="13" s="1"/>
  <c r="J277" i="13" s="1"/>
  <c r="J278" i="13" s="1"/>
  <c r="J279" i="13" s="1"/>
  <c r="J280" i="13" s="1"/>
  <c r="J281" i="13" s="1"/>
  <c r="J282" i="13" s="1"/>
  <c r="J283" i="13" s="1"/>
  <c r="J284" i="13" s="1"/>
  <c r="J285" i="13" s="1"/>
  <c r="J286" i="13" s="1"/>
  <c r="J287" i="13" s="1"/>
  <c r="J288" i="13" s="1"/>
  <c r="J289" i="13" s="1"/>
  <c r="J290" i="13" s="1"/>
  <c r="J291" i="13" s="1"/>
  <c r="J292" i="13" s="1"/>
  <c r="J293" i="13" s="1"/>
  <c r="J294" i="13" s="1"/>
  <c r="J295" i="13" s="1"/>
  <c r="J296" i="13" s="1"/>
  <c r="J297" i="13" s="1"/>
  <c r="J298" i="13" s="1"/>
  <c r="J299" i="13" s="1"/>
  <c r="J300" i="13" s="1"/>
  <c r="J301" i="13" s="1"/>
  <c r="J302" i="13" s="1"/>
  <c r="J303" i="13" s="1"/>
  <c r="J304" i="13" s="1"/>
  <c r="J305" i="13" s="1"/>
  <c r="J306" i="13" s="1"/>
  <c r="J307" i="13" s="1"/>
  <c r="J308" i="13" s="1"/>
  <c r="J309" i="13" s="1"/>
  <c r="J310" i="13" s="1"/>
  <c r="J311" i="13" s="1"/>
  <c r="J312" i="13" s="1"/>
  <c r="J313" i="13" s="1"/>
  <c r="J314" i="13" s="1"/>
  <c r="J315" i="13" s="1"/>
  <c r="J316" i="13" s="1"/>
  <c r="J317" i="13" s="1"/>
  <c r="J318" i="13" s="1"/>
  <c r="J319" i="13" s="1"/>
  <c r="J320" i="13" s="1"/>
  <c r="J321" i="13" s="1"/>
  <c r="J322" i="13" s="1"/>
  <c r="J323" i="13" s="1"/>
  <c r="J324" i="13" s="1"/>
  <c r="J325" i="13" s="1"/>
  <c r="J326" i="13" s="1"/>
  <c r="J327" i="13" s="1"/>
  <c r="J328" i="13" s="1"/>
  <c r="J329" i="13" s="1"/>
  <c r="J330" i="13" s="1"/>
  <c r="J331" i="13" s="1"/>
  <c r="J332" i="13" s="1"/>
  <c r="J333" i="13" s="1"/>
  <c r="J334" i="13" s="1"/>
  <c r="J335" i="13" s="1"/>
  <c r="J336" i="13" s="1"/>
  <c r="J337" i="13" s="1"/>
  <c r="J338" i="13" s="1"/>
  <c r="J339" i="13" s="1"/>
  <c r="J340" i="13" s="1"/>
  <c r="J341" i="13" s="1"/>
  <c r="J342" i="13" s="1"/>
  <c r="J343" i="13" s="1"/>
  <c r="J344" i="13" s="1"/>
  <c r="J345" i="13" s="1"/>
  <c r="J346" i="13" s="1"/>
  <c r="J347" i="13" s="1"/>
  <c r="J348" i="13" s="1"/>
  <c r="J349" i="13" s="1"/>
  <c r="J350" i="13" s="1"/>
  <c r="J351" i="13" s="1"/>
  <c r="J352" i="13" s="1"/>
  <c r="J353" i="13" s="1"/>
  <c r="J354" i="13" s="1"/>
  <c r="J355" i="13" s="1"/>
  <c r="J356" i="13" s="1"/>
  <c r="J357" i="13" s="1"/>
  <c r="X5" i="13"/>
  <c r="C5" i="13"/>
  <c r="Q5" i="13"/>
  <c r="C310" i="13"/>
  <c r="C311" i="13" s="1"/>
  <c r="C312" i="13" s="1"/>
  <c r="C313" i="13" s="1"/>
  <c r="C314" i="13" s="1"/>
  <c r="C315" i="13" s="1"/>
  <c r="C316" i="13" s="1"/>
  <c r="C317" i="13" s="1"/>
  <c r="C318" i="13" s="1"/>
  <c r="C319" i="13" s="1"/>
  <c r="C320" i="13" s="1"/>
  <c r="C321" i="13" s="1"/>
  <c r="C322" i="13" s="1"/>
  <c r="C323" i="13" s="1"/>
  <c r="C324" i="13" s="1"/>
  <c r="C325" i="13" s="1"/>
  <c r="C326" i="13" s="1"/>
  <c r="C327" i="13" s="1"/>
  <c r="C328" i="13" s="1"/>
  <c r="C329" i="13" s="1"/>
  <c r="C330" i="13" s="1"/>
  <c r="C331" i="13" s="1"/>
  <c r="C332" i="13" s="1"/>
  <c r="C333" i="13" s="1"/>
  <c r="C334" i="13" s="1"/>
  <c r="C335" i="13" s="1"/>
  <c r="C336" i="13" s="1"/>
  <c r="C337" i="13" s="1"/>
  <c r="C338" i="13" s="1"/>
  <c r="C339" i="13" s="1"/>
  <c r="C340" i="13" s="1"/>
  <c r="C341" i="13" s="1"/>
  <c r="C342" i="13" s="1"/>
  <c r="C343" i="13" s="1"/>
  <c r="C344" i="13" s="1"/>
  <c r="C345" i="13" s="1"/>
  <c r="C346" i="13" s="1"/>
  <c r="C347" i="13" s="1"/>
  <c r="C348" i="13" s="1"/>
  <c r="C349" i="13" s="1"/>
  <c r="C350" i="13" s="1"/>
  <c r="C351" i="13" s="1"/>
  <c r="C352" i="13" s="1"/>
  <c r="C353" i="13" s="1"/>
  <c r="C354" i="13" s="1"/>
  <c r="C355" i="13" s="1"/>
  <c r="C356" i="13" s="1"/>
  <c r="C357" i="13" s="1"/>
  <c r="C358" i="13" s="1"/>
  <c r="C359" i="13" s="1"/>
  <c r="C360" i="13" s="1"/>
  <c r="C361" i="13" s="1"/>
  <c r="C362" i="13" s="1"/>
  <c r="C363" i="13" s="1"/>
  <c r="C364" i="13" s="1"/>
  <c r="C365" i="13" s="1"/>
  <c r="C366" i="13" s="1"/>
  <c r="C367" i="13" s="1"/>
  <c r="C368" i="13" s="1"/>
  <c r="C369" i="13" s="1"/>
  <c r="X310" i="13"/>
  <c r="X311" i="13" s="1"/>
  <c r="X312" i="13" s="1"/>
  <c r="X313" i="13" s="1"/>
  <c r="X314" i="13" s="1"/>
  <c r="X315" i="13" s="1"/>
  <c r="X316" i="13" s="1"/>
  <c r="X317" i="13" s="1"/>
  <c r="X318" i="13" s="1"/>
  <c r="X319" i="13" s="1"/>
  <c r="X320" i="13" s="1"/>
  <c r="X321" i="13" s="1"/>
  <c r="X322" i="13" s="1"/>
  <c r="X323" i="13" s="1"/>
  <c r="X324" i="13" s="1"/>
  <c r="X325" i="13" s="1"/>
  <c r="X326" i="13" s="1"/>
  <c r="X327" i="13" s="1"/>
  <c r="X328" i="13" s="1"/>
  <c r="X329" i="13" s="1"/>
  <c r="X330" i="13" s="1"/>
  <c r="X331" i="13" s="1"/>
  <c r="X332" i="13" s="1"/>
  <c r="X333" i="13" s="1"/>
  <c r="L137" i="11"/>
  <c r="C112" i="11"/>
  <c r="C113" i="11" s="1"/>
  <c r="C114" i="11" s="1"/>
  <c r="C115" i="11" s="1"/>
  <c r="C116" i="11" s="1"/>
  <c r="C117" i="11" s="1"/>
  <c r="C118" i="11" s="1"/>
  <c r="C119" i="11" s="1"/>
  <c r="C120" i="11" s="1"/>
  <c r="C121" i="11" s="1"/>
  <c r="C122" i="11" s="1"/>
  <c r="C123" i="11" s="1"/>
  <c r="C124" i="11" s="1"/>
  <c r="C125" i="11" s="1"/>
  <c r="C126" i="11" s="1"/>
  <c r="C127" i="11" s="1"/>
  <c r="C128" i="11" s="1"/>
  <c r="C129" i="11" s="1"/>
  <c r="C130" i="11" s="1"/>
  <c r="C131" i="11" s="1"/>
  <c r="C132" i="11" s="1"/>
  <c r="C133" i="11" s="1"/>
  <c r="C134" i="11" s="1"/>
  <c r="C135" i="11" s="1"/>
  <c r="C136" i="11" s="1"/>
  <c r="C137" i="11" s="1"/>
  <c r="C138" i="11" s="1"/>
  <c r="C139" i="11" s="1"/>
  <c r="C140" i="11" s="1"/>
  <c r="C141" i="11" s="1"/>
  <c r="C142" i="11" s="1"/>
  <c r="C143" i="11" s="1"/>
  <c r="C144" i="11" s="1"/>
  <c r="C145" i="11" s="1"/>
  <c r="C146" i="11" s="1"/>
  <c r="C147" i="11" s="1"/>
  <c r="C148" i="11" s="1"/>
  <c r="C149" i="11" s="1"/>
  <c r="C150" i="11" s="1"/>
  <c r="C151" i="11" s="1"/>
  <c r="C152" i="11" s="1"/>
  <c r="C153" i="11" s="1"/>
  <c r="C154" i="11" s="1"/>
  <c r="C155" i="11" s="1"/>
  <c r="C156" i="11" s="1"/>
  <c r="C157" i="11" s="1"/>
  <c r="C158" i="11" s="1"/>
  <c r="C159" i="11" s="1"/>
  <c r="C160" i="11" s="1"/>
  <c r="C161" i="11" s="1"/>
  <c r="C162" i="11" s="1"/>
  <c r="C163" i="11" s="1"/>
  <c r="C164" i="11" s="1"/>
  <c r="C165" i="11" s="1"/>
  <c r="C166" i="11" s="1"/>
  <c r="C167" i="11" s="1"/>
  <c r="C168" i="11" s="1"/>
  <c r="C169" i="11" s="1"/>
  <c r="C170" i="11" s="1"/>
  <c r="C171" i="11" s="1"/>
  <c r="C172" i="11" s="1"/>
  <c r="C173" i="11" s="1"/>
  <c r="C174" i="11" s="1"/>
  <c r="C175" i="11" s="1"/>
  <c r="C176" i="11" s="1"/>
  <c r="C177" i="11" s="1"/>
  <c r="C178" i="11" s="1"/>
  <c r="C179" i="11" s="1"/>
  <c r="C180" i="11" s="1"/>
  <c r="C181" i="11" s="1"/>
  <c r="C182" i="11" s="1"/>
  <c r="C183" i="11" s="1"/>
  <c r="C184" i="11" s="1"/>
  <c r="C185" i="11" s="1"/>
  <c r="C186" i="11" s="1"/>
  <c r="C187" i="11" s="1"/>
  <c r="C188" i="11" s="1"/>
  <c r="C189" i="11" s="1"/>
  <c r="C190" i="11" s="1"/>
  <c r="C191" i="11" s="1"/>
  <c r="C192" i="11" s="1"/>
  <c r="C193" i="11" s="1"/>
  <c r="C194" i="11" s="1"/>
  <c r="C195" i="11" s="1"/>
  <c r="C196" i="11" s="1"/>
  <c r="C197" i="11" s="1"/>
  <c r="C198" i="11" s="1"/>
  <c r="C199" i="11" s="1"/>
  <c r="C200" i="11" s="1"/>
  <c r="C201" i="11" s="1"/>
  <c r="C202" i="11" s="1"/>
  <c r="C203" i="11" s="1"/>
  <c r="C204" i="11" s="1"/>
  <c r="C205" i="11" s="1"/>
  <c r="C206" i="11" s="1"/>
  <c r="C207" i="11" s="1"/>
  <c r="C208" i="11" s="1"/>
  <c r="C209" i="11" s="1"/>
  <c r="C210" i="11" s="1"/>
  <c r="C211" i="11" s="1"/>
  <c r="C212" i="11" s="1"/>
  <c r="C213" i="11" s="1"/>
  <c r="C214" i="11" s="1"/>
  <c r="C215" i="11" s="1"/>
  <c r="C216" i="11" s="1"/>
  <c r="C217" i="11" s="1"/>
  <c r="C218" i="11" s="1"/>
  <c r="C219" i="11" s="1"/>
  <c r="C220" i="11" s="1"/>
  <c r="C221" i="11" s="1"/>
  <c r="C222" i="11" s="1"/>
  <c r="C223" i="11" s="1"/>
  <c r="C224" i="11" s="1"/>
  <c r="C225" i="11" s="1"/>
  <c r="C226" i="11" s="1"/>
  <c r="C227" i="11" s="1"/>
  <c r="C228" i="11" s="1"/>
  <c r="C229" i="11" s="1"/>
  <c r="C230" i="11" s="1"/>
  <c r="C231" i="11" s="1"/>
  <c r="C232" i="11" s="1"/>
  <c r="C233" i="11" s="1"/>
  <c r="C234" i="11" s="1"/>
  <c r="C235" i="11" s="1"/>
  <c r="C236" i="11" s="1"/>
  <c r="C237" i="11" s="1"/>
  <c r="C238" i="11" s="1"/>
  <c r="C239" i="11" s="1"/>
  <c r="C240" i="11" s="1"/>
  <c r="C241" i="11" s="1"/>
  <c r="C242" i="11" s="1"/>
  <c r="C243" i="11" s="1"/>
  <c r="C244" i="11" s="1"/>
  <c r="C245" i="11" s="1"/>
  <c r="C246" i="11" s="1"/>
  <c r="C247" i="11" s="1"/>
  <c r="C248" i="11" s="1"/>
  <c r="C249" i="11" s="1"/>
  <c r="C250" i="11" s="1"/>
  <c r="C251" i="11" s="1"/>
  <c r="C252" i="11" s="1"/>
  <c r="C253" i="11" s="1"/>
  <c r="C254" i="11" s="1"/>
  <c r="C255" i="11" s="1"/>
  <c r="C256" i="11" s="1"/>
  <c r="C257" i="11" s="1"/>
  <c r="C258" i="11" s="1"/>
  <c r="C259" i="11" s="1"/>
  <c r="C260" i="11" s="1"/>
  <c r="C261" i="11" s="1"/>
  <c r="C262" i="11" s="1"/>
  <c r="C263" i="11" s="1"/>
  <c r="C264" i="11" s="1"/>
  <c r="C265" i="11" s="1"/>
  <c r="C266" i="11" s="1"/>
  <c r="C267" i="11" s="1"/>
  <c r="C268" i="11" s="1"/>
  <c r="C269" i="11" s="1"/>
  <c r="C270" i="11" s="1"/>
  <c r="C271" i="11" s="1"/>
  <c r="C272" i="11" s="1"/>
  <c r="C273" i="11" s="1"/>
  <c r="C274" i="11" s="1"/>
  <c r="C275" i="11" s="1"/>
  <c r="C276" i="11" s="1"/>
  <c r="C277" i="11" s="1"/>
  <c r="C278" i="11" s="1"/>
  <c r="C279" i="11" s="1"/>
  <c r="C280" i="11" s="1"/>
  <c r="C281" i="11" s="1"/>
  <c r="C282" i="11" s="1"/>
  <c r="C283" i="11" s="1"/>
  <c r="C284" i="11" s="1"/>
  <c r="C285" i="11" s="1"/>
  <c r="C286" i="11" s="1"/>
  <c r="C287" i="11" s="1"/>
  <c r="C288" i="11" s="1"/>
  <c r="C289" i="11" s="1"/>
  <c r="C290" i="11" s="1"/>
  <c r="C291" i="11" s="1"/>
  <c r="C292" i="11" s="1"/>
  <c r="C293" i="11" s="1"/>
  <c r="C294" i="11" s="1"/>
  <c r="C295" i="11" s="1"/>
  <c r="C296" i="11" s="1"/>
  <c r="C297" i="11" s="1"/>
  <c r="C298" i="11" s="1"/>
  <c r="C299" i="11" s="1"/>
  <c r="C300" i="11" s="1"/>
  <c r="C301" i="11" s="1"/>
  <c r="C302" i="11" s="1"/>
  <c r="C303" i="11" s="1"/>
  <c r="C304" i="11" s="1"/>
  <c r="C305" i="11" s="1"/>
  <c r="C306" i="11" s="1"/>
  <c r="C307" i="11" s="1"/>
  <c r="C308" i="11" s="1"/>
  <c r="C309" i="11" s="1"/>
  <c r="C310" i="11" s="1"/>
  <c r="C311" i="11" s="1"/>
  <c r="C312" i="11" s="1"/>
  <c r="C313" i="11" s="1"/>
  <c r="C314" i="11" s="1"/>
  <c r="C315" i="11" s="1"/>
  <c r="C316" i="11" s="1"/>
  <c r="C317" i="11" s="1"/>
  <c r="C318" i="11" s="1"/>
  <c r="C319" i="11" s="1"/>
  <c r="C320" i="11" s="1"/>
  <c r="C321" i="11" s="1"/>
  <c r="C322" i="11" s="1"/>
  <c r="C323" i="11" s="1"/>
  <c r="C324" i="11" s="1"/>
  <c r="C325" i="11" s="1"/>
  <c r="C326" i="11" s="1"/>
  <c r="C327" i="11" s="1"/>
  <c r="C328" i="11" s="1"/>
  <c r="C329" i="11" s="1"/>
  <c r="C330" i="11" s="1"/>
  <c r="C331" i="11" s="1"/>
  <c r="C332" i="11" s="1"/>
  <c r="C333" i="11" s="1"/>
  <c r="C334" i="11" s="1"/>
  <c r="C335" i="11" s="1"/>
  <c r="C336" i="11" s="1"/>
  <c r="C337" i="11" s="1"/>
  <c r="C338" i="11" s="1"/>
  <c r="C339" i="11" s="1"/>
  <c r="C340" i="11" s="1"/>
  <c r="C341" i="11" s="1"/>
  <c r="C342" i="11" s="1"/>
  <c r="C343" i="11" s="1"/>
  <c r="C344" i="11" s="1"/>
  <c r="C345" i="11" s="1"/>
  <c r="C346" i="11" s="1"/>
  <c r="C347" i="11" s="1"/>
  <c r="C348" i="11" s="1"/>
  <c r="C349" i="11" s="1"/>
  <c r="C350" i="11" s="1"/>
  <c r="C351" i="11" s="1"/>
  <c r="C352" i="11" s="1"/>
  <c r="C353" i="11" s="1"/>
  <c r="C354" i="11" s="1"/>
  <c r="C355" i="11" s="1"/>
  <c r="C356" i="11" s="1"/>
  <c r="C357" i="11" s="1"/>
  <c r="C358" i="11" s="1"/>
  <c r="C359" i="11" s="1"/>
  <c r="C360" i="11" s="1"/>
  <c r="C361" i="11" s="1"/>
  <c r="C362" i="11" s="1"/>
  <c r="C363" i="11" s="1"/>
  <c r="C364" i="11" s="1"/>
  <c r="C365" i="11" s="1"/>
  <c r="C366" i="11" s="1"/>
  <c r="C367" i="11" s="1"/>
  <c r="C368" i="11" s="1"/>
  <c r="C369" i="11" s="1"/>
  <c r="C370" i="11" s="1"/>
  <c r="C371" i="11" s="1"/>
  <c r="C372" i="11" s="1"/>
  <c r="C373" i="11" s="1"/>
  <c r="C374" i="11" s="1"/>
  <c r="C375" i="11" s="1"/>
  <c r="C376" i="11" s="1"/>
  <c r="C377" i="11" s="1"/>
  <c r="C378" i="11" s="1"/>
  <c r="C379" i="11" s="1"/>
  <c r="C380" i="11" s="1"/>
  <c r="C381" i="11" s="1"/>
  <c r="C382" i="11" s="1"/>
  <c r="C383" i="11" s="1"/>
  <c r="C384" i="11" s="1"/>
  <c r="C385" i="11" s="1"/>
  <c r="C386" i="11" s="1"/>
  <c r="C387" i="11" s="1"/>
  <c r="C388" i="11" s="1"/>
  <c r="C389" i="11" s="1"/>
  <c r="C390" i="11" s="1"/>
  <c r="C391" i="11" s="1"/>
  <c r="C392" i="11" s="1"/>
  <c r="C393" i="11" s="1"/>
  <c r="C394" i="11" s="1"/>
  <c r="C395" i="11" s="1"/>
  <c r="C396" i="11" s="1"/>
  <c r="C397" i="11" s="1"/>
  <c r="C398" i="11" s="1"/>
  <c r="C399" i="11" s="1"/>
  <c r="C400" i="11" s="1"/>
  <c r="C401" i="11" s="1"/>
  <c r="C402" i="11" s="1"/>
  <c r="C403" i="11" s="1"/>
  <c r="C404" i="11" s="1"/>
  <c r="C405" i="11" s="1"/>
  <c r="C406" i="11" s="1"/>
  <c r="C407" i="11" s="1"/>
  <c r="C408" i="11" s="1"/>
  <c r="C409" i="11" s="1"/>
  <c r="C410" i="11" s="1"/>
  <c r="C411" i="11" s="1"/>
  <c r="C412" i="11" s="1"/>
  <c r="C413" i="11" s="1"/>
  <c r="C414" i="11" s="1"/>
  <c r="C415" i="11" s="1"/>
  <c r="C416" i="11" s="1"/>
  <c r="C417" i="11" s="1"/>
  <c r="C418" i="11" s="1"/>
  <c r="C419" i="11" s="1"/>
  <c r="C420" i="11" s="1"/>
  <c r="C421" i="11" s="1"/>
  <c r="C422" i="11" s="1"/>
  <c r="C423" i="11" s="1"/>
  <c r="C424" i="11" s="1"/>
  <c r="C425" i="11" s="1"/>
  <c r="C426" i="11" s="1"/>
  <c r="C427" i="11" s="1"/>
  <c r="C428" i="11" s="1"/>
  <c r="C429" i="11" s="1"/>
  <c r="C430" i="11" s="1"/>
  <c r="C431" i="11" s="1"/>
  <c r="C432" i="11" s="1"/>
  <c r="C433" i="11" s="1"/>
  <c r="C434" i="11" s="1"/>
  <c r="C435" i="11" s="1"/>
  <c r="C436" i="11" s="1"/>
  <c r="C437" i="11" s="1"/>
  <c r="C438" i="11" s="1"/>
  <c r="C439" i="11" s="1"/>
  <c r="C440" i="11" s="1"/>
  <c r="C441" i="11" s="1"/>
  <c r="C442" i="11" s="1"/>
  <c r="C443" i="11" s="1"/>
  <c r="C444" i="11" s="1"/>
  <c r="C445" i="11" s="1"/>
  <c r="C446" i="11" s="1"/>
  <c r="C447" i="11" s="1"/>
  <c r="C448" i="11" s="1"/>
  <c r="C449" i="11" s="1"/>
  <c r="C450" i="11" s="1"/>
  <c r="C451" i="11" s="1"/>
  <c r="C452" i="11" s="1"/>
  <c r="C453" i="11" s="1"/>
  <c r="C454" i="11" s="1"/>
  <c r="C455" i="11" s="1"/>
  <c r="C456" i="11" s="1"/>
  <c r="C457" i="11" s="1"/>
  <c r="C458" i="11" s="1"/>
  <c r="C459" i="11" s="1"/>
  <c r="C460" i="11" s="1"/>
  <c r="C461" i="11" s="1"/>
  <c r="C462" i="11" s="1"/>
  <c r="C463" i="11" s="1"/>
  <c r="C464" i="11" s="1"/>
  <c r="C465" i="11" s="1"/>
  <c r="C466" i="11" s="1"/>
  <c r="C467" i="11" s="1"/>
  <c r="C468" i="11" s="1"/>
  <c r="C469" i="11" s="1"/>
  <c r="C470" i="11" s="1"/>
  <c r="C471" i="11" s="1"/>
  <c r="C472" i="11" s="1"/>
  <c r="C473" i="11" s="1"/>
  <c r="C474" i="11" s="1"/>
  <c r="C475" i="11" s="1"/>
  <c r="C476" i="11" s="1"/>
  <c r="C477" i="11" s="1"/>
  <c r="C478" i="11" s="1"/>
  <c r="C479" i="11" s="1"/>
  <c r="C480" i="11" s="1"/>
  <c r="C481" i="11" s="1"/>
  <c r="C482" i="11" s="1"/>
  <c r="C483" i="11" s="1"/>
  <c r="C484" i="11" s="1"/>
  <c r="C485" i="11" s="1"/>
  <c r="C486" i="11" s="1"/>
  <c r="C487" i="11" s="1"/>
  <c r="C488" i="11" s="1"/>
  <c r="C489" i="11" s="1"/>
  <c r="C490" i="11" s="1"/>
  <c r="C491" i="11" s="1"/>
  <c r="C492" i="11" s="1"/>
  <c r="C493" i="11" s="1"/>
  <c r="C494" i="11" s="1"/>
  <c r="C495" i="11" s="1"/>
  <c r="C496" i="11" s="1"/>
  <c r="C497" i="11" s="1"/>
  <c r="C498" i="11" s="1"/>
  <c r="C499" i="11" s="1"/>
  <c r="C500" i="11" s="1"/>
  <c r="C501" i="11" s="1"/>
  <c r="C502" i="11" s="1"/>
  <c r="C503" i="11" s="1"/>
  <c r="C504" i="11" s="1"/>
  <c r="C505" i="11" s="1"/>
  <c r="C506" i="11" s="1"/>
  <c r="C507" i="11" s="1"/>
  <c r="C508" i="11" s="1"/>
  <c r="C509" i="11" s="1"/>
  <c r="C510" i="11" s="1"/>
  <c r="C511" i="11" s="1"/>
  <c r="C512" i="11" s="1"/>
  <c r="C513" i="11" s="1"/>
  <c r="C514" i="11" s="1"/>
  <c r="C515" i="11" s="1"/>
  <c r="C516" i="11" s="1"/>
  <c r="C517" i="11" s="1"/>
  <c r="C518" i="11" s="1"/>
  <c r="C519" i="11" s="1"/>
  <c r="C520" i="11" s="1"/>
  <c r="C521" i="11" s="1"/>
  <c r="C522" i="11" s="1"/>
  <c r="C523" i="11" s="1"/>
  <c r="C524" i="11" s="1"/>
  <c r="C525" i="11" s="1"/>
  <c r="C526" i="11" s="1"/>
  <c r="C527" i="11" s="1"/>
  <c r="C528" i="11" s="1"/>
  <c r="C529" i="11" s="1"/>
  <c r="C530" i="11" s="1"/>
  <c r="C531" i="11" s="1"/>
  <c r="C532" i="11" s="1"/>
  <c r="C533" i="11" s="1"/>
  <c r="C534" i="11" s="1"/>
  <c r="C535" i="11" s="1"/>
  <c r="C536" i="11" s="1"/>
  <c r="C537" i="11" s="1"/>
  <c r="C538" i="11" s="1"/>
  <c r="C539" i="11" s="1"/>
  <c r="C540" i="11" s="1"/>
  <c r="C541" i="11" s="1"/>
  <c r="C542" i="11" s="1"/>
  <c r="C543" i="11" s="1"/>
  <c r="C544" i="11" s="1"/>
  <c r="C545" i="11" s="1"/>
  <c r="C546" i="11" s="1"/>
  <c r="C547" i="11" s="1"/>
  <c r="C548" i="11" s="1"/>
  <c r="C549" i="11" s="1"/>
  <c r="C550" i="11" s="1"/>
  <c r="C551" i="11" s="1"/>
  <c r="C552" i="11" s="1"/>
  <c r="C553" i="11" s="1"/>
  <c r="C554" i="11" s="1"/>
  <c r="C555" i="11" s="1"/>
  <c r="C556" i="11" s="1"/>
  <c r="C557" i="11" s="1"/>
  <c r="C558" i="11" s="1"/>
  <c r="C559" i="11" s="1"/>
  <c r="C560" i="11" s="1"/>
  <c r="C561" i="11" s="1"/>
  <c r="C562" i="11" s="1"/>
  <c r="C563" i="11" s="1"/>
  <c r="C564" i="11" s="1"/>
  <c r="C565" i="11" s="1"/>
  <c r="C566" i="11" s="1"/>
  <c r="C567" i="11" s="1"/>
  <c r="C568" i="11" s="1"/>
  <c r="C569" i="11" s="1"/>
  <c r="C570" i="11" s="1"/>
  <c r="C571" i="11" s="1"/>
  <c r="C572" i="11" s="1"/>
  <c r="C573" i="11" s="1"/>
  <c r="C574" i="11" s="1"/>
  <c r="C575" i="11" s="1"/>
  <c r="C576" i="11" s="1"/>
  <c r="C577" i="11" s="1"/>
  <c r="C578" i="11" s="1"/>
  <c r="C579" i="11" s="1"/>
  <c r="C580" i="11" s="1"/>
  <c r="C581" i="11" s="1"/>
  <c r="C582" i="11" s="1"/>
  <c r="C583" i="11" s="1"/>
  <c r="C584" i="11" s="1"/>
  <c r="C585" i="11" s="1"/>
  <c r="C586" i="11" s="1"/>
  <c r="C587" i="11" s="1"/>
  <c r="C588" i="11" s="1"/>
  <c r="C589" i="11" s="1"/>
  <c r="C590" i="11" s="1"/>
  <c r="C591" i="11" s="1"/>
  <c r="E130" i="11"/>
  <c r="E118" i="11"/>
  <c r="E128" i="11"/>
  <c r="E113" i="11"/>
  <c r="E112" i="11"/>
  <c r="L547" i="11"/>
  <c r="J113" i="11"/>
  <c r="J114" i="11" s="1"/>
  <c r="J115" i="11" s="1"/>
  <c r="J116" i="11" s="1"/>
  <c r="J117" i="11" s="1"/>
  <c r="J118" i="11" s="1"/>
  <c r="J119" i="11" s="1"/>
  <c r="J120" i="11" s="1"/>
  <c r="J121" i="11" s="1"/>
  <c r="J122" i="11" s="1"/>
  <c r="J123" i="11" s="1"/>
  <c r="J124" i="11" s="1"/>
  <c r="J125" i="11" s="1"/>
  <c r="J126" i="11" s="1"/>
  <c r="J127" i="11" s="1"/>
  <c r="J128" i="11" s="1"/>
  <c r="J129" i="11" s="1"/>
  <c r="J130" i="11" s="1"/>
  <c r="J131" i="11" s="1"/>
  <c r="J132" i="11" s="1"/>
  <c r="J133" i="11" s="1"/>
  <c r="J134" i="11" s="1"/>
  <c r="J135" i="11" s="1"/>
  <c r="J136" i="11" s="1"/>
  <c r="J137" i="11" s="1"/>
  <c r="J138" i="11" s="1"/>
  <c r="J139" i="11" s="1"/>
  <c r="J140" i="11" s="1"/>
  <c r="J141" i="11" s="1"/>
  <c r="J142" i="11" s="1"/>
  <c r="J143" i="11" s="1"/>
  <c r="J144" i="11" s="1"/>
  <c r="J145" i="11" s="1"/>
  <c r="J146" i="11" s="1"/>
  <c r="J147" i="11" s="1"/>
  <c r="J148" i="11" s="1"/>
  <c r="J149" i="11" s="1"/>
  <c r="J150" i="11" s="1"/>
  <c r="J151" i="11" s="1"/>
  <c r="J152" i="11" s="1"/>
  <c r="J153" i="11" s="1"/>
  <c r="J154" i="11" s="1"/>
  <c r="J155" i="11" s="1"/>
  <c r="J156" i="11" s="1"/>
  <c r="J157" i="11" s="1"/>
  <c r="J158" i="11" s="1"/>
  <c r="J159" i="11" s="1"/>
  <c r="J160" i="11" s="1"/>
  <c r="J161" i="11" s="1"/>
  <c r="J162" i="11" s="1"/>
  <c r="J163" i="11" s="1"/>
  <c r="J164" i="11" s="1"/>
  <c r="J165" i="11" s="1"/>
  <c r="J166" i="11" s="1"/>
  <c r="J167" i="11" s="1"/>
  <c r="J168" i="11" s="1"/>
  <c r="J169" i="11" s="1"/>
  <c r="J170" i="11" s="1"/>
  <c r="J171" i="11" s="1"/>
  <c r="J172" i="11" s="1"/>
  <c r="J173" i="11" s="1"/>
  <c r="J174" i="11" s="1"/>
  <c r="J175" i="11" s="1"/>
  <c r="J176" i="11" s="1"/>
  <c r="J177" i="11" s="1"/>
  <c r="J178" i="11" s="1"/>
  <c r="J179" i="11" s="1"/>
  <c r="J180" i="11" s="1"/>
  <c r="J181" i="11" s="1"/>
  <c r="J182" i="11" s="1"/>
  <c r="J183" i="11" s="1"/>
  <c r="J184" i="11" s="1"/>
  <c r="J185" i="11" s="1"/>
  <c r="J186" i="11" s="1"/>
  <c r="J187" i="11" s="1"/>
  <c r="J188" i="11" s="1"/>
  <c r="J189" i="11" s="1"/>
  <c r="J190" i="11" s="1"/>
  <c r="J191" i="11" s="1"/>
  <c r="J192" i="11" s="1"/>
  <c r="J193" i="11" s="1"/>
  <c r="J194" i="11" s="1"/>
  <c r="J195" i="11" s="1"/>
  <c r="J196" i="11" s="1"/>
  <c r="J197" i="11" s="1"/>
  <c r="J198" i="11" s="1"/>
  <c r="J199" i="11" s="1"/>
  <c r="J200" i="11" s="1"/>
  <c r="J201" i="11" s="1"/>
  <c r="J202" i="11" s="1"/>
  <c r="J203" i="11" s="1"/>
  <c r="J204" i="11" s="1"/>
  <c r="J205" i="11" s="1"/>
  <c r="J206" i="11" s="1"/>
  <c r="J207" i="11" s="1"/>
  <c r="J208" i="11" s="1"/>
  <c r="J209" i="11" s="1"/>
  <c r="J210" i="11" s="1"/>
  <c r="J211" i="11" s="1"/>
  <c r="J212" i="11" s="1"/>
  <c r="J213" i="11" s="1"/>
  <c r="J214" i="11" s="1"/>
  <c r="J215" i="11" s="1"/>
  <c r="J216" i="11" s="1"/>
  <c r="J217" i="11" s="1"/>
  <c r="J218" i="11" s="1"/>
  <c r="J219" i="11" s="1"/>
  <c r="J220" i="11" s="1"/>
  <c r="J221" i="11" s="1"/>
  <c r="J222" i="11" s="1"/>
  <c r="J223" i="11" s="1"/>
  <c r="J224" i="11" s="1"/>
  <c r="J225" i="11" s="1"/>
  <c r="J226" i="11" s="1"/>
  <c r="J227" i="11" s="1"/>
  <c r="J228" i="11" s="1"/>
  <c r="J229" i="11" s="1"/>
  <c r="J230" i="11" s="1"/>
  <c r="J231" i="11" s="1"/>
  <c r="J232" i="11" s="1"/>
  <c r="J233" i="11" s="1"/>
  <c r="J234" i="11" s="1"/>
  <c r="J235" i="11" s="1"/>
  <c r="J236" i="11" s="1"/>
  <c r="J237" i="11" s="1"/>
  <c r="J238" i="11" s="1"/>
  <c r="J239" i="11" s="1"/>
  <c r="J240" i="11" s="1"/>
  <c r="J241" i="11" s="1"/>
  <c r="J242" i="11" s="1"/>
  <c r="J243" i="11" s="1"/>
  <c r="J244" i="11" s="1"/>
  <c r="J245" i="11" s="1"/>
  <c r="J246" i="11" s="1"/>
  <c r="J247" i="11" s="1"/>
  <c r="J248" i="11" s="1"/>
  <c r="J249" i="11" s="1"/>
  <c r="J250" i="11" s="1"/>
  <c r="J251" i="11" s="1"/>
  <c r="J252" i="11" s="1"/>
  <c r="J253" i="11" s="1"/>
  <c r="J254" i="11" s="1"/>
  <c r="J255" i="11" s="1"/>
  <c r="J256" i="11" s="1"/>
  <c r="J257" i="11" s="1"/>
  <c r="J258" i="11" s="1"/>
  <c r="J259" i="11" s="1"/>
  <c r="J260" i="11" s="1"/>
  <c r="J261" i="11" s="1"/>
  <c r="J262" i="11" s="1"/>
  <c r="J263" i="11" s="1"/>
  <c r="J264" i="11" s="1"/>
  <c r="J265" i="11" s="1"/>
  <c r="J266" i="11" s="1"/>
  <c r="J267" i="11" s="1"/>
  <c r="J268" i="11" s="1"/>
  <c r="J269" i="11" s="1"/>
  <c r="J270" i="11" s="1"/>
  <c r="J271" i="11" s="1"/>
  <c r="J272" i="11" s="1"/>
  <c r="J273" i="11" s="1"/>
  <c r="J274" i="11" s="1"/>
  <c r="J275" i="11" s="1"/>
  <c r="J276" i="11" s="1"/>
  <c r="J277" i="11" s="1"/>
  <c r="J278" i="11" s="1"/>
  <c r="J279" i="11" s="1"/>
  <c r="J280" i="11" s="1"/>
  <c r="J281" i="11" s="1"/>
  <c r="J282" i="11" s="1"/>
  <c r="J283" i="11" s="1"/>
  <c r="J284" i="11" s="1"/>
  <c r="J285" i="11" s="1"/>
  <c r="J286" i="11" s="1"/>
  <c r="J287" i="11" s="1"/>
  <c r="J288" i="11" s="1"/>
  <c r="J289" i="11" s="1"/>
  <c r="J290" i="11" s="1"/>
  <c r="J291" i="11" s="1"/>
  <c r="J292" i="11" s="1"/>
  <c r="J293" i="11" s="1"/>
  <c r="J294" i="11" s="1"/>
  <c r="J295" i="11" s="1"/>
  <c r="J296" i="11" s="1"/>
  <c r="J297" i="11" s="1"/>
  <c r="J298" i="11" s="1"/>
  <c r="J299" i="11" s="1"/>
  <c r="J300" i="11" s="1"/>
  <c r="J301" i="11" s="1"/>
  <c r="J302" i="11" s="1"/>
  <c r="J303" i="11" s="1"/>
  <c r="J304" i="11" s="1"/>
  <c r="J305" i="11" s="1"/>
  <c r="J306" i="11" s="1"/>
  <c r="J307" i="11" s="1"/>
  <c r="J308" i="11" s="1"/>
  <c r="J309" i="11" s="1"/>
  <c r="J310" i="11" s="1"/>
  <c r="J311" i="11" s="1"/>
  <c r="J312" i="11" s="1"/>
  <c r="J313" i="11" s="1"/>
  <c r="J314" i="11" s="1"/>
  <c r="J315" i="11" s="1"/>
  <c r="J316" i="11" s="1"/>
  <c r="J317" i="11" s="1"/>
  <c r="J318" i="11" s="1"/>
  <c r="J319" i="11" s="1"/>
  <c r="J320" i="11" s="1"/>
  <c r="J321" i="11" s="1"/>
  <c r="J322" i="11" s="1"/>
  <c r="J323" i="11" s="1"/>
  <c r="J324" i="11" s="1"/>
  <c r="J325" i="11" s="1"/>
  <c r="J326" i="11" s="1"/>
  <c r="J327" i="11" s="1"/>
  <c r="J328" i="11" s="1"/>
  <c r="J329" i="11" s="1"/>
  <c r="J330" i="11" s="1"/>
  <c r="J331" i="11" s="1"/>
  <c r="J332" i="11" s="1"/>
  <c r="J333" i="11" s="1"/>
  <c r="J334" i="11" s="1"/>
  <c r="J335" i="11" s="1"/>
  <c r="J336" i="11" s="1"/>
  <c r="J337" i="11" s="1"/>
  <c r="J338" i="11" s="1"/>
  <c r="J339" i="11" s="1"/>
  <c r="J340" i="11" s="1"/>
  <c r="J341" i="11" s="1"/>
  <c r="J342" i="11" s="1"/>
  <c r="J343" i="11" s="1"/>
  <c r="J344" i="11" s="1"/>
  <c r="J345" i="11" s="1"/>
  <c r="J346" i="11" s="1"/>
  <c r="J347" i="11" s="1"/>
  <c r="J348" i="11" s="1"/>
  <c r="J349" i="11" s="1"/>
  <c r="J350" i="11" s="1"/>
  <c r="J351" i="11" s="1"/>
  <c r="J352" i="11" s="1"/>
  <c r="J353" i="11" s="1"/>
  <c r="J354" i="11" s="1"/>
  <c r="J355" i="11" s="1"/>
  <c r="J356" i="11" s="1"/>
  <c r="J357" i="11" s="1"/>
  <c r="J358" i="11" s="1"/>
  <c r="J359" i="11" s="1"/>
  <c r="J360" i="11" s="1"/>
  <c r="J361" i="11" s="1"/>
  <c r="J362" i="11" s="1"/>
  <c r="J363" i="11" s="1"/>
  <c r="J364" i="11" s="1"/>
  <c r="J365" i="11" s="1"/>
  <c r="J366" i="11" s="1"/>
  <c r="J367" i="11" s="1"/>
  <c r="J368" i="11" s="1"/>
  <c r="J369" i="11" s="1"/>
  <c r="J370" i="11" s="1"/>
  <c r="J371" i="11" s="1"/>
  <c r="J372" i="11" s="1"/>
  <c r="J373" i="11" s="1"/>
  <c r="J374" i="11" s="1"/>
  <c r="J375" i="11" s="1"/>
  <c r="J376" i="11" s="1"/>
  <c r="J377" i="11" s="1"/>
  <c r="J378" i="11" s="1"/>
  <c r="J379" i="11" s="1"/>
  <c r="J380" i="11" s="1"/>
  <c r="J381" i="11" s="1"/>
  <c r="J382" i="11" s="1"/>
  <c r="J383" i="11" s="1"/>
  <c r="J384" i="11" s="1"/>
  <c r="J385" i="11" s="1"/>
  <c r="J386" i="11" s="1"/>
  <c r="J387" i="11" s="1"/>
  <c r="J388" i="11" s="1"/>
  <c r="J389" i="11" s="1"/>
  <c r="J390" i="11" s="1"/>
  <c r="J391" i="11" s="1"/>
  <c r="J392" i="11" s="1"/>
  <c r="J393" i="11" s="1"/>
  <c r="J394" i="11" s="1"/>
  <c r="J395" i="11" s="1"/>
  <c r="J396" i="11" s="1"/>
  <c r="J397" i="11" s="1"/>
  <c r="J398" i="11" s="1"/>
  <c r="J399" i="11" s="1"/>
  <c r="J400" i="11" s="1"/>
  <c r="J401" i="11" s="1"/>
  <c r="J402" i="11" s="1"/>
  <c r="J403" i="11" s="1"/>
  <c r="J404" i="11" s="1"/>
  <c r="J405" i="11" s="1"/>
  <c r="J406" i="11" s="1"/>
  <c r="J407" i="11" s="1"/>
  <c r="J408" i="11" s="1"/>
  <c r="J409" i="11" s="1"/>
  <c r="J410" i="11" s="1"/>
  <c r="J411" i="11" s="1"/>
  <c r="J412" i="11" s="1"/>
  <c r="J413" i="11" s="1"/>
  <c r="J414" i="11" s="1"/>
  <c r="J415" i="11" s="1"/>
  <c r="J416" i="11" s="1"/>
  <c r="J417" i="11" s="1"/>
  <c r="J418" i="11" s="1"/>
  <c r="J419" i="11" s="1"/>
  <c r="J420" i="11" s="1"/>
  <c r="J421" i="11" s="1"/>
  <c r="J422" i="11" s="1"/>
  <c r="J423" i="11" s="1"/>
  <c r="J424" i="11" s="1"/>
  <c r="J425" i="11" s="1"/>
  <c r="J426" i="11" s="1"/>
  <c r="J427" i="11" s="1"/>
  <c r="J428" i="11" s="1"/>
  <c r="J429" i="11" s="1"/>
  <c r="J430" i="11" s="1"/>
  <c r="J431" i="11" s="1"/>
  <c r="J432" i="11" s="1"/>
  <c r="J433" i="11" s="1"/>
  <c r="J434" i="11" s="1"/>
  <c r="J435" i="11" s="1"/>
  <c r="J436" i="11" s="1"/>
  <c r="J437" i="11" s="1"/>
  <c r="J438" i="11" s="1"/>
  <c r="J439" i="11" s="1"/>
  <c r="J440" i="11" s="1"/>
  <c r="J441" i="11" s="1"/>
  <c r="J442" i="11" s="1"/>
  <c r="J443" i="11" s="1"/>
  <c r="J444" i="11" s="1"/>
  <c r="J445" i="11" s="1"/>
  <c r="J446" i="11" s="1"/>
  <c r="J447" i="11" s="1"/>
  <c r="J448" i="11" s="1"/>
  <c r="J449" i="11" s="1"/>
  <c r="J450" i="11" s="1"/>
  <c r="J451" i="11" s="1"/>
  <c r="J452" i="11" s="1"/>
  <c r="J453" i="11" s="1"/>
  <c r="J454" i="11" s="1"/>
  <c r="J455" i="11" s="1"/>
  <c r="J456" i="11" s="1"/>
  <c r="J457" i="11" s="1"/>
  <c r="J458" i="11" s="1"/>
  <c r="J459" i="11" s="1"/>
  <c r="J460" i="11" s="1"/>
  <c r="J461" i="11" s="1"/>
  <c r="J462" i="11" s="1"/>
  <c r="J463" i="11" s="1"/>
  <c r="J464" i="11" s="1"/>
  <c r="J465" i="11" s="1"/>
  <c r="J466" i="11" s="1"/>
  <c r="J467" i="11" s="1"/>
  <c r="J468" i="11" s="1"/>
  <c r="J469" i="11" s="1"/>
  <c r="J470" i="11" s="1"/>
  <c r="J471" i="11" s="1"/>
  <c r="J472" i="11" s="1"/>
  <c r="J473" i="11" s="1"/>
  <c r="J474" i="11" s="1"/>
  <c r="J475" i="11" s="1"/>
  <c r="J476" i="11" s="1"/>
  <c r="J477" i="11" s="1"/>
  <c r="J478" i="11" s="1"/>
  <c r="J479" i="11" s="1"/>
  <c r="J480" i="11" s="1"/>
  <c r="J481" i="11" s="1"/>
  <c r="J482" i="11" s="1"/>
  <c r="J483" i="11" s="1"/>
  <c r="J484" i="11" s="1"/>
  <c r="J485" i="11" s="1"/>
  <c r="J486" i="11" s="1"/>
  <c r="J487" i="11" s="1"/>
  <c r="J488" i="11" s="1"/>
  <c r="J489" i="11" s="1"/>
  <c r="J490" i="11" s="1"/>
  <c r="J491" i="11" s="1"/>
  <c r="J492" i="11" s="1"/>
  <c r="J493" i="11" s="1"/>
  <c r="J494" i="11" s="1"/>
  <c r="J495" i="11" s="1"/>
  <c r="J496" i="11" s="1"/>
  <c r="J497" i="11" s="1"/>
  <c r="J498" i="11" s="1"/>
  <c r="J499" i="11" s="1"/>
  <c r="J500" i="11" s="1"/>
  <c r="J501" i="11" s="1"/>
  <c r="J502" i="11" s="1"/>
  <c r="J503" i="11" s="1"/>
  <c r="J504" i="11" s="1"/>
  <c r="J505" i="11" s="1"/>
  <c r="J506" i="11" s="1"/>
  <c r="J507" i="11" s="1"/>
  <c r="J508" i="11" s="1"/>
  <c r="J509" i="11" s="1"/>
  <c r="J510" i="11" s="1"/>
  <c r="J511" i="11" s="1"/>
  <c r="J512" i="11" s="1"/>
  <c r="J513" i="11" s="1"/>
  <c r="J514" i="11" s="1"/>
  <c r="J515" i="11" s="1"/>
  <c r="J516" i="11" s="1"/>
  <c r="J517" i="11" s="1"/>
  <c r="J518" i="11" s="1"/>
  <c r="J519" i="11" s="1"/>
  <c r="J520" i="11" s="1"/>
  <c r="J521" i="11" s="1"/>
  <c r="J522" i="11" s="1"/>
  <c r="J523" i="11" s="1"/>
  <c r="J524" i="11" s="1"/>
  <c r="J525" i="11" s="1"/>
  <c r="J526" i="11" s="1"/>
  <c r="J527" i="11" s="1"/>
  <c r="J528" i="11" s="1"/>
  <c r="J529" i="11" s="1"/>
  <c r="J530" i="11" s="1"/>
  <c r="J531" i="11" s="1"/>
  <c r="J532" i="11" s="1"/>
  <c r="J533" i="11" s="1"/>
  <c r="J534" i="11" s="1"/>
  <c r="J535" i="11" s="1"/>
  <c r="J536" i="11" s="1"/>
  <c r="J537" i="11" s="1"/>
  <c r="J538" i="11" s="1"/>
  <c r="J539" i="11" s="1"/>
  <c r="J540" i="11" s="1"/>
  <c r="J541" i="11" s="1"/>
  <c r="J542" i="11" s="1"/>
  <c r="J543" i="11" s="1"/>
  <c r="J544" i="11" s="1"/>
  <c r="J545" i="11" s="1"/>
  <c r="J546" i="11" s="1"/>
  <c r="J547" i="11" s="1"/>
  <c r="J548" i="11" s="1"/>
  <c r="J549" i="11" s="1"/>
  <c r="J550" i="11" s="1"/>
  <c r="J551" i="11" s="1"/>
  <c r="J552" i="11" s="1"/>
  <c r="J553" i="11" s="1"/>
  <c r="J554" i="11" s="1"/>
  <c r="J555" i="11" s="1"/>
  <c r="J556" i="11" s="1"/>
  <c r="J557" i="11" s="1"/>
  <c r="J558" i="11" s="1"/>
  <c r="J559" i="11" s="1"/>
  <c r="J560" i="11" s="1"/>
  <c r="J561" i="11" s="1"/>
  <c r="J562" i="11" s="1"/>
  <c r="J563" i="11" s="1"/>
  <c r="J564" i="11" s="1"/>
  <c r="J565" i="11" s="1"/>
  <c r="J566" i="11" s="1"/>
  <c r="J567" i="11" s="1"/>
  <c r="J568" i="11" s="1"/>
  <c r="J569" i="11" s="1"/>
  <c r="J570" i="11" s="1"/>
  <c r="J571" i="11" s="1"/>
  <c r="J572" i="11" s="1"/>
  <c r="J573" i="11" s="1"/>
  <c r="J574" i="11" s="1"/>
  <c r="J575" i="11" s="1"/>
  <c r="J576" i="11" s="1"/>
  <c r="J577" i="11" s="1"/>
  <c r="J578" i="11" s="1"/>
  <c r="J579" i="11" s="1"/>
  <c r="J580" i="11" s="1"/>
  <c r="J581" i="11" s="1"/>
  <c r="J582" i="11" s="1"/>
  <c r="J583" i="11" s="1"/>
  <c r="J584" i="11" s="1"/>
  <c r="J585" i="11" s="1"/>
  <c r="J586" i="11" s="1"/>
  <c r="J587" i="11" s="1"/>
  <c r="J588" i="11" s="1"/>
  <c r="J589" i="11" s="1"/>
  <c r="J590" i="11" s="1"/>
  <c r="J591" i="11" s="1"/>
  <c r="AE112" i="11"/>
  <c r="AE113" i="11" s="1"/>
  <c r="AE114" i="11" s="1"/>
  <c r="AE115" i="11" s="1"/>
  <c r="AE116" i="11" s="1"/>
  <c r="AE117" i="11" s="1"/>
  <c r="AE118" i="11" s="1"/>
  <c r="AE119" i="11" s="1"/>
  <c r="AE120" i="11" s="1"/>
  <c r="AE121" i="11" s="1"/>
  <c r="AE122" i="11" s="1"/>
  <c r="AE123" i="11" s="1"/>
  <c r="AE124" i="11" s="1"/>
  <c r="AE125" i="11" s="1"/>
  <c r="AE126" i="11" s="1"/>
  <c r="AE127" i="11" s="1"/>
  <c r="AE128" i="11" s="1"/>
  <c r="AE129" i="11" s="1"/>
  <c r="AE130" i="11" s="1"/>
  <c r="AE131" i="11" s="1"/>
  <c r="AE132" i="11" s="1"/>
  <c r="AE133" i="11" s="1"/>
  <c r="AE134" i="11" s="1"/>
  <c r="AE135" i="11" s="1"/>
  <c r="AE136" i="11" s="1"/>
  <c r="AE137" i="11" s="1"/>
  <c r="AE138" i="11" s="1"/>
  <c r="AE139" i="11" s="1"/>
  <c r="AE140" i="11" s="1"/>
  <c r="AE141" i="11" s="1"/>
  <c r="AE142" i="11" s="1"/>
  <c r="AE143" i="11" s="1"/>
  <c r="AE144" i="11" s="1"/>
  <c r="AE145" i="11" s="1"/>
  <c r="AE146" i="11" s="1"/>
  <c r="AE147" i="11" s="1"/>
  <c r="AE148" i="11" s="1"/>
  <c r="AE149" i="11" s="1"/>
  <c r="AE150" i="11" s="1"/>
  <c r="AE151" i="11" s="1"/>
  <c r="AE152" i="11" s="1"/>
  <c r="AE153" i="11" s="1"/>
  <c r="AE154" i="11" s="1"/>
  <c r="AE155" i="11" s="1"/>
  <c r="AE156" i="11" s="1"/>
  <c r="AE157" i="11" s="1"/>
  <c r="AE158" i="11" s="1"/>
  <c r="AE159" i="11" s="1"/>
  <c r="AE160" i="11" s="1"/>
  <c r="AE161" i="11" s="1"/>
  <c r="AE162" i="11" s="1"/>
  <c r="AE163" i="11" s="1"/>
  <c r="AE164" i="11" s="1"/>
  <c r="AE165" i="11" s="1"/>
  <c r="AE166" i="11" s="1"/>
  <c r="AE167" i="11" s="1"/>
  <c r="AE168" i="11" s="1"/>
  <c r="AE169" i="11" s="1"/>
  <c r="AE170" i="11" s="1"/>
  <c r="AE171" i="11" s="1"/>
  <c r="AE172" i="11" s="1"/>
  <c r="AE173" i="11" s="1"/>
  <c r="AE174" i="11" s="1"/>
  <c r="AE175" i="11" s="1"/>
  <c r="AE176" i="11" s="1"/>
  <c r="AE177" i="11" s="1"/>
  <c r="AE178" i="11" s="1"/>
  <c r="AE179" i="11" s="1"/>
  <c r="AE180" i="11" s="1"/>
  <c r="AE181" i="11" s="1"/>
  <c r="AE182" i="11" s="1"/>
  <c r="AE183" i="11" s="1"/>
  <c r="AE184" i="11" s="1"/>
  <c r="AE185" i="11" s="1"/>
  <c r="AE186" i="11" s="1"/>
  <c r="AE187" i="11" s="1"/>
  <c r="AE188" i="11" s="1"/>
  <c r="AE189" i="11" s="1"/>
  <c r="AE190" i="11" s="1"/>
  <c r="AE191" i="11" s="1"/>
  <c r="AE192" i="11" s="1"/>
  <c r="AE193" i="11" s="1"/>
  <c r="AE194" i="11" s="1"/>
  <c r="AE195" i="11" s="1"/>
  <c r="AE196" i="11" s="1"/>
  <c r="AE197" i="11" s="1"/>
  <c r="AE198" i="11" s="1"/>
  <c r="AE199" i="11" s="1"/>
  <c r="AE200" i="11" s="1"/>
  <c r="AE201" i="11" s="1"/>
  <c r="AE202" i="11" s="1"/>
  <c r="AE203" i="11" s="1"/>
  <c r="AE204" i="11" s="1"/>
  <c r="AE205" i="11" s="1"/>
  <c r="AE206" i="11" s="1"/>
  <c r="AE207" i="11" s="1"/>
  <c r="AE208" i="11" s="1"/>
  <c r="AE209" i="11" s="1"/>
  <c r="AE210" i="11" s="1"/>
  <c r="AE211" i="11" s="1"/>
  <c r="AE212" i="11" s="1"/>
  <c r="AE213" i="11" s="1"/>
  <c r="AE214" i="11" s="1"/>
  <c r="AE215" i="11" s="1"/>
  <c r="AE216" i="11" s="1"/>
  <c r="AE217" i="11" s="1"/>
  <c r="AE218" i="11" s="1"/>
  <c r="AE219" i="11" s="1"/>
  <c r="AE220" i="11" s="1"/>
  <c r="AE221" i="11" s="1"/>
  <c r="AE222" i="11" s="1"/>
  <c r="AE223" i="11" s="1"/>
  <c r="AE224" i="11" s="1"/>
  <c r="AE225" i="11" s="1"/>
  <c r="AE226" i="11" s="1"/>
  <c r="AE227" i="11" s="1"/>
  <c r="AE228" i="11" s="1"/>
  <c r="AE229" i="11" s="1"/>
  <c r="AE230" i="11" s="1"/>
  <c r="AE231" i="11" s="1"/>
  <c r="AE232" i="11" s="1"/>
  <c r="AE233" i="11" s="1"/>
  <c r="AE234" i="11" s="1"/>
  <c r="AE235" i="11" s="1"/>
  <c r="AE236" i="11" s="1"/>
  <c r="AE237" i="11" s="1"/>
  <c r="AE238" i="11" s="1"/>
  <c r="AE239" i="11" s="1"/>
  <c r="AE240" i="11" s="1"/>
  <c r="AE241" i="11" s="1"/>
  <c r="AE242" i="11" s="1"/>
  <c r="AE243" i="11" s="1"/>
  <c r="AE244" i="11" s="1"/>
  <c r="AE245" i="11" s="1"/>
  <c r="AE246" i="11" s="1"/>
  <c r="AE247" i="11" s="1"/>
  <c r="AE248" i="11" s="1"/>
  <c r="AE249" i="11" s="1"/>
  <c r="AE250" i="11" s="1"/>
  <c r="AE251" i="11" s="1"/>
  <c r="AE252" i="11" s="1"/>
  <c r="AE253" i="11" s="1"/>
  <c r="AE254" i="11" s="1"/>
  <c r="AE255" i="11" s="1"/>
  <c r="AE256" i="11" s="1"/>
  <c r="AE257" i="11" s="1"/>
  <c r="AE258" i="11" s="1"/>
  <c r="AE259" i="11" s="1"/>
  <c r="AE260" i="11" s="1"/>
  <c r="AE261" i="11" s="1"/>
  <c r="AE262" i="11" s="1"/>
  <c r="AE263" i="11" s="1"/>
  <c r="AE264" i="11" s="1"/>
  <c r="AE265" i="11" s="1"/>
  <c r="AE266" i="11" s="1"/>
  <c r="AE267" i="11" s="1"/>
  <c r="AE268" i="11" s="1"/>
  <c r="AE269" i="11" s="1"/>
  <c r="AE270" i="11" s="1"/>
  <c r="AE271" i="11" s="1"/>
  <c r="AE272" i="11" s="1"/>
  <c r="AE273" i="11" s="1"/>
  <c r="AE274" i="11" s="1"/>
  <c r="AE275" i="11" s="1"/>
  <c r="AE276" i="11" s="1"/>
  <c r="AE277" i="11" s="1"/>
  <c r="AE278" i="11" s="1"/>
  <c r="AE279" i="11" s="1"/>
  <c r="AE280" i="11" s="1"/>
  <c r="AE281" i="11" s="1"/>
  <c r="AE282" i="11" s="1"/>
  <c r="AE283" i="11" s="1"/>
  <c r="AE284" i="11" s="1"/>
  <c r="AE285" i="11" s="1"/>
  <c r="AE286" i="11" s="1"/>
  <c r="AE287" i="11" s="1"/>
  <c r="AE288" i="11" s="1"/>
  <c r="AE289" i="11" s="1"/>
  <c r="AE290" i="11" s="1"/>
  <c r="AE291" i="11" s="1"/>
  <c r="AL112" i="11"/>
  <c r="AL113" i="11" s="1"/>
  <c r="AL114" i="11" s="1"/>
  <c r="AL115" i="11" s="1"/>
  <c r="AL116" i="11" s="1"/>
  <c r="AL117" i="11" s="1"/>
  <c r="AL118" i="11" s="1"/>
  <c r="AL119" i="11" s="1"/>
  <c r="AL120" i="11" s="1"/>
  <c r="AL121" i="11" s="1"/>
  <c r="AL122" i="11" s="1"/>
  <c r="AL123" i="11" s="1"/>
  <c r="AL124" i="11" s="1"/>
  <c r="AL125" i="11" s="1"/>
  <c r="AL126" i="11" s="1"/>
  <c r="AL127" i="11" s="1"/>
  <c r="AL128" i="11" s="1"/>
  <c r="AL129" i="11" s="1"/>
  <c r="AL130" i="11" s="1"/>
  <c r="AL131" i="11" s="1"/>
  <c r="AL132" i="11" s="1"/>
  <c r="AL133" i="11" s="1"/>
  <c r="AL134" i="11" s="1"/>
  <c r="AL135" i="11" s="1"/>
  <c r="AL136" i="11" s="1"/>
  <c r="AL137" i="11" s="1"/>
  <c r="AL138" i="11" s="1"/>
  <c r="AL139" i="11" s="1"/>
  <c r="AL140" i="11" s="1"/>
  <c r="AL141" i="11" s="1"/>
  <c r="AL142" i="11" s="1"/>
  <c r="AL143" i="11" s="1"/>
  <c r="AL144" i="11" s="1"/>
  <c r="AL145" i="11" s="1"/>
  <c r="AL146" i="11" s="1"/>
  <c r="AL147" i="11" s="1"/>
  <c r="AL148" i="11" s="1"/>
  <c r="AL149" i="11" s="1"/>
  <c r="AL150" i="11" s="1"/>
  <c r="AL151" i="11" s="1"/>
  <c r="AL152" i="11" s="1"/>
  <c r="AL153" i="11" s="1"/>
  <c r="AL154" i="11" s="1"/>
  <c r="AL155" i="11" s="1"/>
  <c r="AL156" i="11" s="1"/>
  <c r="AL157" i="11" s="1"/>
  <c r="AL158" i="11" s="1"/>
  <c r="AL159" i="11" s="1"/>
  <c r="AL160" i="11" s="1"/>
  <c r="AL161" i="11" s="1"/>
  <c r="AL162" i="11" s="1"/>
  <c r="AL163" i="11" s="1"/>
  <c r="AL164" i="11" s="1"/>
  <c r="AL165" i="11" s="1"/>
  <c r="AL166" i="11" s="1"/>
  <c r="AL167" i="11" s="1"/>
  <c r="AL168" i="11" s="1"/>
  <c r="AL169" i="11" s="1"/>
  <c r="AL170" i="11" s="1"/>
  <c r="AL171" i="11" s="1"/>
  <c r="AL172" i="11" s="1"/>
  <c r="AL173" i="11" s="1"/>
  <c r="AL174" i="11" s="1"/>
  <c r="AL175" i="11" s="1"/>
  <c r="AL176" i="11" s="1"/>
  <c r="AL177" i="11" s="1"/>
  <c r="AL178" i="11" s="1"/>
  <c r="AL179" i="11" s="1"/>
  <c r="AL180" i="11" s="1"/>
  <c r="AL181" i="11" s="1"/>
  <c r="AL182" i="11" s="1"/>
  <c r="AL183" i="11" s="1"/>
  <c r="AL184" i="11" s="1"/>
  <c r="AL185" i="11" s="1"/>
  <c r="AL186" i="11" s="1"/>
  <c r="AL187" i="11" s="1"/>
  <c r="AL188" i="11" s="1"/>
  <c r="AL189" i="11" s="1"/>
  <c r="AL190" i="11" s="1"/>
  <c r="AL191" i="11" s="1"/>
  <c r="AL192" i="11" s="1"/>
  <c r="AL193" i="11" s="1"/>
  <c r="AL194" i="11" s="1"/>
  <c r="AL195" i="11" s="1"/>
  <c r="AL196" i="11" s="1"/>
  <c r="AL197" i="11" s="1"/>
  <c r="AL198" i="11" s="1"/>
  <c r="AL199" i="11" s="1"/>
  <c r="AL200" i="11" s="1"/>
  <c r="AL201" i="11" s="1"/>
  <c r="AL202" i="11" s="1"/>
  <c r="AL203" i="11" s="1"/>
  <c r="AL204" i="11" s="1"/>
  <c r="AL205" i="11" s="1"/>
  <c r="AL206" i="11" s="1"/>
  <c r="AL207" i="11" s="1"/>
  <c r="AL208" i="11" s="1"/>
  <c r="AL209" i="11" s="1"/>
  <c r="AL210" i="11" s="1"/>
  <c r="AL211" i="11" s="1"/>
  <c r="AL212" i="11" s="1"/>
  <c r="AL213" i="11" s="1"/>
  <c r="AL214" i="11" s="1"/>
  <c r="AL215" i="11" s="1"/>
  <c r="AL216" i="11" s="1"/>
  <c r="AL217" i="11" s="1"/>
  <c r="AL218" i="11" s="1"/>
  <c r="AL219" i="11" s="1"/>
  <c r="AL220" i="11" s="1"/>
  <c r="AL221" i="11" s="1"/>
  <c r="AL222" i="11" s="1"/>
  <c r="AL223" i="11" s="1"/>
  <c r="AL224" i="11" s="1"/>
  <c r="AL225" i="11" s="1"/>
  <c r="AL226" i="11" s="1"/>
  <c r="AL227" i="11" s="1"/>
  <c r="AL228" i="11" s="1"/>
  <c r="AL229" i="11" s="1"/>
  <c r="AL230" i="11" s="1"/>
  <c r="AL231" i="11" s="1"/>
  <c r="X334" i="13" l="1"/>
  <c r="X335" i="13" s="1"/>
  <c r="X336" i="13" s="1"/>
  <c r="X337" i="13" s="1"/>
  <c r="X338" i="13" s="1"/>
  <c r="X339" i="13" s="1"/>
  <c r="X340" i="13" s="1"/>
  <c r="X341" i="13" s="1"/>
  <c r="X342" i="13" s="1"/>
  <c r="X343" i="13" s="1"/>
  <c r="X344" i="13" s="1"/>
  <c r="X345" i="13" s="1"/>
  <c r="X346" i="13" s="1"/>
  <c r="X347" i="13" s="1"/>
  <c r="X348" i="13" s="1"/>
  <c r="X349" i="13" s="1"/>
  <c r="X350" i="13" s="1"/>
  <c r="X351" i="13" s="1"/>
  <c r="X352" i="13" s="1"/>
  <c r="X353" i="13" s="1"/>
  <c r="X354" i="13" s="1"/>
  <c r="X355" i="13" s="1"/>
  <c r="X356" i="13" s="1"/>
  <c r="X357" i="13" s="1"/>
  <c r="X358" i="13" s="1"/>
  <c r="X359" i="13" s="1"/>
  <c r="X360" i="13" s="1"/>
  <c r="X361" i="13" s="1"/>
  <c r="X362" i="13" s="1"/>
  <c r="X363" i="13" s="1"/>
  <c r="X364" i="13" s="1"/>
  <c r="X365" i="13" s="1"/>
  <c r="X366" i="13" s="1"/>
  <c r="X367" i="13" s="1"/>
  <c r="X368" i="13" s="1"/>
  <c r="X369" i="13" s="1"/>
  <c r="X370" i="13" s="1"/>
  <c r="X371" i="13" s="1"/>
  <c r="X372" i="13" s="1"/>
  <c r="X373" i="13" s="1"/>
  <c r="X374" i="13" s="1"/>
  <c r="X375" i="13" s="1"/>
  <c r="X376" i="13" s="1"/>
  <c r="X377" i="13" s="1"/>
  <c r="X378" i="13" s="1"/>
  <c r="X379" i="13" s="1"/>
  <c r="X380" i="13" s="1"/>
  <c r="X381" i="13" s="1"/>
  <c r="X382" i="13" s="1"/>
  <c r="X383" i="13" s="1"/>
  <c r="X384" i="13" s="1"/>
  <c r="X385" i="13" s="1"/>
  <c r="X386" i="13" s="1"/>
  <c r="X387" i="13" s="1"/>
  <c r="X388" i="13" s="1"/>
  <c r="X389" i="13" s="1"/>
  <c r="X390" i="13" s="1"/>
  <c r="X391" i="13" s="1"/>
  <c r="X392" i="13" s="1"/>
  <c r="X393" i="13" s="1"/>
  <c r="X394" i="13" s="1"/>
  <c r="X395" i="13" s="1"/>
  <c r="X396" i="13" s="1"/>
  <c r="X397" i="13" s="1"/>
  <c r="X398" i="13" s="1"/>
  <c r="X399" i="13" s="1"/>
  <c r="X400" i="13" s="1"/>
  <c r="X401" i="13" s="1"/>
  <c r="X402" i="13" s="1"/>
  <c r="X403" i="13" s="1"/>
  <c r="X404" i="13" s="1"/>
  <c r="X405" i="13" s="1"/>
  <c r="X406" i="13" s="1"/>
  <c r="X407" i="13" s="1"/>
  <c r="X408" i="13" s="1"/>
  <c r="X409" i="13" s="1"/>
  <c r="X410" i="13" s="1"/>
  <c r="X411" i="13" s="1"/>
  <c r="X412" i="13" s="1"/>
  <c r="X413" i="13" s="1"/>
  <c r="X414" i="13" s="1"/>
  <c r="X415" i="13" s="1"/>
  <c r="X416" i="13" s="1"/>
  <c r="X417" i="13" s="1"/>
  <c r="X418" i="13" s="1"/>
  <c r="X419" i="13" s="1"/>
  <c r="X420" i="13" s="1"/>
  <c r="X421" i="13" s="1"/>
  <c r="X422" i="13" s="1"/>
  <c r="X423" i="13" s="1"/>
  <c r="X424" i="13" s="1"/>
  <c r="X425" i="13" s="1"/>
  <c r="X426" i="13" s="1"/>
  <c r="X427" i="13" s="1"/>
  <c r="X428" i="13" s="1"/>
  <c r="X429" i="13" s="1"/>
  <c r="X430" i="13" s="1"/>
  <c r="X431" i="13" s="1"/>
  <c r="X432" i="13" s="1"/>
  <c r="X433" i="13" s="1"/>
  <c r="X434" i="13" s="1"/>
  <c r="X435" i="13" s="1"/>
  <c r="X436" i="13" s="1"/>
  <c r="X437" i="13" s="1"/>
  <c r="X438" i="13" s="1"/>
  <c r="X439" i="13" s="1"/>
  <c r="X440" i="13" s="1"/>
  <c r="X441" i="13" s="1"/>
  <c r="X442" i="13" s="1"/>
  <c r="X443" i="13" s="1"/>
  <c r="X444" i="13" s="1"/>
  <c r="X445" i="13" s="1"/>
  <c r="X446" i="13" s="1"/>
  <c r="X447" i="13" s="1"/>
  <c r="X448" i="13" s="1"/>
  <c r="X449" i="13" s="1"/>
  <c r="X450" i="13" s="1"/>
  <c r="X451" i="13" s="1"/>
  <c r="X452" i="13" s="1"/>
  <c r="X453" i="13" s="1"/>
  <c r="X454" i="13" s="1"/>
  <c r="X455" i="13" s="1"/>
  <c r="X456" i="13" s="1"/>
  <c r="X457" i="13" s="1"/>
  <c r="X458" i="13" s="1"/>
  <c r="X459" i="13" s="1"/>
  <c r="X460" i="13" s="1"/>
  <c r="X461" i="13" s="1"/>
  <c r="X462" i="13" s="1"/>
  <c r="X463" i="13" s="1"/>
  <c r="X464" i="13" s="1"/>
  <c r="X465" i="13" s="1"/>
  <c r="X466" i="13" s="1"/>
  <c r="X467" i="13" s="1"/>
  <c r="X468" i="13" s="1"/>
  <c r="X469" i="13" s="1"/>
  <c r="X470" i="13" s="1"/>
  <c r="X471" i="13" s="1"/>
  <c r="X472" i="13" s="1"/>
  <c r="X473" i="13" s="1"/>
  <c r="X474" i="13" s="1"/>
  <c r="X475" i="13" s="1"/>
  <c r="X476" i="13" s="1"/>
  <c r="X477" i="13" s="1"/>
  <c r="X478" i="13" s="1"/>
  <c r="X479" i="13" s="1"/>
  <c r="X480" i="13" s="1"/>
  <c r="X481" i="13" s="1"/>
  <c r="X482" i="13" s="1"/>
  <c r="X483" i="13" s="1"/>
  <c r="X484" i="13" s="1"/>
  <c r="X485" i="13" s="1"/>
  <c r="X486" i="13" s="1"/>
  <c r="X487" i="13" s="1"/>
  <c r="X488" i="13" s="1"/>
  <c r="X489" i="13" s="1"/>
  <c r="X4" i="13" a="1"/>
  <c r="X4" i="13" s="1"/>
  <c r="Q346" i="13"/>
  <c r="Q347" i="13" s="1"/>
  <c r="Q348" i="13" s="1"/>
  <c r="Q349" i="13" s="1"/>
  <c r="Q350" i="13" s="1"/>
  <c r="Q351" i="13" s="1"/>
  <c r="Q352" i="13" s="1"/>
  <c r="Q353" i="13" s="1"/>
  <c r="Q354" i="13" s="1"/>
  <c r="Q355" i="13" s="1"/>
  <c r="Q356" i="13" s="1"/>
  <c r="Q357" i="13" s="1"/>
  <c r="Q358" i="13" s="1"/>
  <c r="Q359" i="13" s="1"/>
  <c r="Q360" i="13" s="1"/>
  <c r="Q361" i="13" s="1"/>
  <c r="Q362" i="13" s="1"/>
  <c r="Q363" i="13" s="1"/>
  <c r="Q364" i="13" s="1"/>
  <c r="Q365" i="13" s="1"/>
  <c r="Q366" i="13" s="1"/>
  <c r="Q367" i="13" s="1"/>
  <c r="Q368" i="13" s="1"/>
  <c r="Q369" i="13" s="1"/>
  <c r="Q370" i="13" s="1"/>
  <c r="Q371" i="13" s="1"/>
  <c r="Q372" i="13" s="1"/>
  <c r="Q373" i="13" s="1"/>
  <c r="Q374" i="13" s="1"/>
  <c r="Q375" i="13" s="1"/>
  <c r="Q376" i="13" s="1"/>
  <c r="Q377" i="13" s="1"/>
  <c r="Q378" i="13" s="1"/>
  <c r="Q379" i="13" s="1"/>
  <c r="Q380" i="13" s="1"/>
  <c r="Q381" i="13" s="1"/>
  <c r="Q382" i="13" s="1"/>
  <c r="Q383" i="13" s="1"/>
  <c r="Q384" i="13" s="1"/>
  <c r="Q385" i="13" s="1"/>
  <c r="Q386" i="13" s="1"/>
  <c r="Q387" i="13" s="1"/>
  <c r="Q388" i="13" s="1"/>
  <c r="Q389" i="13" s="1"/>
  <c r="Q390" i="13" s="1"/>
  <c r="Q391" i="13" s="1"/>
  <c r="Q392" i="13" s="1"/>
  <c r="Q393" i="13" s="1"/>
  <c r="Q394" i="13" s="1"/>
  <c r="Q395" i="13" s="1"/>
  <c r="Q396" i="13" s="1"/>
  <c r="Q397" i="13" s="1"/>
  <c r="Q398" i="13" s="1"/>
  <c r="Q399" i="13" s="1"/>
  <c r="Q400" i="13" s="1"/>
  <c r="Q401" i="13" s="1"/>
  <c r="Q402" i="13" s="1"/>
  <c r="Q403" i="13" s="1"/>
  <c r="Q404" i="13" s="1"/>
  <c r="Q405" i="13" s="1"/>
  <c r="Q406" i="13" s="1"/>
  <c r="Q407" i="13" s="1"/>
  <c r="Q408" i="13" s="1"/>
  <c r="Q409" i="13" s="1"/>
  <c r="Q410" i="13" s="1"/>
  <c r="Q411" i="13" s="1"/>
  <c r="Q412" i="13" s="1"/>
  <c r="Q413" i="13" s="1"/>
  <c r="Q414" i="13" s="1"/>
  <c r="Q415" i="13" s="1"/>
  <c r="Q416" i="13" s="1"/>
  <c r="Q417" i="13" s="1"/>
  <c r="Q418" i="13" s="1"/>
  <c r="Q419" i="13" s="1"/>
  <c r="Q420" i="13" s="1"/>
  <c r="Q421" i="13" s="1"/>
  <c r="Q422" i="13" s="1"/>
  <c r="Q423" i="13" s="1"/>
  <c r="Q424" i="13" s="1"/>
  <c r="Q425" i="13" s="1"/>
  <c r="Q426" i="13" s="1"/>
  <c r="Q427" i="13" s="1"/>
  <c r="Q428" i="13" s="1"/>
  <c r="Q429" i="13" s="1"/>
  <c r="Q430" i="13" s="1"/>
  <c r="Q431" i="13" s="1"/>
  <c r="Q432" i="13" s="1"/>
  <c r="Q433" i="13" s="1"/>
  <c r="Q434" i="13" s="1"/>
  <c r="Q435" i="13" s="1"/>
  <c r="Q436" i="13" s="1"/>
  <c r="Q437" i="13" s="1"/>
  <c r="Q438" i="13" s="1"/>
  <c r="Q439" i="13" s="1"/>
  <c r="Q440" i="13" s="1"/>
  <c r="Q441" i="13" s="1"/>
  <c r="Q442" i="13" s="1"/>
  <c r="Q443" i="13" s="1"/>
  <c r="Q444" i="13" s="1"/>
  <c r="Q445" i="13" s="1"/>
  <c r="Q446" i="13" s="1"/>
  <c r="Q447" i="13" s="1"/>
  <c r="Q448" i="13" s="1"/>
  <c r="Q449" i="13" s="1"/>
  <c r="Q450" i="13" s="1"/>
  <c r="Q451" i="13" s="1"/>
  <c r="Q452" i="13" s="1"/>
  <c r="Q453" i="13" s="1"/>
  <c r="Q454" i="13" s="1"/>
  <c r="Q455" i="13" s="1"/>
  <c r="Q456" i="13" s="1"/>
  <c r="Q457" i="13" s="1"/>
  <c r="Q458" i="13" s="1"/>
  <c r="Q459" i="13" s="1"/>
  <c r="Q460" i="13" s="1"/>
  <c r="Q461" i="13" s="1"/>
  <c r="Q462" i="13" s="1"/>
  <c r="Q463" i="13" s="1"/>
  <c r="Q464" i="13" s="1"/>
  <c r="Q465" i="13" s="1"/>
  <c r="Q466" i="13" s="1"/>
  <c r="Q467" i="13" s="1"/>
  <c r="Q468" i="13" s="1"/>
  <c r="Q469" i="13" s="1"/>
  <c r="Q470" i="13" s="1"/>
  <c r="Q471" i="13" s="1"/>
  <c r="Q472" i="13" s="1"/>
  <c r="Q473" i="13" s="1"/>
  <c r="Q474" i="13" s="1"/>
  <c r="Q475" i="13" s="1"/>
  <c r="Q476" i="13" s="1"/>
  <c r="Q477" i="13" s="1"/>
  <c r="Q478" i="13" s="1"/>
  <c r="Q479" i="13" s="1"/>
  <c r="Q480" i="13" s="1"/>
  <c r="Q481" i="13" s="1"/>
  <c r="Q482" i="13" s="1"/>
  <c r="Q483" i="13" s="1"/>
  <c r="Q484" i="13" s="1"/>
  <c r="Q485" i="13" s="1"/>
  <c r="Q486" i="13" s="1"/>
  <c r="Q487" i="13" s="1"/>
  <c r="Q488" i="13" s="1"/>
  <c r="Q489" i="13" s="1"/>
  <c r="Q4" i="13" a="1"/>
  <c r="Q4" i="13" s="1"/>
  <c r="J358" i="13"/>
  <c r="J359" i="13" s="1"/>
  <c r="J360" i="13" s="1"/>
  <c r="J361" i="13" s="1"/>
  <c r="J362" i="13" s="1"/>
  <c r="J363" i="13" s="1"/>
  <c r="J364" i="13" s="1"/>
  <c r="J365" i="13" s="1"/>
  <c r="J366" i="13" s="1"/>
  <c r="J367" i="13" s="1"/>
  <c r="J368" i="13" s="1"/>
  <c r="J369" i="13" s="1"/>
  <c r="J370" i="13" s="1"/>
  <c r="J371" i="13" s="1"/>
  <c r="J372" i="13" s="1"/>
  <c r="J373" i="13" s="1"/>
  <c r="J374" i="13" s="1"/>
  <c r="J375" i="13" s="1"/>
  <c r="J376" i="13" s="1"/>
  <c r="J377" i="13" s="1"/>
  <c r="J378" i="13" s="1"/>
  <c r="J379" i="13" s="1"/>
  <c r="J380" i="13" s="1"/>
  <c r="J381" i="13" s="1"/>
  <c r="J382" i="13" s="1"/>
  <c r="J383" i="13" s="1"/>
  <c r="J384" i="13" s="1"/>
  <c r="J385" i="13" s="1"/>
  <c r="J386" i="13" s="1"/>
  <c r="J387" i="13" s="1"/>
  <c r="J388" i="13" s="1"/>
  <c r="J389" i="13" s="1"/>
  <c r="J390" i="13" s="1"/>
  <c r="J391" i="13" s="1"/>
  <c r="J392" i="13" s="1"/>
  <c r="J393" i="13" s="1"/>
  <c r="J394" i="13" s="1"/>
  <c r="J395" i="13" s="1"/>
  <c r="J396" i="13" s="1"/>
  <c r="J397" i="13" s="1"/>
  <c r="J398" i="13" s="1"/>
  <c r="J399" i="13" s="1"/>
  <c r="J400" i="13" s="1"/>
  <c r="J401" i="13" s="1"/>
  <c r="J402" i="13" s="1"/>
  <c r="J403" i="13" s="1"/>
  <c r="J404" i="13" s="1"/>
  <c r="J405" i="13" s="1"/>
  <c r="J406" i="13" s="1"/>
  <c r="J407" i="13" s="1"/>
  <c r="J408" i="13" s="1"/>
  <c r="J409" i="13" s="1"/>
  <c r="J410" i="13" s="1"/>
  <c r="J411" i="13" s="1"/>
  <c r="J412" i="13" s="1"/>
  <c r="J413" i="13" s="1"/>
  <c r="J414" i="13" s="1"/>
  <c r="J415" i="13" s="1"/>
  <c r="J416" i="13" s="1"/>
  <c r="J417" i="13" s="1"/>
  <c r="J418" i="13" s="1"/>
  <c r="J419" i="13" s="1"/>
  <c r="J420" i="13" s="1"/>
  <c r="J421" i="13" s="1"/>
  <c r="J422" i="13" s="1"/>
  <c r="J423" i="13" s="1"/>
  <c r="J424" i="13" s="1"/>
  <c r="J425" i="13" s="1"/>
  <c r="J426" i="13" s="1"/>
  <c r="J427" i="13" s="1"/>
  <c r="J428" i="13" s="1"/>
  <c r="J429" i="13" s="1"/>
  <c r="J430" i="13" s="1"/>
  <c r="J431" i="13" s="1"/>
  <c r="J432" i="13" s="1"/>
  <c r="J433" i="13" s="1"/>
  <c r="J434" i="13" s="1"/>
  <c r="J435" i="13" s="1"/>
  <c r="J436" i="13" s="1"/>
  <c r="J437" i="13" s="1"/>
  <c r="J438" i="13" s="1"/>
  <c r="J439" i="13" s="1"/>
  <c r="J440" i="13" s="1"/>
  <c r="J441" i="13" s="1"/>
  <c r="J442" i="13" s="1"/>
  <c r="J443" i="13" s="1"/>
  <c r="J444" i="13" s="1"/>
  <c r="J445" i="13" s="1"/>
  <c r="J446" i="13" s="1"/>
  <c r="J447" i="13" s="1"/>
  <c r="J448" i="13" s="1"/>
  <c r="J449" i="13" s="1"/>
  <c r="J450" i="13" s="1"/>
  <c r="J451" i="13" s="1"/>
  <c r="J452" i="13" s="1"/>
  <c r="J453" i="13" s="1"/>
  <c r="J454" i="13" s="1"/>
  <c r="J455" i="13" s="1"/>
  <c r="J456" i="13" s="1"/>
  <c r="J457" i="13" s="1"/>
  <c r="J458" i="13" s="1"/>
  <c r="J459" i="13" s="1"/>
  <c r="J460" i="13" s="1"/>
  <c r="J461" i="13" s="1"/>
  <c r="J462" i="13" s="1"/>
  <c r="J463" i="13" s="1"/>
  <c r="J464" i="13" s="1"/>
  <c r="J465" i="13" s="1"/>
  <c r="J466" i="13" s="1"/>
  <c r="J467" i="13" s="1"/>
  <c r="J468" i="13" s="1"/>
  <c r="J469" i="13" s="1"/>
  <c r="J470" i="13" s="1"/>
  <c r="J471" i="13" s="1"/>
  <c r="J472" i="13" s="1"/>
  <c r="J473" i="13" s="1"/>
  <c r="J474" i="13" s="1"/>
  <c r="J475" i="13" s="1"/>
  <c r="J476" i="13" s="1"/>
  <c r="J477" i="13" s="1"/>
  <c r="J478" i="13" s="1"/>
  <c r="J479" i="13" s="1"/>
  <c r="J480" i="13" s="1"/>
  <c r="J481" i="13" s="1"/>
  <c r="J482" i="13" s="1"/>
  <c r="J483" i="13" s="1"/>
  <c r="J484" i="13" s="1"/>
  <c r="J485" i="13" s="1"/>
  <c r="J486" i="13" s="1"/>
  <c r="J487" i="13" s="1"/>
  <c r="J488" i="13" s="1"/>
  <c r="J489" i="13" s="1"/>
  <c r="J4" i="13" a="1"/>
  <c r="J4" i="13" s="1"/>
  <c r="C370" i="13"/>
  <c r="C371" i="13" s="1"/>
  <c r="C372" i="13" s="1"/>
  <c r="C373" i="13" s="1"/>
  <c r="C374" i="13" s="1"/>
  <c r="C375" i="13" s="1"/>
  <c r="C376" i="13" s="1"/>
  <c r="C377" i="13" s="1"/>
  <c r="C378" i="13" s="1"/>
  <c r="C379" i="13" s="1"/>
  <c r="C380" i="13" s="1"/>
  <c r="C381" i="13" s="1"/>
  <c r="C382" i="13" s="1"/>
  <c r="C383" i="13" s="1"/>
  <c r="C384" i="13" s="1"/>
  <c r="C385" i="13" s="1"/>
  <c r="C386" i="13" s="1"/>
  <c r="C387" i="13" s="1"/>
  <c r="C388" i="13" s="1"/>
  <c r="C389" i="13" s="1"/>
  <c r="C390" i="13" s="1"/>
  <c r="C391" i="13" s="1"/>
  <c r="C392" i="13" s="1"/>
  <c r="C393" i="13" s="1"/>
  <c r="C394" i="13" s="1"/>
  <c r="C395" i="13" s="1"/>
  <c r="C396" i="13" s="1"/>
  <c r="C397" i="13" s="1"/>
  <c r="C398" i="13" s="1"/>
  <c r="C399" i="13" s="1"/>
  <c r="C400" i="13" s="1"/>
  <c r="C401" i="13" s="1"/>
  <c r="C402" i="13" s="1"/>
  <c r="C403" i="13" s="1"/>
  <c r="C404" i="13" s="1"/>
  <c r="C405" i="13" s="1"/>
  <c r="C406" i="13" s="1"/>
  <c r="C407" i="13" s="1"/>
  <c r="C408" i="13" s="1"/>
  <c r="C409" i="13" s="1"/>
  <c r="C410" i="13" s="1"/>
  <c r="C411" i="13" s="1"/>
  <c r="C412" i="13" s="1"/>
  <c r="C413" i="13" s="1"/>
  <c r="C414" i="13" s="1"/>
  <c r="C415" i="13" s="1"/>
  <c r="C416" i="13" s="1"/>
  <c r="C417" i="13" s="1"/>
  <c r="C418" i="13" s="1"/>
  <c r="C419" i="13" s="1"/>
  <c r="C420" i="13" s="1"/>
  <c r="C421" i="13" s="1"/>
  <c r="C422" i="13" s="1"/>
  <c r="C423" i="13" s="1"/>
  <c r="C424" i="13" s="1"/>
  <c r="C425" i="13" s="1"/>
  <c r="C426" i="13" s="1"/>
  <c r="C427" i="13" s="1"/>
  <c r="C428" i="13" s="1"/>
  <c r="C429" i="13" s="1"/>
  <c r="C430" i="13" s="1"/>
  <c r="C431" i="13" s="1"/>
  <c r="C432" i="13" s="1"/>
  <c r="C433" i="13" s="1"/>
  <c r="C434" i="13" s="1"/>
  <c r="C435" i="13" s="1"/>
  <c r="C436" i="13" s="1"/>
  <c r="C437" i="13" s="1"/>
  <c r="C438" i="13" s="1"/>
  <c r="C439" i="13" s="1"/>
  <c r="C440" i="13" s="1"/>
  <c r="C441" i="13" s="1"/>
  <c r="C442" i="13" s="1"/>
  <c r="C443" i="13" s="1"/>
  <c r="C444" i="13" s="1"/>
  <c r="C445" i="13" s="1"/>
  <c r="C446" i="13" s="1"/>
  <c r="C447" i="13" s="1"/>
  <c r="C448" i="13" s="1"/>
  <c r="C449" i="13" s="1"/>
  <c r="C450" i="13" s="1"/>
  <c r="C451" i="13" s="1"/>
  <c r="C452" i="13" s="1"/>
  <c r="C453" i="13" s="1"/>
  <c r="C454" i="13" s="1"/>
  <c r="C455" i="13" s="1"/>
  <c r="C456" i="13" s="1"/>
  <c r="C457" i="13" s="1"/>
  <c r="C458" i="13" s="1"/>
  <c r="C459" i="13" s="1"/>
  <c r="C460" i="13" s="1"/>
  <c r="C461" i="13" s="1"/>
  <c r="C462" i="13" s="1"/>
  <c r="C463" i="13" s="1"/>
  <c r="C464" i="13" s="1"/>
  <c r="C465" i="13" s="1"/>
  <c r="C466" i="13" s="1"/>
  <c r="C467" i="13" s="1"/>
  <c r="C468" i="13" s="1"/>
  <c r="C469" i="13" s="1"/>
  <c r="C470" i="13" s="1"/>
  <c r="C471" i="13" s="1"/>
  <c r="C472" i="13" s="1"/>
  <c r="C473" i="13" s="1"/>
  <c r="C474" i="13" s="1"/>
  <c r="C475" i="13" s="1"/>
  <c r="C476" i="13" s="1"/>
  <c r="C477" i="13" s="1"/>
  <c r="C478" i="13" s="1"/>
  <c r="C479" i="13" s="1"/>
  <c r="C480" i="13" s="1"/>
  <c r="C481" i="13" s="1"/>
  <c r="C482" i="13" s="1"/>
  <c r="C483" i="13" s="1"/>
  <c r="C484" i="13" s="1"/>
  <c r="C485" i="13" s="1"/>
  <c r="C486" i="13" s="1"/>
  <c r="C487" i="13" s="1"/>
  <c r="C488" i="13" s="1"/>
  <c r="C489" i="13" s="1"/>
  <c r="C4" i="13" a="1"/>
  <c r="C4" i="13" s="1"/>
  <c r="T2" i="11" s="1"/>
  <c r="C60" i="11"/>
  <c r="C61" i="11" s="1"/>
  <c r="D58" i="11"/>
  <c r="J5" i="13"/>
  <c r="C107" i="11"/>
  <c r="AL232" i="11"/>
  <c r="AL233" i="11" s="1"/>
  <c r="AL234" i="11" s="1"/>
  <c r="AL235" i="11" s="1"/>
  <c r="AL236" i="11" s="1"/>
  <c r="AL237" i="11" s="1"/>
  <c r="AL238" i="11" s="1"/>
  <c r="AL239" i="11" s="1"/>
  <c r="AL240" i="11" s="1"/>
  <c r="AL241" i="11" s="1"/>
  <c r="AL242" i="11" s="1"/>
  <c r="AL243" i="11" s="1"/>
  <c r="AL244" i="11" s="1"/>
  <c r="AL245" i="11" s="1"/>
  <c r="AL246" i="11" s="1"/>
  <c r="AL247" i="11" s="1"/>
  <c r="AL248" i="11" s="1"/>
  <c r="AL249" i="11" s="1"/>
  <c r="AL250" i="11" s="1"/>
  <c r="AL251" i="11" s="1"/>
  <c r="AL252" i="11" s="1"/>
  <c r="AL253" i="11" s="1"/>
  <c r="AL254" i="11" s="1"/>
  <c r="AL255" i="11" s="1"/>
  <c r="AL256" i="11" s="1"/>
  <c r="AL257" i="11" s="1"/>
  <c r="AL258" i="11" s="1"/>
  <c r="AL259" i="11" s="1"/>
  <c r="AL260" i="11" s="1"/>
  <c r="AL261" i="11" s="1"/>
  <c r="AL262" i="11" s="1"/>
  <c r="AL263" i="11" s="1"/>
  <c r="AL264" i="11" s="1"/>
  <c r="AL265" i="11" s="1"/>
  <c r="AL266" i="11" s="1"/>
  <c r="AL267" i="11" s="1"/>
  <c r="AL268" i="11" s="1"/>
  <c r="AL269" i="11" s="1"/>
  <c r="AL270" i="11" s="1"/>
  <c r="AL271" i="11" s="1"/>
  <c r="AL272" i="11" s="1"/>
  <c r="AL273" i="11" s="1"/>
  <c r="AL274" i="11" s="1"/>
  <c r="AL275" i="11" s="1"/>
  <c r="AL276" i="11" s="1"/>
  <c r="AL277" i="11" s="1"/>
  <c r="AL278" i="11" s="1"/>
  <c r="AL279" i="11" s="1"/>
  <c r="AL280" i="11" s="1"/>
  <c r="AL281" i="11" s="1"/>
  <c r="AL282" i="11" s="1"/>
  <c r="AL283" i="11" s="1"/>
  <c r="AL284" i="11" s="1"/>
  <c r="AL285" i="11" s="1"/>
  <c r="AL286" i="11" s="1"/>
  <c r="AL287" i="11" s="1"/>
  <c r="AL288" i="11" s="1"/>
  <c r="AL289" i="11" s="1"/>
  <c r="AL290" i="11" s="1"/>
  <c r="AL291" i="11" s="1"/>
  <c r="AL292" i="11" s="1"/>
  <c r="AL293" i="11" s="1"/>
  <c r="AL294" i="11" s="1"/>
  <c r="AL295" i="11" s="1"/>
  <c r="AL296" i="11" s="1"/>
  <c r="AL297" i="11" s="1"/>
  <c r="AL298" i="11" s="1"/>
  <c r="AL299" i="11" s="1"/>
  <c r="AL300" i="11" s="1"/>
  <c r="AL301" i="11" s="1"/>
  <c r="AL302" i="11" s="1"/>
  <c r="AL303" i="11" s="1"/>
  <c r="AL304" i="11" s="1"/>
  <c r="AL305" i="11" s="1"/>
  <c r="AL306" i="11" s="1"/>
  <c r="AL307" i="11" s="1"/>
  <c r="AL308" i="11" s="1"/>
  <c r="AL309" i="11" s="1"/>
  <c r="AL310" i="11" s="1"/>
  <c r="AL311" i="11" s="1"/>
  <c r="AL312" i="11" s="1"/>
  <c r="AL313" i="11" s="1"/>
  <c r="AL314" i="11" s="1"/>
  <c r="AL315" i="11" s="1"/>
  <c r="AL316" i="11" s="1"/>
  <c r="AL317" i="11" s="1"/>
  <c r="AL318" i="11" s="1"/>
  <c r="AL319" i="11" s="1"/>
  <c r="AL320" i="11" s="1"/>
  <c r="AL321" i="11" s="1"/>
  <c r="AL322" i="11" s="1"/>
  <c r="AL323" i="11" s="1"/>
  <c r="AL324" i="11" s="1"/>
  <c r="AL325" i="11" s="1"/>
  <c r="AL326" i="11" s="1"/>
  <c r="AL327" i="11" s="1"/>
  <c r="AL328" i="11" s="1"/>
  <c r="AL329" i="11" s="1"/>
  <c r="AL330" i="11" s="1"/>
  <c r="AL331" i="11" s="1"/>
  <c r="AL332" i="11" s="1"/>
  <c r="AL333" i="11" s="1"/>
  <c r="AL334" i="11" s="1"/>
  <c r="AL335" i="11" s="1"/>
  <c r="AL336" i="11" s="1"/>
  <c r="AL337" i="11" s="1"/>
  <c r="AL338" i="11" s="1"/>
  <c r="AL339" i="11" s="1"/>
  <c r="AL340" i="11" s="1"/>
  <c r="AL341" i="11" s="1"/>
  <c r="AL342" i="11" s="1"/>
  <c r="AL343" i="11" s="1"/>
  <c r="AL344" i="11" s="1"/>
  <c r="AL345" i="11" s="1"/>
  <c r="AL346" i="11" s="1"/>
  <c r="AL347" i="11" s="1"/>
  <c r="AL348" i="11" s="1"/>
  <c r="AL349" i="11" s="1"/>
  <c r="AL350" i="11" s="1"/>
  <c r="AL351" i="11" s="1"/>
  <c r="AL352" i="11" s="1"/>
  <c r="AL353" i="11" s="1"/>
  <c r="AL354" i="11" s="1"/>
  <c r="AL355" i="11" s="1"/>
  <c r="AL356" i="11" s="1"/>
  <c r="AL357" i="11" s="1"/>
  <c r="AL358" i="11" s="1"/>
  <c r="AL359" i="11" s="1"/>
  <c r="AL360" i="11" s="1"/>
  <c r="AL361" i="11" s="1"/>
  <c r="AL362" i="11" s="1"/>
  <c r="AL363" i="11" s="1"/>
  <c r="AL364" i="11" s="1"/>
  <c r="AL365" i="11" s="1"/>
  <c r="AL366" i="11" s="1"/>
  <c r="AL367" i="11" s="1"/>
  <c r="AL368" i="11" s="1"/>
  <c r="AL369" i="11" s="1"/>
  <c r="AL370" i="11" s="1"/>
  <c r="AL371" i="11" s="1"/>
  <c r="AL372" i="11" s="1"/>
  <c r="AL373" i="11" s="1"/>
  <c r="AL374" i="11" s="1"/>
  <c r="AL375" i="11" s="1"/>
  <c r="AL376" i="11" s="1"/>
  <c r="AL377" i="11" s="1"/>
  <c r="AL378" i="11" s="1"/>
  <c r="AL379" i="11" s="1"/>
  <c r="AL380" i="11" s="1"/>
  <c r="AL381" i="11" s="1"/>
  <c r="AL382" i="11" s="1"/>
  <c r="AL383" i="11" s="1"/>
  <c r="AL384" i="11" s="1"/>
  <c r="AL385" i="11" s="1"/>
  <c r="AL386" i="11" s="1"/>
  <c r="AL387" i="11" s="1"/>
  <c r="AL388" i="11" s="1"/>
  <c r="AL389" i="11" s="1"/>
  <c r="AL390" i="11" s="1"/>
  <c r="AL391" i="11" s="1"/>
  <c r="AL392" i="11" s="1"/>
  <c r="AL393" i="11" s="1"/>
  <c r="AL394" i="11" s="1"/>
  <c r="AL395" i="11" s="1"/>
  <c r="AL396" i="11" s="1"/>
  <c r="AL397" i="11" s="1"/>
  <c r="AL398" i="11" s="1"/>
  <c r="AL399" i="11" s="1"/>
  <c r="AL400" i="11" s="1"/>
  <c r="AL401" i="11" s="1"/>
  <c r="AL402" i="11" s="1"/>
  <c r="AL403" i="11" s="1"/>
  <c r="AL404" i="11" s="1"/>
  <c r="AL405" i="11" s="1"/>
  <c r="AL406" i="11" s="1"/>
  <c r="AL407" i="11" s="1"/>
  <c r="AL408" i="11" s="1"/>
  <c r="AL409" i="11" s="1"/>
  <c r="AL410" i="11" s="1"/>
  <c r="AL411" i="11" s="1"/>
  <c r="AL412" i="11" s="1"/>
  <c r="AL413" i="11" s="1"/>
  <c r="AL414" i="11" s="1"/>
  <c r="AL415" i="11" s="1"/>
  <c r="AL416" i="11" s="1"/>
  <c r="AL417" i="11" s="1"/>
  <c r="AL418" i="11" s="1"/>
  <c r="AL419" i="11" s="1"/>
  <c r="AL420" i="11" s="1"/>
  <c r="AL421" i="11" s="1"/>
  <c r="AL422" i="11" s="1"/>
  <c r="AL423" i="11" s="1"/>
  <c r="AL424" i="11" s="1"/>
  <c r="AL425" i="11" s="1"/>
  <c r="AL426" i="11" s="1"/>
  <c r="AL427" i="11" s="1"/>
  <c r="AL428" i="11" s="1"/>
  <c r="AL429" i="11" s="1"/>
  <c r="AL430" i="11" s="1"/>
  <c r="AL431" i="11" s="1"/>
  <c r="AL432" i="11" s="1"/>
  <c r="AL433" i="11" s="1"/>
  <c r="AL434" i="11" s="1"/>
  <c r="AL435" i="11" s="1"/>
  <c r="AL436" i="11" s="1"/>
  <c r="AL437" i="11" s="1"/>
  <c r="AL438" i="11" s="1"/>
  <c r="AL439" i="11" s="1"/>
  <c r="AL440" i="11" s="1"/>
  <c r="AL441" i="11" s="1"/>
  <c r="AL442" i="11" s="1"/>
  <c r="AL443" i="11" s="1"/>
  <c r="AL444" i="11" s="1"/>
  <c r="AL445" i="11" s="1"/>
  <c r="AL446" i="11" s="1"/>
  <c r="AL447" i="11" s="1"/>
  <c r="AL448" i="11" s="1"/>
  <c r="AL449" i="11" s="1"/>
  <c r="AL450" i="11" s="1"/>
  <c r="AL451" i="11" s="1"/>
  <c r="AL452" i="11" s="1"/>
  <c r="AL453" i="11" s="1"/>
  <c r="AL454" i="11" s="1"/>
  <c r="AL455" i="11" s="1"/>
  <c r="AL456" i="11" s="1"/>
  <c r="AL457" i="11" s="1"/>
  <c r="AL458" i="11" s="1"/>
  <c r="AL459" i="11" s="1"/>
  <c r="AL460" i="11" s="1"/>
  <c r="AL461" i="11" s="1"/>
  <c r="AL462" i="11" s="1"/>
  <c r="AL463" i="11" s="1"/>
  <c r="AL464" i="11" s="1"/>
  <c r="AL465" i="11" s="1"/>
  <c r="AL466" i="11" s="1"/>
  <c r="AL467" i="11" s="1"/>
  <c r="AL468" i="11" s="1"/>
  <c r="AL469" i="11" s="1"/>
  <c r="AL470" i="11" s="1"/>
  <c r="AL471" i="11" s="1"/>
  <c r="AL472" i="11" s="1"/>
  <c r="AL473" i="11" s="1"/>
  <c r="AL474" i="11" s="1"/>
  <c r="AL475" i="11" s="1"/>
  <c r="AL476" i="11" s="1"/>
  <c r="AL477" i="11" s="1"/>
  <c r="AL478" i="11" s="1"/>
  <c r="AL479" i="11" s="1"/>
  <c r="AL480" i="11" s="1"/>
  <c r="AL481" i="11" s="1"/>
  <c r="AL482" i="11" s="1"/>
  <c r="AL483" i="11" s="1"/>
  <c r="AL484" i="11" s="1"/>
  <c r="AL485" i="11" s="1"/>
  <c r="AL486" i="11" s="1"/>
  <c r="AL487" i="11" s="1"/>
  <c r="AL488" i="11" s="1"/>
  <c r="AL489" i="11" s="1"/>
  <c r="AL490" i="11" s="1"/>
  <c r="AL491" i="11" s="1"/>
  <c r="AL492" i="11" s="1"/>
  <c r="AL493" i="11" s="1"/>
  <c r="AL494" i="11" s="1"/>
  <c r="AL495" i="11" s="1"/>
  <c r="AL496" i="11" s="1"/>
  <c r="AL497" i="11" s="1"/>
  <c r="AL498" i="11" s="1"/>
  <c r="AL499" i="11" s="1"/>
  <c r="AL500" i="11" s="1"/>
  <c r="AL501" i="11" s="1"/>
  <c r="AL502" i="11" s="1"/>
  <c r="AL503" i="11" s="1"/>
  <c r="AL504" i="11" s="1"/>
  <c r="AL505" i="11" s="1"/>
  <c r="AL506" i="11" s="1"/>
  <c r="AL507" i="11" s="1"/>
  <c r="AL508" i="11" s="1"/>
  <c r="AL509" i="11" s="1"/>
  <c r="AL510" i="11" s="1"/>
  <c r="AL511" i="11" s="1"/>
  <c r="AL512" i="11" s="1"/>
  <c r="AL513" i="11" s="1"/>
  <c r="AL514" i="11" s="1"/>
  <c r="AL515" i="11" s="1"/>
  <c r="AL516" i="11" s="1"/>
  <c r="AL517" i="11" s="1"/>
  <c r="AL518" i="11" s="1"/>
  <c r="AL519" i="11" s="1"/>
  <c r="AL520" i="11" s="1"/>
  <c r="AL521" i="11" s="1"/>
  <c r="AL522" i="11" s="1"/>
  <c r="AL523" i="11" s="1"/>
  <c r="AL524" i="11" s="1"/>
  <c r="AL525" i="11" s="1"/>
  <c r="AL526" i="11" s="1"/>
  <c r="AL527" i="11" s="1"/>
  <c r="AL528" i="11" s="1"/>
  <c r="AL529" i="11" s="1"/>
  <c r="AL530" i="11" s="1"/>
  <c r="AL531" i="11" s="1"/>
  <c r="AL532" i="11" s="1"/>
  <c r="AL533" i="11" s="1"/>
  <c r="AL534" i="11" s="1"/>
  <c r="AL535" i="11" s="1"/>
  <c r="AL536" i="11" s="1"/>
  <c r="AL537" i="11" s="1"/>
  <c r="AL538" i="11" s="1"/>
  <c r="AL539" i="11" s="1"/>
  <c r="AL540" i="11" s="1"/>
  <c r="AL541" i="11" s="1"/>
  <c r="AL542" i="11" s="1"/>
  <c r="AL543" i="11" s="1"/>
  <c r="AL544" i="11" s="1"/>
  <c r="AL545" i="11" s="1"/>
  <c r="AL546" i="11" s="1"/>
  <c r="AL547" i="11" s="1"/>
  <c r="AL548" i="11" s="1"/>
  <c r="AL549" i="11" s="1"/>
  <c r="AL550" i="11" s="1"/>
  <c r="AL551" i="11" s="1"/>
  <c r="AL552" i="11" s="1"/>
  <c r="AL553" i="11" s="1"/>
  <c r="AL554" i="11" s="1"/>
  <c r="AL555" i="11" s="1"/>
  <c r="AL556" i="11" s="1"/>
  <c r="AL557" i="11" s="1"/>
  <c r="AL558" i="11" s="1"/>
  <c r="AL559" i="11" s="1"/>
  <c r="AL560" i="11" s="1"/>
  <c r="AL561" i="11" s="1"/>
  <c r="AL562" i="11" s="1"/>
  <c r="AL563" i="11" s="1"/>
  <c r="AL564" i="11" s="1"/>
  <c r="AL565" i="11" s="1"/>
  <c r="AL566" i="11" s="1"/>
  <c r="AL567" i="11" s="1"/>
  <c r="AL568" i="11" s="1"/>
  <c r="AL569" i="11" s="1"/>
  <c r="AL570" i="11" s="1"/>
  <c r="AL571" i="11" s="1"/>
  <c r="AL572" i="11" s="1"/>
  <c r="AL573" i="11" s="1"/>
  <c r="AL574" i="11" s="1"/>
  <c r="AL575" i="11" s="1"/>
  <c r="AL576" i="11" s="1"/>
  <c r="AL577" i="11" s="1"/>
  <c r="AL578" i="11" s="1"/>
  <c r="AL579" i="11" s="1"/>
  <c r="AL580" i="11" s="1"/>
  <c r="AL581" i="11" s="1"/>
  <c r="AL582" i="11" s="1"/>
  <c r="AL583" i="11" s="1"/>
  <c r="AL584" i="11" s="1"/>
  <c r="AL585" i="11" s="1"/>
  <c r="AL586" i="11" s="1"/>
  <c r="AL587" i="11" s="1"/>
  <c r="AL588" i="11" s="1"/>
  <c r="AL589" i="11" s="1"/>
  <c r="AL590" i="11" s="1"/>
  <c r="AL591" i="11" s="1"/>
  <c r="AE292" i="11"/>
  <c r="AE293" i="11" s="1"/>
  <c r="AE294" i="11" s="1"/>
  <c r="AE295" i="11" s="1"/>
  <c r="AE296" i="11" s="1"/>
  <c r="AE297" i="11" s="1"/>
  <c r="AE298" i="11" s="1"/>
  <c r="AE299" i="11" s="1"/>
  <c r="AE300" i="11" s="1"/>
  <c r="AE301" i="11" s="1"/>
  <c r="AE302" i="11" s="1"/>
  <c r="AE303" i="11" s="1"/>
  <c r="AE304" i="11" s="1"/>
  <c r="AE305" i="11" s="1"/>
  <c r="AE306" i="11" s="1"/>
  <c r="AE307" i="11" s="1"/>
  <c r="AE308" i="11" s="1"/>
  <c r="AE309" i="11" s="1"/>
  <c r="AE310" i="11" s="1"/>
  <c r="AE311" i="11" s="1"/>
  <c r="AE312" i="11" s="1"/>
  <c r="AE313" i="11" s="1"/>
  <c r="AE314" i="11" s="1"/>
  <c r="AE315" i="11" s="1"/>
  <c r="AE316" i="11" s="1"/>
  <c r="AE317" i="11" s="1"/>
  <c r="AE318" i="11" s="1"/>
  <c r="AE319" i="11" s="1"/>
  <c r="AE320" i="11" s="1"/>
  <c r="AE321" i="11" s="1"/>
  <c r="AE322" i="11" s="1"/>
  <c r="AE323" i="11" s="1"/>
  <c r="AE324" i="11" s="1"/>
  <c r="AE325" i="11" s="1"/>
  <c r="AE326" i="11" s="1"/>
  <c r="AE327" i="11" s="1"/>
  <c r="AE328" i="11" s="1"/>
  <c r="AE329" i="11" s="1"/>
  <c r="AE330" i="11" s="1"/>
  <c r="AE331" i="11" s="1"/>
  <c r="AE332" i="11" s="1"/>
  <c r="AE333" i="11" s="1"/>
  <c r="AE334" i="11" s="1"/>
  <c r="AE335" i="11" s="1"/>
  <c r="AE336" i="11" s="1"/>
  <c r="AE337" i="11" s="1"/>
  <c r="AE338" i="11" s="1"/>
  <c r="AE339" i="11" s="1"/>
  <c r="AE340" i="11" s="1"/>
  <c r="AE341" i="11" s="1"/>
  <c r="AE342" i="11" s="1"/>
  <c r="AE343" i="11" s="1"/>
  <c r="AE344" i="11" s="1"/>
  <c r="AE345" i="11" s="1"/>
  <c r="AE346" i="11" s="1"/>
  <c r="AE347" i="11" s="1"/>
  <c r="AE348" i="11" s="1"/>
  <c r="AE349" i="11" s="1"/>
  <c r="AE350" i="11" s="1"/>
  <c r="AE351" i="11" s="1"/>
  <c r="AE352" i="11" s="1"/>
  <c r="AE353" i="11" s="1"/>
  <c r="AE354" i="11" s="1"/>
  <c r="AE355" i="11" s="1"/>
  <c r="AE356" i="11" s="1"/>
  <c r="AE357" i="11" s="1"/>
  <c r="AE358" i="11" s="1"/>
  <c r="AE359" i="11" s="1"/>
  <c r="AE360" i="11" s="1"/>
  <c r="AE361" i="11" s="1"/>
  <c r="AE362" i="11" s="1"/>
  <c r="AE363" i="11" s="1"/>
  <c r="AE364" i="11" s="1"/>
  <c r="AE365" i="11" s="1"/>
  <c r="AE366" i="11" s="1"/>
  <c r="AE367" i="11" s="1"/>
  <c r="AE368" i="11" s="1"/>
  <c r="AE369" i="11" s="1"/>
  <c r="AE370" i="11" s="1"/>
  <c r="AE371" i="11" s="1"/>
  <c r="AE372" i="11" s="1"/>
  <c r="AE373" i="11" s="1"/>
  <c r="AE374" i="11" s="1"/>
  <c r="AE375" i="11" s="1"/>
  <c r="AE376" i="11" s="1"/>
  <c r="AE377" i="11" s="1"/>
  <c r="AE378" i="11" s="1"/>
  <c r="AE379" i="11" s="1"/>
  <c r="AE380" i="11" s="1"/>
  <c r="AE381" i="11" s="1"/>
  <c r="AE382" i="11" s="1"/>
  <c r="AE383" i="11" s="1"/>
  <c r="AE384" i="11" s="1"/>
  <c r="AE385" i="11" s="1"/>
  <c r="AE386" i="11" s="1"/>
  <c r="AE387" i="11" s="1"/>
  <c r="AE388" i="11" s="1"/>
  <c r="AE389" i="11" s="1"/>
  <c r="AE390" i="11" s="1"/>
  <c r="AE391" i="11" s="1"/>
  <c r="AE392" i="11" s="1"/>
  <c r="AE393" i="11" s="1"/>
  <c r="AE394" i="11" s="1"/>
  <c r="AE395" i="11" s="1"/>
  <c r="AE396" i="11" s="1"/>
  <c r="AE397" i="11" s="1"/>
  <c r="AE398" i="11" s="1"/>
  <c r="AE399" i="11" s="1"/>
  <c r="AE400" i="11" s="1"/>
  <c r="AE401" i="11" s="1"/>
  <c r="AE402" i="11" s="1"/>
  <c r="AE403" i="11" s="1"/>
  <c r="AE404" i="11" s="1"/>
  <c r="AE405" i="11" s="1"/>
  <c r="AE406" i="11" s="1"/>
  <c r="AE407" i="11" s="1"/>
  <c r="AE408" i="11" s="1"/>
  <c r="AE409" i="11" s="1"/>
  <c r="AE410" i="11" s="1"/>
  <c r="AE411" i="11" s="1"/>
  <c r="AE412" i="11" s="1"/>
  <c r="AE413" i="11" s="1"/>
  <c r="AE414" i="11" s="1"/>
  <c r="AE415" i="11" s="1"/>
  <c r="AE416" i="11" s="1"/>
  <c r="AE417" i="11" s="1"/>
  <c r="AE418" i="11" s="1"/>
  <c r="AE419" i="11" s="1"/>
  <c r="AE420" i="11" s="1"/>
  <c r="AE421" i="11" s="1"/>
  <c r="AE422" i="11" s="1"/>
  <c r="AE423" i="11" s="1"/>
  <c r="AE424" i="11" s="1"/>
  <c r="AE425" i="11" s="1"/>
  <c r="AE426" i="11" s="1"/>
  <c r="AE427" i="11" s="1"/>
  <c r="AE428" i="11" s="1"/>
  <c r="AE429" i="11" s="1"/>
  <c r="AE430" i="11" s="1"/>
  <c r="AE431" i="11" s="1"/>
  <c r="AE432" i="11" s="1"/>
  <c r="AE433" i="11" s="1"/>
  <c r="AE434" i="11" s="1"/>
  <c r="AE435" i="11" s="1"/>
  <c r="AE436" i="11" s="1"/>
  <c r="AE437" i="11" s="1"/>
  <c r="AE438" i="11" s="1"/>
  <c r="AE439" i="11" s="1"/>
  <c r="AE440" i="11" s="1"/>
  <c r="AE441" i="11" s="1"/>
  <c r="AE442" i="11" s="1"/>
  <c r="AE443" i="11" s="1"/>
  <c r="AE444" i="11" s="1"/>
  <c r="AE445" i="11" s="1"/>
  <c r="AE446" i="11" s="1"/>
  <c r="AE447" i="11" s="1"/>
  <c r="AE448" i="11" s="1"/>
  <c r="AE449" i="11" s="1"/>
  <c r="AE450" i="11" s="1"/>
  <c r="AE451" i="11" s="1"/>
  <c r="AE452" i="11" s="1"/>
  <c r="AE453" i="11" s="1"/>
  <c r="AE454" i="11" s="1"/>
  <c r="AE455" i="11" s="1"/>
  <c r="AE456" i="11" s="1"/>
  <c r="AE457" i="11" s="1"/>
  <c r="AE458" i="11" s="1"/>
  <c r="AE459" i="11" s="1"/>
  <c r="AE460" i="11" s="1"/>
  <c r="AE461" i="11" s="1"/>
  <c r="AE462" i="11" s="1"/>
  <c r="AE463" i="11" s="1"/>
  <c r="AE464" i="11" s="1"/>
  <c r="AE465" i="11" s="1"/>
  <c r="AE466" i="11" s="1"/>
  <c r="AE467" i="11" s="1"/>
  <c r="AE468" i="11" s="1"/>
  <c r="AE469" i="11" s="1"/>
  <c r="AE470" i="11" s="1"/>
  <c r="AE471" i="11" s="1"/>
  <c r="AE472" i="11" s="1"/>
  <c r="AE473" i="11" s="1"/>
  <c r="AE474" i="11" s="1"/>
  <c r="AE475" i="11" s="1"/>
  <c r="AE476" i="11" s="1"/>
  <c r="AE477" i="11" s="1"/>
  <c r="AE478" i="11" s="1"/>
  <c r="AE479" i="11" s="1"/>
  <c r="AE480" i="11" s="1"/>
  <c r="AE481" i="11" s="1"/>
  <c r="AE482" i="11" s="1"/>
  <c r="AE483" i="11" s="1"/>
  <c r="AE484" i="11" s="1"/>
  <c r="AE485" i="11" s="1"/>
  <c r="AE486" i="11" s="1"/>
  <c r="AE487" i="11" s="1"/>
  <c r="AE488" i="11" s="1"/>
  <c r="AE489" i="11" s="1"/>
  <c r="AE490" i="11" s="1"/>
  <c r="AE491" i="11" s="1"/>
  <c r="AE492" i="11" s="1"/>
  <c r="AE493" i="11" s="1"/>
  <c r="AE494" i="11" s="1"/>
  <c r="AE495" i="11" s="1"/>
  <c r="AE496" i="11" s="1"/>
  <c r="AE497" i="11" s="1"/>
  <c r="AE498" i="11" s="1"/>
  <c r="AE499" i="11" s="1"/>
  <c r="AE500" i="11" s="1"/>
  <c r="AE501" i="11" s="1"/>
  <c r="AE502" i="11" s="1"/>
  <c r="AE503" i="11" s="1"/>
  <c r="AE504" i="11" s="1"/>
  <c r="AE505" i="11" s="1"/>
  <c r="AE506" i="11" s="1"/>
  <c r="AE507" i="11" s="1"/>
  <c r="AE508" i="11" s="1"/>
  <c r="AE509" i="11" s="1"/>
  <c r="AE510" i="11" s="1"/>
  <c r="AE511" i="11" s="1"/>
  <c r="AE512" i="11" s="1"/>
  <c r="AE513" i="11" s="1"/>
  <c r="AE514" i="11" s="1"/>
  <c r="AE515" i="11" s="1"/>
  <c r="AE516" i="11" s="1"/>
  <c r="AE517" i="11" s="1"/>
  <c r="AE518" i="11" s="1"/>
  <c r="AE519" i="11" s="1"/>
  <c r="AE520" i="11" s="1"/>
  <c r="AE521" i="11" s="1"/>
  <c r="AE522" i="11" s="1"/>
  <c r="AE523" i="11" s="1"/>
  <c r="AE524" i="11" s="1"/>
  <c r="AE525" i="11" s="1"/>
  <c r="AE526" i="11" s="1"/>
  <c r="AE527" i="11" s="1"/>
  <c r="AE528" i="11" s="1"/>
  <c r="AE529" i="11" s="1"/>
  <c r="AE530" i="11" s="1"/>
  <c r="AE531" i="11" s="1"/>
  <c r="AE532" i="11" s="1"/>
  <c r="AE533" i="11" s="1"/>
  <c r="AE534" i="11" s="1"/>
  <c r="AE535" i="11" s="1"/>
  <c r="AE536" i="11" s="1"/>
  <c r="AE537" i="11" s="1"/>
  <c r="AE538" i="11" s="1"/>
  <c r="AE539" i="11" s="1"/>
  <c r="AE540" i="11" s="1"/>
  <c r="AE541" i="11" s="1"/>
  <c r="AE542" i="11" s="1"/>
  <c r="AE543" i="11" s="1"/>
  <c r="AE544" i="11" s="1"/>
  <c r="AE545" i="11" s="1"/>
  <c r="AE546" i="11" s="1"/>
  <c r="AE547" i="11" s="1"/>
  <c r="AE548" i="11" s="1"/>
  <c r="AE549" i="11" s="1"/>
  <c r="AE550" i="11" s="1"/>
  <c r="AE551" i="11" s="1"/>
  <c r="AE552" i="11" s="1"/>
  <c r="AE553" i="11" s="1"/>
  <c r="AE554" i="11" s="1"/>
  <c r="AE555" i="11" s="1"/>
  <c r="AE556" i="11" s="1"/>
  <c r="AE557" i="11" s="1"/>
  <c r="AE558" i="11" s="1"/>
  <c r="AE559" i="11" s="1"/>
  <c r="AE560" i="11" s="1"/>
  <c r="AE561" i="11" s="1"/>
  <c r="AE562" i="11" s="1"/>
  <c r="AE563" i="11" s="1"/>
  <c r="AE564" i="11" s="1"/>
  <c r="AE565" i="11" s="1"/>
  <c r="AE566" i="11" s="1"/>
  <c r="AE567" i="11" s="1"/>
  <c r="AE568" i="11" s="1"/>
  <c r="AE569" i="11" s="1"/>
  <c r="AE570" i="11" s="1"/>
  <c r="AE571" i="11" s="1"/>
  <c r="AE572" i="11" s="1"/>
  <c r="AE573" i="11" s="1"/>
  <c r="AE574" i="11" s="1"/>
  <c r="AE575" i="11" s="1"/>
  <c r="AE576" i="11" s="1"/>
  <c r="AE577" i="11" s="1"/>
  <c r="AE578" i="11" s="1"/>
  <c r="AE579" i="11" s="1"/>
  <c r="AE580" i="11" s="1"/>
  <c r="AE581" i="11" s="1"/>
  <c r="AE582" i="11" s="1"/>
  <c r="AE583" i="11" s="1"/>
  <c r="AE584" i="11" s="1"/>
  <c r="AE585" i="11" s="1"/>
  <c r="AE586" i="11" s="1"/>
  <c r="AE587" i="11" s="1"/>
  <c r="AE588" i="11" s="1"/>
  <c r="AE589" i="11" s="1"/>
  <c r="AE590" i="11" s="1"/>
  <c r="AE591" i="11" s="1"/>
  <c r="J107" i="11"/>
  <c r="AL107" i="11"/>
  <c r="AE107" i="11"/>
  <c r="B122" i="6"/>
  <c r="G122" i="6" s="1"/>
  <c r="A20" i="8"/>
  <c r="A19" i="8"/>
  <c r="A18" i="8"/>
  <c r="A16" i="8"/>
  <c r="A14" i="8"/>
  <c r="A8" i="8"/>
  <c r="A7" i="8"/>
  <c r="A6" i="8"/>
  <c r="A5" i="8"/>
  <c r="B54" i="11"/>
  <c r="B37" i="7"/>
  <c r="B7" i="8" s="1"/>
  <c r="B27" i="7"/>
  <c r="B28" i="11" s="1"/>
  <c r="B44" i="12" s="1"/>
  <c r="B17" i="7"/>
  <c r="B124" i="6"/>
  <c r="G124" i="6" s="1"/>
  <c r="A121" i="6"/>
  <c r="A120" i="6"/>
  <c r="B106" i="6"/>
  <c r="A105" i="6"/>
  <c r="A104" i="6"/>
  <c r="A103" i="6"/>
  <c r="B98" i="6"/>
  <c r="G98" i="6" s="1"/>
  <c r="A97" i="6"/>
  <c r="A96" i="6"/>
  <c r="A95" i="6"/>
  <c r="B79" i="6"/>
  <c r="A78" i="6"/>
  <c r="A77" i="6"/>
  <c r="A76" i="6"/>
  <c r="B63" i="6"/>
  <c r="A62" i="6"/>
  <c r="A61" i="6"/>
  <c r="A60" i="6"/>
  <c r="B44" i="6"/>
  <c r="A43" i="6"/>
  <c r="A42" i="6"/>
  <c r="A41" i="6"/>
  <c r="B28" i="6"/>
  <c r="A27" i="6"/>
  <c r="A26" i="6"/>
  <c r="A25" i="6"/>
  <c r="B12" i="6"/>
  <c r="B8" i="6"/>
  <c r="G8" i="6" s="1"/>
  <c r="B73" i="5"/>
  <c r="B72" i="5"/>
  <c r="A71" i="5"/>
  <c r="A70" i="5"/>
  <c r="B63" i="5"/>
  <c r="A62" i="5"/>
  <c r="A61" i="5"/>
  <c r="A60" i="5"/>
  <c r="A48" i="5"/>
  <c r="A47" i="5"/>
  <c r="A46" i="5"/>
  <c r="A45" i="5"/>
  <c r="B35" i="5"/>
  <c r="F35" i="5" s="1"/>
  <c r="A34" i="5"/>
  <c r="A33" i="5"/>
  <c r="A32" i="5"/>
  <c r="G126" i="6" l="1"/>
  <c r="B121" i="12" s="1"/>
  <c r="D73" i="5"/>
  <c r="F73" i="5"/>
  <c r="B81" i="12"/>
  <c r="D28" i="6"/>
  <c r="B85" i="12"/>
  <c r="D98" i="6"/>
  <c r="B86" i="12"/>
  <c r="D106" i="6"/>
  <c r="B83" i="12"/>
  <c r="D63" i="6"/>
  <c r="B82" i="12"/>
  <c r="D44" i="6"/>
  <c r="B79" i="12"/>
  <c r="D8" i="6"/>
  <c r="B80" i="12"/>
  <c r="D12" i="6"/>
  <c r="B84" i="12"/>
  <c r="D79" i="6"/>
  <c r="D63" i="5"/>
  <c r="B97" i="12"/>
  <c r="D35" i="5"/>
  <c r="B95" i="12"/>
  <c r="G31" i="7"/>
  <c r="AS2" i="13"/>
  <c r="D72" i="5"/>
  <c r="B98" i="12"/>
  <c r="D124" i="6"/>
  <c r="G41" i="11"/>
  <c r="G33" i="11"/>
  <c r="B64" i="12" s="1"/>
  <c r="O34" i="11"/>
  <c r="G34" i="11"/>
  <c r="O33" i="11"/>
  <c r="B65" i="12" s="1"/>
  <c r="D122" i="6"/>
  <c r="B88" i="12"/>
  <c r="G40" i="11"/>
  <c r="D60" i="11"/>
  <c r="D61" i="11" s="1"/>
  <c r="E58" i="11"/>
  <c r="AT245" i="13"/>
  <c r="AT27" i="13"/>
  <c r="AT150" i="13"/>
  <c r="AT277" i="13"/>
  <c r="AT118" i="13"/>
  <c r="AT54" i="13"/>
  <c r="AT143" i="13"/>
  <c r="AT64" i="13"/>
  <c r="AT385" i="13"/>
  <c r="AT378" i="13"/>
  <c r="AT377" i="13"/>
  <c r="AT22" i="13"/>
  <c r="AT188" i="13"/>
  <c r="AT343" i="13"/>
  <c r="AT72" i="13"/>
  <c r="AT156" i="13"/>
  <c r="AT74" i="13"/>
  <c r="AT208" i="13"/>
  <c r="AT247" i="13"/>
  <c r="AT111" i="13"/>
  <c r="AT244" i="13"/>
  <c r="AT21" i="13"/>
  <c r="AT486" i="13"/>
  <c r="B75" i="5"/>
  <c r="E20" i="6"/>
  <c r="E19" i="6"/>
  <c r="E18" i="6"/>
  <c r="E22" i="6"/>
  <c r="E21" i="6"/>
  <c r="B56" i="7"/>
  <c r="B5" i="8"/>
  <c r="B6" i="8"/>
  <c r="B9" i="8"/>
  <c r="B14" i="8"/>
  <c r="B15" i="8"/>
  <c r="B16" i="8"/>
  <c r="B17" i="8"/>
  <c r="B18" i="8"/>
  <c r="B19" i="8"/>
  <c r="B20" i="8"/>
  <c r="B13" i="5"/>
  <c r="F13" i="5" s="1"/>
  <c r="C4" i="9"/>
  <c r="D4" i="9" s="1"/>
  <c r="AT87" i="13" l="1"/>
  <c r="AT372" i="13"/>
  <c r="AT325" i="13"/>
  <c r="AT125" i="13"/>
  <c r="AT62" i="13"/>
  <c r="AT341" i="13"/>
  <c r="AT187" i="13"/>
  <c r="AT366" i="13"/>
  <c r="AT82" i="13"/>
  <c r="AT201" i="13"/>
  <c r="AT123" i="13"/>
  <c r="AT101" i="13"/>
  <c r="AT481" i="13"/>
  <c r="AT474" i="13"/>
  <c r="AT186" i="13"/>
  <c r="AT460" i="13"/>
  <c r="AT383" i="13"/>
  <c r="AT56" i="13"/>
  <c r="AT358" i="13"/>
  <c r="AT308" i="13"/>
  <c r="AT216" i="13"/>
  <c r="AT352" i="13"/>
  <c r="AT160" i="13"/>
  <c r="AT434" i="13"/>
  <c r="AT46" i="13"/>
  <c r="AT480" i="13"/>
  <c r="AT63" i="13"/>
  <c r="AT181" i="13"/>
  <c r="AT430" i="13"/>
  <c r="AT309" i="13"/>
  <c r="AT429" i="13"/>
  <c r="AT40" i="13"/>
  <c r="AT179" i="13"/>
  <c r="AT75" i="13"/>
  <c r="AT34" i="13"/>
  <c r="AT479" i="13"/>
  <c r="AT190" i="13"/>
  <c r="AT243" i="13"/>
  <c r="AT355" i="13"/>
  <c r="AT116" i="13"/>
  <c r="AT58" i="13"/>
  <c r="AT153" i="13"/>
  <c r="AT376" i="13"/>
  <c r="AT488" i="13"/>
  <c r="AT47" i="13"/>
  <c r="AT348" i="13"/>
  <c r="AT193" i="13"/>
  <c r="AT97" i="13"/>
  <c r="AT447" i="13"/>
  <c r="AT386" i="13"/>
  <c r="AT322" i="13"/>
  <c r="AT257" i="13"/>
  <c r="AT37" i="13"/>
  <c r="AT454" i="13"/>
  <c r="AT96" i="13"/>
  <c r="AT295" i="13"/>
  <c r="AT213" i="13"/>
  <c r="AT278" i="13"/>
  <c r="AT2" i="13"/>
  <c r="AV149" i="13" s="1"/>
  <c r="AT263" i="13"/>
  <c r="AT334" i="13"/>
  <c r="AT404" i="13"/>
  <c r="AT146" i="13"/>
  <c r="AT80" i="13"/>
  <c r="AT170" i="13"/>
  <c r="AT339" i="13"/>
  <c r="AT271" i="13"/>
  <c r="AT283" i="13"/>
  <c r="AT31" i="13"/>
  <c r="AT319" i="13"/>
  <c r="AT142" i="13"/>
  <c r="AT268" i="13"/>
  <c r="AT183" i="13"/>
  <c r="AT389" i="13"/>
  <c r="AT275" i="13"/>
  <c r="AT400" i="13"/>
  <c r="AT234" i="13"/>
  <c r="AT210" i="13"/>
  <c r="AT444" i="13"/>
  <c r="AT162" i="13"/>
  <c r="AT158" i="13"/>
  <c r="AT110" i="13"/>
  <c r="AT130" i="13"/>
  <c r="AT32" i="13"/>
  <c r="AT258" i="13"/>
  <c r="AT112" i="13"/>
  <c r="AT274" i="13"/>
  <c r="AT267" i="13"/>
  <c r="AT314" i="13"/>
  <c r="AT452" i="13"/>
  <c r="AT66" i="13"/>
  <c r="AT29" i="13"/>
  <c r="AT421" i="13"/>
  <c r="AT59" i="13"/>
  <c r="AT84" i="13"/>
  <c r="AT256" i="13"/>
  <c r="AT127" i="13"/>
  <c r="AT165" i="13"/>
  <c r="AT437" i="13"/>
  <c r="AT217" i="13"/>
  <c r="AT122" i="13"/>
  <c r="AT489" i="13"/>
  <c r="AT297" i="13"/>
  <c r="AT36" i="13"/>
  <c r="AT451" i="13"/>
  <c r="AT214" i="13"/>
  <c r="AT38" i="13"/>
  <c r="AT364" i="13"/>
  <c r="AT406" i="13"/>
  <c r="AT466" i="13"/>
  <c r="AT291" i="13"/>
  <c r="AT249" i="13"/>
  <c r="AT458" i="13"/>
  <c r="AT374" i="13"/>
  <c r="AT361" i="13"/>
  <c r="AT346" i="13"/>
  <c r="AT448" i="13"/>
  <c r="AT209" i="13"/>
  <c r="AT487" i="13"/>
  <c r="AT189" i="13"/>
  <c r="AT157" i="13"/>
  <c r="AT427" i="13"/>
  <c r="AT220" i="13"/>
  <c r="AT392" i="13"/>
  <c r="AT433" i="13"/>
  <c r="AT435" i="13"/>
  <c r="AT221" i="13"/>
  <c r="AT432" i="13"/>
  <c r="AT163" i="13"/>
  <c r="AT316" i="13"/>
  <c r="AT338" i="13"/>
  <c r="AT98" i="13"/>
  <c r="AT394" i="13"/>
  <c r="AT89" i="13"/>
  <c r="AT440" i="13"/>
  <c r="AT225" i="13"/>
  <c r="AT424" i="13"/>
  <c r="AT19" i="13"/>
  <c r="AT455" i="13"/>
  <c r="AT417" i="13"/>
  <c r="AT405" i="13"/>
  <c r="AT402" i="13"/>
  <c r="AT175" i="13"/>
  <c r="AT35" i="13"/>
  <c r="AT124" i="13"/>
  <c r="AT368" i="13"/>
  <c r="AT228" i="13"/>
  <c r="AT44" i="13"/>
  <c r="AT360" i="13"/>
  <c r="AT359" i="13"/>
  <c r="AT194" i="13"/>
  <c r="AT329" i="13"/>
  <c r="AT362" i="13"/>
  <c r="AT284" i="13"/>
  <c r="AT207" i="13"/>
  <c r="AT132" i="13"/>
  <c r="AT371" i="13"/>
  <c r="AT69" i="13"/>
  <c r="AT197" i="13"/>
  <c r="AT241" i="13"/>
  <c r="AT28" i="13"/>
  <c r="AT356" i="13"/>
  <c r="AT203" i="13"/>
  <c r="AT177" i="13"/>
  <c r="AT390" i="13"/>
  <c r="AT251" i="13"/>
  <c r="AT71" i="13"/>
  <c r="AT398" i="13"/>
  <c r="AT426" i="13"/>
  <c r="AT50" i="13"/>
  <c r="AT57" i="13"/>
  <c r="AT410" i="13"/>
  <c r="AT173" i="13"/>
  <c r="AT333" i="13"/>
  <c r="AT30" i="13"/>
  <c r="AT232" i="13"/>
  <c r="AT55" i="13"/>
  <c r="AT270" i="13"/>
  <c r="AT42" i="13"/>
  <c r="AT380" i="13"/>
  <c r="AT290" i="13"/>
  <c r="AT120" i="13"/>
  <c r="AT320" i="13"/>
  <c r="AT94" i="13"/>
  <c r="AT105" i="13"/>
  <c r="AT264" i="13"/>
  <c r="AT296" i="13"/>
  <c r="AT90" i="13"/>
  <c r="AT379" i="13"/>
  <c r="AT51" i="13"/>
  <c r="AT73" i="13"/>
  <c r="AT148" i="13"/>
  <c r="AT159" i="13"/>
  <c r="AT70" i="13"/>
  <c r="AT88" i="13"/>
  <c r="AT45" i="13"/>
  <c r="AT109" i="13"/>
  <c r="AT133" i="13"/>
  <c r="AT393" i="13"/>
  <c r="AT330" i="13"/>
  <c r="AT331" i="13"/>
  <c r="AT423" i="13"/>
  <c r="AT206" i="13"/>
  <c r="AT272" i="13"/>
  <c r="AT485" i="13"/>
  <c r="AT280" i="13"/>
  <c r="AT235" i="13"/>
  <c r="AT478" i="13"/>
  <c r="AT401" i="13"/>
  <c r="AT382" i="13"/>
  <c r="AT93" i="13"/>
  <c r="AT137" i="13"/>
  <c r="AT136" i="13"/>
  <c r="AT472" i="13"/>
  <c r="AT182" i="13"/>
  <c r="AT224" i="13"/>
  <c r="AT135" i="13"/>
  <c r="AT467" i="13"/>
  <c r="B99" i="12"/>
  <c r="F75" i="5"/>
  <c r="AT14" i="13"/>
  <c r="AT255" i="13"/>
  <c r="AT246" i="13"/>
  <c r="AT461" i="13"/>
  <c r="AT403" i="13"/>
  <c r="AT294" i="13"/>
  <c r="AT151" i="13"/>
  <c r="AT15" i="13"/>
  <c r="AT139" i="13"/>
  <c r="AT387" i="13"/>
  <c r="AT168" i="13"/>
  <c r="AT41" i="13"/>
  <c r="AT266" i="13"/>
  <c r="AT39" i="13"/>
  <c r="AT396" i="13"/>
  <c r="AT95" i="13"/>
  <c r="AT223" i="13"/>
  <c r="AT428" i="13"/>
  <c r="AT164" i="13"/>
  <c r="AT131" i="13"/>
  <c r="AT23" i="13"/>
  <c r="AT218" i="13"/>
  <c r="AT425" i="13"/>
  <c r="AT43" i="13"/>
  <c r="AT456" i="13"/>
  <c r="AT414" i="13"/>
  <c r="AT441" i="13"/>
  <c r="AT24" i="13"/>
  <c r="AT369" i="13"/>
  <c r="AT61" i="13"/>
  <c r="AT347" i="13"/>
  <c r="AT68" i="13"/>
  <c r="AT353" i="13"/>
  <c r="AT229" i="13"/>
  <c r="AT301" i="13"/>
  <c r="AT239" i="13"/>
  <c r="AT240" i="13"/>
  <c r="AT469" i="13"/>
  <c r="AT450" i="13"/>
  <c r="AT282" i="13"/>
  <c r="AT128" i="13"/>
  <c r="AT180" i="13"/>
  <c r="AT141" i="13"/>
  <c r="AT204" i="13"/>
  <c r="AT103" i="13"/>
  <c r="AT233" i="13"/>
  <c r="AT438" i="13"/>
  <c r="AT178" i="13"/>
  <c r="AT199" i="13"/>
  <c r="AT91" i="13"/>
  <c r="AT65" i="13"/>
  <c r="AT79" i="13"/>
  <c r="AT261" i="13"/>
  <c r="AT16" i="13"/>
  <c r="AT337" i="13"/>
  <c r="AT279" i="13"/>
  <c r="AT134" i="13"/>
  <c r="AT227" i="13"/>
  <c r="AT138" i="13"/>
  <c r="AT384" i="13"/>
  <c r="AT345" i="13"/>
  <c r="AT303" i="13"/>
  <c r="AT288" i="13"/>
  <c r="AT281" i="13"/>
  <c r="AT248" i="13"/>
  <c r="AT453" i="13"/>
  <c r="AT285" i="13"/>
  <c r="AT92" i="13"/>
  <c r="AT149" i="13"/>
  <c r="AU149" i="13" s="1"/>
  <c r="AT399" i="13"/>
  <c r="AT413" i="13"/>
  <c r="AT86" i="13"/>
  <c r="AT315" i="13"/>
  <c r="AT388" i="13"/>
  <c r="AT336" i="13"/>
  <c r="AT265" i="13"/>
  <c r="AT416" i="13"/>
  <c r="AT198" i="13"/>
  <c r="AT100" i="13"/>
  <c r="AT191" i="13"/>
  <c r="AT306" i="13"/>
  <c r="AT171" i="13"/>
  <c r="AT304" i="13"/>
  <c r="AT230" i="13"/>
  <c r="AT13" i="13"/>
  <c r="AT409" i="13"/>
  <c r="AT126" i="13"/>
  <c r="AT254" i="13"/>
  <c r="AT211" i="13"/>
  <c r="AT161" i="13"/>
  <c r="AT152" i="13"/>
  <c r="AT273" i="13"/>
  <c r="AT351" i="13"/>
  <c r="AT76" i="13"/>
  <c r="AT415" i="13"/>
  <c r="AT292" i="13"/>
  <c r="AT468" i="13"/>
  <c r="AT262" i="13"/>
  <c r="AT310" i="13"/>
  <c r="AT237" i="13"/>
  <c r="AT436" i="13"/>
  <c r="AT60" i="13"/>
  <c r="AT166" i="13"/>
  <c r="AT312" i="13"/>
  <c r="AT99" i="13"/>
  <c r="AT397" i="13"/>
  <c r="AT185" i="13"/>
  <c r="AT81" i="13"/>
  <c r="AT226" i="13"/>
  <c r="AT305" i="13"/>
  <c r="AT117" i="13"/>
  <c r="AT342" i="13"/>
  <c r="AT77" i="13"/>
  <c r="AT321" i="13"/>
  <c r="AT259" i="13"/>
  <c r="AT205" i="13"/>
  <c r="AT10" i="13"/>
  <c r="AT299" i="13"/>
  <c r="AT298" i="13"/>
  <c r="AT445" i="13"/>
  <c r="AT449" i="13"/>
  <c r="AT108" i="13"/>
  <c r="AT340" i="13"/>
  <c r="AT102" i="13"/>
  <c r="AT411" i="13"/>
  <c r="AT121" i="13"/>
  <c r="AT192" i="13"/>
  <c r="AT231" i="13"/>
  <c r="AT373" i="13"/>
  <c r="AT49" i="13"/>
  <c r="AT11" i="13"/>
  <c r="AT20" i="13"/>
  <c r="AT17" i="13"/>
  <c r="AT155" i="13"/>
  <c r="AT53" i="13"/>
  <c r="AT52" i="13"/>
  <c r="AT375" i="13"/>
  <c r="AT48" i="13"/>
  <c r="AT169" i="13"/>
  <c r="AT242" i="13"/>
  <c r="AT477" i="13"/>
  <c r="AT238" i="13"/>
  <c r="AT200" i="13"/>
  <c r="AT381" i="13"/>
  <c r="AT196" i="13"/>
  <c r="AT324" i="13"/>
  <c r="AT83" i="13"/>
  <c r="AT222" i="13"/>
  <c r="AT260" i="13"/>
  <c r="AT407" i="13"/>
  <c r="AT269" i="13"/>
  <c r="AT78" i="13"/>
  <c r="AT328" i="13"/>
  <c r="AT195" i="13"/>
  <c r="AT18" i="13"/>
  <c r="AT154" i="13"/>
  <c r="AT357" i="13"/>
  <c r="AT326" i="13"/>
  <c r="AT144" i="13"/>
  <c r="AT443" i="13"/>
  <c r="AT420" i="13"/>
  <c r="AT147" i="13"/>
  <c r="AT465" i="13"/>
  <c r="AT473" i="13"/>
  <c r="AT119" i="13"/>
  <c r="AT462" i="13"/>
  <c r="AS9" i="13"/>
  <c r="AS10" i="13" s="1"/>
  <c r="AS11" i="13" s="1"/>
  <c r="AT252" i="13"/>
  <c r="AT293" i="13"/>
  <c r="AT391" i="13"/>
  <c r="AT172" i="13"/>
  <c r="AT176" i="13"/>
  <c r="AT471" i="13"/>
  <c r="AT167" i="13"/>
  <c r="AT26" i="13"/>
  <c r="AT412" i="13"/>
  <c r="AT33" i="13"/>
  <c r="AT363" i="13"/>
  <c r="AT174" i="13"/>
  <c r="AT113" i="13"/>
  <c r="AT219" i="13"/>
  <c r="AT418" i="13"/>
  <c r="AT439" i="13"/>
  <c r="AT483" i="13"/>
  <c r="AT104" i="13"/>
  <c r="AT106" i="13"/>
  <c r="AT184" i="13"/>
  <c r="AT335" i="13"/>
  <c r="AT323" i="13"/>
  <c r="AT212" i="13"/>
  <c r="AT446" i="13"/>
  <c r="AT302" i="13"/>
  <c r="AT115" i="13"/>
  <c r="AT287" i="13"/>
  <c r="AT365" i="13"/>
  <c r="AT318" i="13"/>
  <c r="AT457" i="13"/>
  <c r="AT442" i="13"/>
  <c r="AT25" i="13"/>
  <c r="AT145" i="13"/>
  <c r="AT475" i="13"/>
  <c r="AT350" i="13"/>
  <c r="AT307" i="13"/>
  <c r="AT332" i="13"/>
  <c r="AT419" i="13"/>
  <c r="AT349" i="13"/>
  <c r="AT215" i="13"/>
  <c r="AT85" i="13"/>
  <c r="AT313" i="13"/>
  <c r="AT431" i="13"/>
  <c r="AT286" i="13"/>
  <c r="AT67" i="13"/>
  <c r="AT344" i="13"/>
  <c r="AT300" i="13"/>
  <c r="AT289" i="13"/>
  <c r="AT140" i="13"/>
  <c r="AT408" i="13"/>
  <c r="AT459" i="13"/>
  <c r="AT354" i="13"/>
  <c r="AT482" i="13"/>
  <c r="AT12" i="13"/>
  <c r="AT236" i="13"/>
  <c r="AT463" i="13"/>
  <c r="AT367" i="13"/>
  <c r="AT484" i="13"/>
  <c r="AT422" i="13"/>
  <c r="AT202" i="13"/>
  <c r="AT311" i="13"/>
  <c r="AT395" i="13"/>
  <c r="AT370" i="13"/>
  <c r="AT107" i="13"/>
  <c r="AT250" i="13"/>
  <c r="AT114" i="13"/>
  <c r="AT470" i="13"/>
  <c r="AT327" i="13"/>
  <c r="AT276" i="13"/>
  <c r="AT464" i="13"/>
  <c r="AT476" i="13"/>
  <c r="AT317" i="13"/>
  <c r="AT253" i="13"/>
  <c r="AT129" i="13"/>
  <c r="AV342" i="13"/>
  <c r="G42" i="11"/>
  <c r="O42" i="11" s="1"/>
  <c r="B74" i="12"/>
  <c r="AV197" i="13"/>
  <c r="F14" i="9"/>
  <c r="G14" i="9"/>
  <c r="D14" i="9"/>
  <c r="C14" i="9"/>
  <c r="E14" i="9"/>
  <c r="K14" i="9"/>
  <c r="O14" i="9"/>
  <c r="Q14" i="9"/>
  <c r="H14" i="9"/>
  <c r="I14" i="9"/>
  <c r="L14" i="9"/>
  <c r="P14" i="9"/>
  <c r="M14" i="9"/>
  <c r="N14" i="9"/>
  <c r="J14" i="9"/>
  <c r="AV467" i="13"/>
  <c r="F58" i="11"/>
  <c r="E60" i="11"/>
  <c r="E61" i="11" s="1"/>
  <c r="AV328" i="13"/>
  <c r="AC14" i="9"/>
  <c r="R14" i="9"/>
  <c r="T14" i="9"/>
  <c r="V14" i="9"/>
  <c r="Z14" i="9"/>
  <c r="AD14" i="9"/>
  <c r="AE14" i="9"/>
  <c r="AF14" i="9"/>
  <c r="S14" i="9"/>
  <c r="U14" i="9"/>
  <c r="W14" i="9"/>
  <c r="X14" i="9"/>
  <c r="Y14" i="9"/>
  <c r="AA14" i="9"/>
  <c r="AB14" i="9"/>
  <c r="AV152" i="13"/>
  <c r="AV370" i="13"/>
  <c r="AV38" i="13"/>
  <c r="AU38" i="13" s="1"/>
  <c r="AV245" i="13"/>
  <c r="AU245" i="13" s="1"/>
  <c r="AV447" i="13"/>
  <c r="AU447" i="13" s="1"/>
  <c r="AV429" i="13"/>
  <c r="AU429" i="13" s="1"/>
  <c r="AV136" i="13"/>
  <c r="AU136" i="13" s="1"/>
  <c r="AV233" i="13"/>
  <c r="AV317" i="13"/>
  <c r="AV207" i="13"/>
  <c r="AU207" i="13" s="1"/>
  <c r="AV398" i="13"/>
  <c r="AV115" i="13"/>
  <c r="AU115" i="13" s="1"/>
  <c r="AV91" i="13"/>
  <c r="AV332" i="13"/>
  <c r="AV131" i="13"/>
  <c r="AV434" i="13"/>
  <c r="AU434" i="13" s="1"/>
  <c r="AV386" i="13"/>
  <c r="AU386" i="13" s="1"/>
  <c r="AV377" i="13"/>
  <c r="AU377" i="13" s="1"/>
  <c r="AV234" i="13"/>
  <c r="AU234" i="13" s="1"/>
  <c r="AV142" i="13"/>
  <c r="AU142" i="13" s="1"/>
  <c r="AV303" i="13"/>
  <c r="AV365" i="13"/>
  <c r="AV25" i="13"/>
  <c r="AV99" i="13"/>
  <c r="AU99" i="13" s="1"/>
  <c r="AV181" i="13"/>
  <c r="AV235" i="13"/>
  <c r="AV140" i="13"/>
  <c r="AV72" i="13"/>
  <c r="AU72" i="13" s="1"/>
  <c r="AV93" i="13"/>
  <c r="AU93" i="13" s="1"/>
  <c r="AV391" i="13"/>
  <c r="AV293" i="13"/>
  <c r="AV281" i="13"/>
  <c r="AV223" i="13"/>
  <c r="AU223" i="13" s="1"/>
  <c r="AV256" i="13"/>
  <c r="AV322" i="13"/>
  <c r="AV359" i="13"/>
  <c r="AV148" i="13"/>
  <c r="AS104" i="11"/>
  <c r="AT104" i="11" s="1"/>
  <c r="AV153" i="13"/>
  <c r="AV193" i="13"/>
  <c r="AU193" i="13" s="1"/>
  <c r="AV421" i="13"/>
  <c r="AV87" i="13"/>
  <c r="AU87" i="13" s="1"/>
  <c r="AV304" i="13"/>
  <c r="AV57" i="13"/>
  <c r="AU57" i="13" s="1"/>
  <c r="AV70" i="13"/>
  <c r="AU70" i="13" s="1"/>
  <c r="AV461" i="13"/>
  <c r="AV440" i="13"/>
  <c r="AU440" i="13" s="1"/>
  <c r="AV451" i="13"/>
  <c r="AV34" i="13"/>
  <c r="AV210" i="13"/>
  <c r="AV41" i="13"/>
  <c r="AV244" i="13"/>
  <c r="AU244" i="13" s="1"/>
  <c r="AV135" i="13"/>
  <c r="AV46" i="13"/>
  <c r="AV173" i="13"/>
  <c r="AU173" i="13" s="1"/>
  <c r="AV402" i="13"/>
  <c r="AU402" i="13" s="1"/>
  <c r="AV43" i="13"/>
  <c r="AV250" i="13"/>
  <c r="AV165" i="13"/>
  <c r="AU165" i="13" s="1"/>
  <c r="AV96" i="13"/>
  <c r="AU96" i="13" s="1"/>
  <c r="AV458" i="13"/>
  <c r="AU458" i="13" s="1"/>
  <c r="AV56" i="13"/>
  <c r="AU56" i="13" s="1"/>
  <c r="AV450" i="13"/>
  <c r="AV375" i="13"/>
  <c r="AV277" i="13"/>
  <c r="AU277" i="13" s="1"/>
  <c r="AV462" i="13"/>
  <c r="AV151" i="13"/>
  <c r="AU151" i="13" s="1"/>
  <c r="AV284" i="13"/>
  <c r="AV367" i="13"/>
  <c r="AV97" i="13"/>
  <c r="AU97" i="13" s="1"/>
  <c r="AV103" i="13"/>
  <c r="AV230" i="13"/>
  <c r="AV208" i="13"/>
  <c r="AU208" i="13" s="1"/>
  <c r="AV118" i="13"/>
  <c r="AU118" i="13" s="1"/>
  <c r="AV13" i="13"/>
  <c r="AV254" i="13"/>
  <c r="AV309" i="13"/>
  <c r="AU309" i="13" s="1"/>
  <c r="AV327" i="13"/>
  <c r="AV222" i="13"/>
  <c r="AU222" i="13" s="1"/>
  <c r="AV481" i="13"/>
  <c r="AV110" i="13"/>
  <c r="AV424" i="13"/>
  <c r="AV446" i="13"/>
  <c r="AV380" i="13"/>
  <c r="AV27" i="13"/>
  <c r="AU27" i="13" s="1"/>
  <c r="AV201" i="13"/>
  <c r="AU201" i="13" s="1"/>
  <c r="AV155" i="13"/>
  <c r="AV35" i="13"/>
  <c r="AU35" i="13" s="1"/>
  <c r="AV94" i="13"/>
  <c r="AU94" i="13" s="1"/>
  <c r="AV183" i="13"/>
  <c r="AU183" i="13" s="1"/>
  <c r="AV49" i="13"/>
  <c r="AV445" i="13"/>
  <c r="AV301" i="13"/>
  <c r="AU301" i="13" s="1"/>
  <c r="AV276" i="13"/>
  <c r="AV32" i="13"/>
  <c r="AV312" i="13"/>
  <c r="AU312" i="13" s="1"/>
  <c r="AV133" i="13"/>
  <c r="AU133" i="13" s="1"/>
  <c r="AV65" i="13"/>
  <c r="AV262" i="13"/>
  <c r="AV400" i="13"/>
  <c r="AU400" i="13" s="1"/>
  <c r="AV59" i="13"/>
  <c r="AU59" i="13" s="1"/>
  <c r="AV132" i="13"/>
  <c r="AU132" i="13" s="1"/>
  <c r="AV411" i="13"/>
  <c r="AV184" i="13"/>
  <c r="AV37" i="13"/>
  <c r="AV263" i="13"/>
  <c r="AU263" i="13" s="1"/>
  <c r="AV310" i="13"/>
  <c r="AV264" i="13"/>
  <c r="AU264" i="13" s="1"/>
  <c r="AV302" i="13"/>
  <c r="AU302" i="13" s="1"/>
  <c r="AV251" i="13"/>
  <c r="AV50" i="13"/>
  <c r="AU50" i="13" s="1"/>
  <c r="AV431" i="13"/>
  <c r="AV477" i="13"/>
  <c r="AV61" i="13"/>
  <c r="AV323" i="13"/>
  <c r="AV403" i="13"/>
  <c r="AV257" i="13"/>
  <c r="AU257" i="13" s="1"/>
  <c r="AV113" i="13"/>
  <c r="AV358" i="13"/>
  <c r="AV361" i="13"/>
  <c r="AU361" i="13" s="1"/>
  <c r="AV444" i="13"/>
  <c r="AV286" i="13"/>
  <c r="AV178" i="13"/>
  <c r="AU178" i="13" s="1"/>
  <c r="AV318" i="13"/>
  <c r="AV78" i="13"/>
  <c r="AV107" i="13"/>
  <c r="AV31" i="13"/>
  <c r="AU31" i="13" s="1"/>
  <c r="AV426" i="13"/>
  <c r="AU426" i="13" s="1"/>
  <c r="AV185" i="13"/>
  <c r="AV308" i="13"/>
  <c r="AU308" i="13" s="1"/>
  <c r="AV52" i="13"/>
  <c r="AV162" i="13"/>
  <c r="AV23" i="13"/>
  <c r="AU23" i="13" s="1"/>
  <c r="AV150" i="13"/>
  <c r="AU150" i="13" s="1"/>
  <c r="AV306" i="13"/>
  <c r="AV240" i="13"/>
  <c r="AU240" i="13" s="1"/>
  <c r="AV316" i="13"/>
  <c r="AU316" i="13" s="1"/>
  <c r="AV125" i="13"/>
  <c r="AU125" i="13" s="1"/>
  <c r="AV476" i="13"/>
  <c r="AV366" i="13"/>
  <c r="AU366" i="13" s="1"/>
  <c r="AV478" i="13"/>
  <c r="AV116" i="13"/>
  <c r="AV313" i="13"/>
  <c r="AV397" i="13"/>
  <c r="AV401" i="13"/>
  <c r="AU401" i="13" s="1"/>
  <c r="AV282" i="13"/>
  <c r="AV485" i="13"/>
  <c r="AV83" i="13"/>
  <c r="AV224" i="13"/>
  <c r="AV383" i="13"/>
  <c r="AU383" i="13" s="1"/>
  <c r="AV457" i="13"/>
  <c r="AV298" i="13"/>
  <c r="AU298" i="13" s="1"/>
  <c r="AV209" i="13"/>
  <c r="AU209" i="13" s="1"/>
  <c r="AV143" i="13"/>
  <c r="AU143" i="13" s="1"/>
  <c r="AV468" i="13"/>
  <c r="AV120" i="13"/>
  <c r="AU120" i="13" s="1"/>
  <c r="AV62" i="13"/>
  <c r="AU62" i="13" s="1"/>
  <c r="AV108" i="13"/>
  <c r="AV305" i="13"/>
  <c r="AV187" i="13"/>
  <c r="AV464" i="13"/>
  <c r="AV119" i="13"/>
  <c r="AV22" i="13"/>
  <c r="AU22" i="13" s="1"/>
  <c r="AV272" i="13"/>
  <c r="AV36" i="13"/>
  <c r="AU36" i="13" s="1"/>
  <c r="AV469" i="13"/>
  <c r="AU469" i="13" s="1"/>
  <c r="AV128" i="13"/>
  <c r="AV47" i="13"/>
  <c r="AU47" i="13" s="1"/>
  <c r="AV86" i="13"/>
  <c r="AV356" i="13"/>
  <c r="AU356" i="13" s="1"/>
  <c r="AV379" i="13"/>
  <c r="AU379" i="13" s="1"/>
  <c r="AV489" i="13"/>
  <c r="AU489" i="13" s="1"/>
  <c r="AV425" i="13"/>
  <c r="AV81" i="13"/>
  <c r="AV161" i="13"/>
  <c r="AV433" i="13"/>
  <c r="AV439" i="13"/>
  <c r="AV45" i="13"/>
  <c r="AV353" i="13"/>
  <c r="AU353" i="13" s="1"/>
  <c r="AV479" i="13"/>
  <c r="AV392" i="13"/>
  <c r="AV176" i="13"/>
  <c r="AV273" i="13"/>
  <c r="AV242" i="13"/>
  <c r="AV180" i="13"/>
  <c r="AV30" i="13"/>
  <c r="AU30" i="13" s="1"/>
  <c r="AV121" i="13"/>
  <c r="AV77" i="13"/>
  <c r="AV122" i="13"/>
  <c r="AU122" i="13" s="1"/>
  <c r="AV114" i="13"/>
  <c r="AV465" i="13"/>
  <c r="AV427" i="13"/>
  <c r="AV213" i="13"/>
  <c r="AU213" i="13" s="1"/>
  <c r="AV416" i="13"/>
  <c r="AU416" i="13" s="1"/>
  <c r="AV200" i="13"/>
  <c r="AU200" i="13" s="1"/>
  <c r="AV227" i="13"/>
  <c r="AV134" i="13"/>
  <c r="AV296" i="13"/>
  <c r="AU296" i="13" s="1"/>
  <c r="AV329" i="13"/>
  <c r="AU329" i="13" s="1"/>
  <c r="AV106" i="13"/>
  <c r="AV345" i="13"/>
  <c r="AV297" i="13"/>
  <c r="AV357" i="13"/>
  <c r="AV26" i="13"/>
  <c r="AV89" i="13"/>
  <c r="AV44" i="13"/>
  <c r="AV413" i="13"/>
  <c r="AV347" i="13"/>
  <c r="AU347" i="13" s="1"/>
  <c r="AV205" i="13"/>
  <c r="AV336" i="13"/>
  <c r="AV141" i="13"/>
  <c r="AV195" i="13"/>
  <c r="AV382" i="13"/>
  <c r="AU382" i="13" s="1"/>
  <c r="AV261" i="13"/>
  <c r="AV354" i="13"/>
  <c r="AV420" i="13"/>
  <c r="AV449" i="13"/>
  <c r="AV220" i="13"/>
  <c r="AV407" i="13"/>
  <c r="AV355" i="13"/>
  <c r="AV404" i="13"/>
  <c r="AU404" i="13" s="1"/>
  <c r="AV228" i="13"/>
  <c r="AU228" i="13" s="1"/>
  <c r="AV295" i="13"/>
  <c r="AV172" i="13"/>
  <c r="AV163" i="13"/>
  <c r="AU163" i="13" s="1"/>
  <c r="AV130" i="13"/>
  <c r="AU130" i="13" s="1"/>
  <c r="AV11" i="13"/>
  <c r="AV16" i="13"/>
  <c r="AV138" i="13"/>
  <c r="AU138" i="13" s="1"/>
  <c r="AV68" i="13"/>
  <c r="AV19" i="13"/>
  <c r="AV69" i="13"/>
  <c r="AU69" i="13" s="1"/>
  <c r="AV211" i="13"/>
  <c r="AU211" i="13" s="1"/>
  <c r="AV74" i="13"/>
  <c r="AU74" i="13" s="1"/>
  <c r="AV216" i="13"/>
  <c r="AV76" i="13"/>
  <c r="AU76" i="13" s="1"/>
  <c r="AV24" i="13"/>
  <c r="AV352" i="13"/>
  <c r="AU352" i="13" s="1"/>
  <c r="AV198" i="13"/>
  <c r="AV324" i="13"/>
  <c r="AV75" i="13"/>
  <c r="AU75" i="13" s="1"/>
  <c r="AV259" i="13"/>
  <c r="AU259" i="13" s="1"/>
  <c r="AV169" i="13"/>
  <c r="AV371" i="13"/>
  <c r="AU371" i="13" s="1"/>
  <c r="AV475" i="13"/>
  <c r="AV221" i="13"/>
  <c r="AU221" i="13" s="1"/>
  <c r="AV102" i="13"/>
  <c r="AV239" i="13"/>
  <c r="AU239" i="13" s="1"/>
  <c r="AV154" i="13"/>
  <c r="AV454" i="13"/>
  <c r="AV349" i="13"/>
  <c r="AV279" i="13"/>
  <c r="AV294" i="13"/>
  <c r="AV10" i="13"/>
  <c r="AV117" i="13"/>
  <c r="AV84" i="13"/>
  <c r="AV167" i="13"/>
  <c r="AV186" i="13"/>
  <c r="AU186" i="13" s="1"/>
  <c r="AV363" i="13"/>
  <c r="AV15" i="13"/>
  <c r="AU15" i="13" s="1"/>
  <c r="AV459" i="13"/>
  <c r="AU459" i="13" s="1"/>
  <c r="AV346" i="13"/>
  <c r="AU346" i="13" s="1"/>
  <c r="AV452" i="13"/>
  <c r="AU452" i="13" s="1"/>
  <c r="AV243" i="13"/>
  <c r="AV82" i="13"/>
  <c r="AV98" i="13"/>
  <c r="AU98" i="13" s="1"/>
  <c r="AV258" i="13"/>
  <c r="AU258" i="13" s="1"/>
  <c r="AV307" i="13"/>
  <c r="AV156" i="13"/>
  <c r="AU156" i="13" s="1"/>
  <c r="AV474" i="13"/>
  <c r="AV80" i="13"/>
  <c r="AU80" i="13" s="1"/>
  <c r="AV372" i="13"/>
  <c r="AV67" i="13"/>
  <c r="AV158" i="13"/>
  <c r="AV389" i="13"/>
  <c r="AU389" i="13" s="1"/>
  <c r="AV338" i="13"/>
  <c r="AU338" i="13" s="1"/>
  <c r="AV166" i="13"/>
  <c r="AU166" i="13" s="1"/>
  <c r="AV274" i="13"/>
  <c r="AU274" i="13" s="1"/>
  <c r="AV53" i="13"/>
  <c r="AV188" i="13"/>
  <c r="AU188" i="13" s="1"/>
  <c r="AV194" i="13"/>
  <c r="AV292" i="13"/>
  <c r="AV415" i="13"/>
  <c r="AV455" i="13"/>
  <c r="AU455" i="13" s="1"/>
  <c r="AV109" i="13"/>
  <c r="AU109" i="13" s="1"/>
  <c r="AV253" i="13"/>
  <c r="AV66" i="13"/>
  <c r="AV147" i="13"/>
  <c r="AU147" i="13" s="1"/>
  <c r="AV362" i="13"/>
  <c r="AV472" i="13"/>
  <c r="AU472" i="13" s="1"/>
  <c r="AV340" i="13"/>
  <c r="AV315" i="13"/>
  <c r="AU315" i="13" s="1"/>
  <c r="AV299" i="13"/>
  <c r="AU299" i="13" s="1"/>
  <c r="AV466" i="13"/>
  <c r="AV330" i="13"/>
  <c r="AU330" i="13" s="1"/>
  <c r="AV20" i="13"/>
  <c r="AV206" i="13"/>
  <c r="AU206" i="13" s="1"/>
  <c r="AV482" i="13"/>
  <c r="AV226" i="13"/>
  <c r="AV255" i="13"/>
  <c r="AV351" i="13"/>
  <c r="AV55" i="13"/>
  <c r="AV92" i="13"/>
  <c r="AV229" i="13"/>
  <c r="AU229" i="13" s="1"/>
  <c r="AV364" i="13"/>
  <c r="AV435" i="13"/>
  <c r="AV40" i="13"/>
  <c r="AU40" i="13" s="1"/>
  <c r="AV182" i="13"/>
  <c r="AU182" i="13" s="1"/>
  <c r="AV395" i="13"/>
  <c r="AV406" i="13"/>
  <c r="AU406" i="13" s="1"/>
  <c r="AV177" i="13"/>
  <c r="AU177" i="13" s="1"/>
  <c r="AV39" i="13"/>
  <c r="AV278" i="13"/>
  <c r="AU278" i="13" s="1"/>
  <c r="AV88" i="13"/>
  <c r="AV331" i="13"/>
  <c r="AV170" i="13"/>
  <c r="AV17" i="13"/>
  <c r="AV203" i="13"/>
  <c r="AV430" i="13"/>
  <c r="AU430" i="13" s="1"/>
  <c r="AV368" i="13"/>
  <c r="AU368" i="13" s="1"/>
  <c r="AV275" i="13"/>
  <c r="AU275" i="13" s="1"/>
  <c r="AV137" i="13"/>
  <c r="AU137" i="13" s="1"/>
  <c r="AV319" i="13"/>
  <c r="AU319" i="13" s="1"/>
  <c r="AV12" i="13"/>
  <c r="AV33" i="13"/>
  <c r="AV174" i="13"/>
  <c r="AV423" i="13"/>
  <c r="AU423" i="13" s="1"/>
  <c r="AV314" i="13"/>
  <c r="AV390" i="13"/>
  <c r="AV471" i="13"/>
  <c r="AU471" i="13" s="1"/>
  <c r="AV270" i="13"/>
  <c r="AV456" i="13"/>
  <c r="AV267" i="13"/>
  <c r="AU267" i="13" s="1"/>
  <c r="AV79" i="13"/>
  <c r="AU79" i="13" s="1"/>
  <c r="AV51" i="13"/>
  <c r="AU51" i="13" s="1"/>
  <c r="AV104" i="13"/>
  <c r="AV448" i="13"/>
  <c r="AU448" i="13" s="1"/>
  <c r="AV350" i="13"/>
  <c r="AV252" i="13"/>
  <c r="AV405" i="13"/>
  <c r="AU405" i="13" s="1"/>
  <c r="AV100" i="13"/>
  <c r="AV300" i="13"/>
  <c r="AV190" i="13"/>
  <c r="AV192" i="13"/>
  <c r="AV321" i="13"/>
  <c r="AV334" i="13"/>
  <c r="AU334" i="13" s="1"/>
  <c r="AV360" i="13"/>
  <c r="AV311" i="13"/>
  <c r="AV283" i="13"/>
  <c r="AV218" i="13"/>
  <c r="AU218" i="13" s="1"/>
  <c r="AV373" i="13"/>
  <c r="AV432" i="13"/>
  <c r="AU432" i="13" s="1"/>
  <c r="AV388" i="13"/>
  <c r="AV48" i="13"/>
  <c r="AV199" i="13"/>
  <c r="AV337" i="13"/>
  <c r="AV290" i="13"/>
  <c r="AV171" i="13"/>
  <c r="AV374" i="13"/>
  <c r="AU374" i="13" s="1"/>
  <c r="AV409" i="13"/>
  <c r="AV437" i="13"/>
  <c r="AU437" i="13" s="1"/>
  <c r="AV412" i="13"/>
  <c r="AU412" i="13" s="1"/>
  <c r="AV291" i="13"/>
  <c r="AU291" i="13" s="1"/>
  <c r="AV248" i="13"/>
  <c r="AV63" i="13"/>
  <c r="AU63" i="13" s="1"/>
  <c r="AV438" i="13"/>
  <c r="AV175" i="13"/>
  <c r="AU175" i="13" s="1"/>
  <c r="AV241" i="13"/>
  <c r="AU241" i="13" s="1"/>
  <c r="AV408" i="13"/>
  <c r="AV58" i="13"/>
  <c r="AV189" i="13"/>
  <c r="AV320" i="13"/>
  <c r="AU320" i="13" s="1"/>
  <c r="AV325" i="13"/>
  <c r="AU325" i="13" s="1"/>
  <c r="AV237" i="13"/>
  <c r="AV333" i="13"/>
  <c r="AU333" i="13" s="1"/>
  <c r="AV343" i="13"/>
  <c r="AU343" i="13" s="1"/>
  <c r="AV124" i="13"/>
  <c r="AU124" i="13" s="1"/>
  <c r="AV126" i="13"/>
  <c r="AV64" i="13"/>
  <c r="AU64" i="13" s="1"/>
  <c r="AV191" i="13"/>
  <c r="AV112" i="13"/>
  <c r="AU112" i="13" s="1"/>
  <c r="AV231" i="13"/>
  <c r="AV428" i="13"/>
  <c r="AU428" i="13" s="1"/>
  <c r="AV418" i="13"/>
  <c r="AV127" i="13"/>
  <c r="AV265" i="13"/>
  <c r="AV129" i="13"/>
  <c r="AV271" i="13"/>
  <c r="AV18" i="13"/>
  <c r="AV341" i="13"/>
  <c r="AU341" i="13" s="1"/>
  <c r="AV463" i="13"/>
  <c r="AV225" i="13"/>
  <c r="AV249" i="13"/>
  <c r="AU249" i="13" s="1"/>
  <c r="AV28" i="13"/>
  <c r="AU28" i="13" s="1"/>
  <c r="AV436" i="13"/>
  <c r="AU436" i="13" s="1"/>
  <c r="AV344" i="13"/>
  <c r="AU344" i="13" s="1"/>
  <c r="AV246" i="13"/>
  <c r="AU246" i="13" s="1"/>
  <c r="AV442" i="13"/>
  <c r="AV378" i="13"/>
  <c r="AU378" i="13" s="1"/>
  <c r="AV236" i="13"/>
  <c r="AV414" i="13"/>
  <c r="AV480" i="13"/>
  <c r="AV399" i="13"/>
  <c r="AV215" i="13"/>
  <c r="AU215" i="13" s="1"/>
  <c r="AV60" i="13"/>
  <c r="AV14" i="13"/>
  <c r="AV54" i="13"/>
  <c r="AU54" i="13" s="1"/>
  <c r="AV487" i="13"/>
  <c r="AU487" i="13" s="1"/>
  <c r="AV157" i="13"/>
  <c r="AU157" i="13" s="1"/>
  <c r="AV326" i="13"/>
  <c r="AV145" i="13"/>
  <c r="AV111" i="13"/>
  <c r="AU111" i="13" s="1"/>
  <c r="AV232" i="13"/>
  <c r="AV410" i="13"/>
  <c r="AU410" i="13" s="1"/>
  <c r="AV168" i="13"/>
  <c r="AV214" i="13"/>
  <c r="AV483" i="13"/>
  <c r="AV160" i="13"/>
  <c r="AV369" i="13"/>
  <c r="AV335" i="13"/>
  <c r="AV146" i="13"/>
  <c r="AU146" i="13" s="1"/>
  <c r="AV73" i="13"/>
  <c r="AU73" i="13" s="1"/>
  <c r="AV393" i="13"/>
  <c r="AU393" i="13" s="1"/>
  <c r="AV202" i="13"/>
  <c r="AU202" i="13" s="1"/>
  <c r="AV288" i="13"/>
  <c r="AV29" i="13"/>
  <c r="AV269" i="13"/>
  <c r="AV164" i="13"/>
  <c r="AU164" i="13" s="1"/>
  <c r="AV260" i="13"/>
  <c r="AV196" i="13"/>
  <c r="AU196" i="13" s="1"/>
  <c r="AV217" i="13"/>
  <c r="AU217" i="13" s="1"/>
  <c r="AV179" i="13"/>
  <c r="AU179" i="13" s="1"/>
  <c r="AV268" i="13"/>
  <c r="AU268" i="13" s="1"/>
  <c r="AV204" i="13"/>
  <c r="AV95" i="13"/>
  <c r="AV144" i="13"/>
  <c r="AV85" i="13"/>
  <c r="AV280" i="13"/>
  <c r="AV486" i="13"/>
  <c r="AU486" i="13" s="1"/>
  <c r="AV238" i="13"/>
  <c r="AV90" i="13"/>
  <c r="AV139" i="13"/>
  <c r="AV384" i="13"/>
  <c r="AV219" i="13"/>
  <c r="AV266" i="13"/>
  <c r="AV339" i="13"/>
  <c r="AV443" i="13"/>
  <c r="AU443" i="13" s="1"/>
  <c r="AV105" i="13"/>
  <c r="AU105" i="13" s="1"/>
  <c r="AV396" i="13"/>
  <c r="AV285" i="13"/>
  <c r="AV348" i="13"/>
  <c r="AU348" i="13" s="1"/>
  <c r="AV101" i="13"/>
  <c r="AV71" i="13"/>
  <c r="AU71" i="13" s="1"/>
  <c r="AV488" i="13"/>
  <c r="AV212" i="13"/>
  <c r="AV394" i="13"/>
  <c r="AV123" i="13"/>
  <c r="AV287" i="13"/>
  <c r="AV453" i="13"/>
  <c r="AU453" i="13" s="1"/>
  <c r="AV484" i="13"/>
  <c r="AV473" i="13"/>
  <c r="AV159" i="13"/>
  <c r="AV387" i="13"/>
  <c r="AV417" i="13"/>
  <c r="AU417" i="13" s="1"/>
  <c r="AV21" i="13"/>
  <c r="AU21" i="13" s="1"/>
  <c r="AV419" i="13"/>
  <c r="AV376" i="13"/>
  <c r="AU376" i="13" s="1"/>
  <c r="AV385" i="13"/>
  <c r="AU385" i="13" s="1"/>
  <c r="AV289" i="13"/>
  <c r="AV470" i="13"/>
  <c r="AV247" i="13"/>
  <c r="AU247" i="13" s="1"/>
  <c r="AV42" i="13"/>
  <c r="AV460" i="13"/>
  <c r="AU460" i="13" s="1"/>
  <c r="AV441" i="13"/>
  <c r="AV381" i="13"/>
  <c r="AV422" i="13"/>
  <c r="E4" i="9"/>
  <c r="D6" i="9"/>
  <c r="B77" i="5"/>
  <c r="B21" i="8"/>
  <c r="C6" i="9"/>
  <c r="C7" i="9" s="1"/>
  <c r="B16" i="5"/>
  <c r="AU101" i="13" l="1"/>
  <c r="AU280" i="13"/>
  <c r="AU326" i="13"/>
  <c r="AU231" i="13"/>
  <c r="AU474" i="13"/>
  <c r="AU84" i="13"/>
  <c r="AU461" i="13"/>
  <c r="AU116" i="13"/>
  <c r="AU95" i="13"/>
  <c r="AU422" i="13"/>
  <c r="AU466" i="13"/>
  <c r="AU279" i="13"/>
  <c r="AU227" i="13"/>
  <c r="AU380" i="13"/>
  <c r="AU392" i="13"/>
  <c r="AU235" i="13"/>
  <c r="AU483" i="13"/>
  <c r="AU360" i="13"/>
  <c r="AU214" i="13"/>
  <c r="AU355" i="13"/>
  <c r="AU45" i="13"/>
  <c r="AU481" i="13"/>
  <c r="AU260" i="13"/>
  <c r="AU321" i="13"/>
  <c r="AU362" i="13"/>
  <c r="AU465" i="13"/>
  <c r="AU224" i="13"/>
  <c r="AU444" i="13"/>
  <c r="AU148" i="13"/>
  <c r="AU391" i="13"/>
  <c r="AU159" i="13"/>
  <c r="AU295" i="13"/>
  <c r="AU128" i="13"/>
  <c r="AU421" i="13"/>
  <c r="AU243" i="13"/>
  <c r="AU284" i="13"/>
  <c r="AU154" i="13"/>
  <c r="AU32" i="13"/>
  <c r="AU153" i="13"/>
  <c r="AU398" i="13"/>
  <c r="AU42" i="13"/>
  <c r="AU271" i="13"/>
  <c r="AU203" i="13"/>
  <c r="AU44" i="13"/>
  <c r="AU272" i="13"/>
  <c r="AU123" i="13"/>
  <c r="AU384" i="13"/>
  <c r="AU270" i="13"/>
  <c r="AU89" i="13"/>
  <c r="AU310" i="13"/>
  <c r="AU25" i="13"/>
  <c r="AU394" i="13"/>
  <c r="AU265" i="13"/>
  <c r="AU192" i="13"/>
  <c r="AU170" i="13"/>
  <c r="AU55" i="13"/>
  <c r="AU158" i="13"/>
  <c r="AU220" i="13"/>
  <c r="AU433" i="13"/>
  <c r="AU445" i="13"/>
  <c r="AU210" i="13"/>
  <c r="AU359" i="13"/>
  <c r="AU233" i="13"/>
  <c r="AU197" i="13"/>
  <c r="AU61" i="13"/>
  <c r="AU283" i="13"/>
  <c r="AU396" i="13"/>
  <c r="AU194" i="13"/>
  <c r="AU478" i="13"/>
  <c r="AU204" i="13"/>
  <c r="AU14" i="13"/>
  <c r="AU225" i="13"/>
  <c r="AU369" i="13"/>
  <c r="AU82" i="13"/>
  <c r="AU339" i="13"/>
  <c r="AU160" i="13"/>
  <c r="AU435" i="13"/>
  <c r="AU454" i="13"/>
  <c r="AU479" i="13"/>
  <c r="AU251" i="13"/>
  <c r="AU424" i="13"/>
  <c r="AU46" i="13"/>
  <c r="AU364" i="13"/>
  <c r="AU340" i="13"/>
  <c r="AU216" i="13"/>
  <c r="AU413" i="13"/>
  <c r="AU110" i="13"/>
  <c r="AU135" i="13"/>
  <c r="AU181" i="13"/>
  <c r="AU480" i="13"/>
  <c r="AU237" i="13"/>
  <c r="AU409" i="13"/>
  <c r="AU427" i="13"/>
  <c r="AU467" i="13"/>
  <c r="AU90" i="13"/>
  <c r="AU232" i="13"/>
  <c r="AU127" i="13"/>
  <c r="AU189" i="13"/>
  <c r="AU290" i="13"/>
  <c r="AU190" i="13"/>
  <c r="AU390" i="13"/>
  <c r="AU331" i="13"/>
  <c r="AU66" i="13"/>
  <c r="AU67" i="13"/>
  <c r="AU19" i="13"/>
  <c r="AU357" i="13"/>
  <c r="AU485" i="13"/>
  <c r="AU358" i="13"/>
  <c r="AU37" i="13"/>
  <c r="AU34" i="13"/>
  <c r="AU322" i="13"/>
  <c r="AU488" i="13"/>
  <c r="AU238" i="13"/>
  <c r="AU29" i="13"/>
  <c r="AU442" i="13"/>
  <c r="AU58" i="13"/>
  <c r="AU300" i="13"/>
  <c r="AU314" i="13"/>
  <c r="AU88" i="13"/>
  <c r="AU255" i="13"/>
  <c r="AU372" i="13"/>
  <c r="AU68" i="13"/>
  <c r="AU297" i="13"/>
  <c r="AU77" i="13"/>
  <c r="AU187" i="13"/>
  <c r="AU162" i="13"/>
  <c r="AU451" i="13"/>
  <c r="AU256" i="13"/>
  <c r="B90" i="12"/>
  <c r="F16" i="5"/>
  <c r="F117" i="6"/>
  <c r="F77" i="5"/>
  <c r="AU24" i="13"/>
  <c r="AU414" i="13"/>
  <c r="AU41" i="13"/>
  <c r="AU139" i="13"/>
  <c r="AU161" i="13"/>
  <c r="AU450" i="13"/>
  <c r="AU303" i="13"/>
  <c r="AU266" i="13"/>
  <c r="AU399" i="13"/>
  <c r="AU456" i="13"/>
  <c r="AU168" i="13"/>
  <c r="AU282" i="13"/>
  <c r="AU121" i="13"/>
  <c r="AU39" i="13"/>
  <c r="AU403" i="13"/>
  <c r="AU342" i="13"/>
  <c r="AU388" i="13"/>
  <c r="AU180" i="13"/>
  <c r="AU441" i="13"/>
  <c r="AU425" i="13"/>
  <c r="AU230" i="13"/>
  <c r="AU387" i="13"/>
  <c r="AU294" i="13"/>
  <c r="AU86" i="13"/>
  <c r="AU262" i="13"/>
  <c r="AU43" i="13"/>
  <c r="AU131" i="13"/>
  <c r="AU114" i="13"/>
  <c r="AU420" i="13"/>
  <c r="AU397" i="13"/>
  <c r="AU281" i="13"/>
  <c r="AU407" i="13"/>
  <c r="AU167" i="13"/>
  <c r="AU373" i="13"/>
  <c r="AU103" i="13"/>
  <c r="AU212" i="13"/>
  <c r="AU335" i="13"/>
  <c r="AU126" i="13"/>
  <c r="AU104" i="13"/>
  <c r="AU172" i="13"/>
  <c r="AU102" i="13"/>
  <c r="AU171" i="13"/>
  <c r="AU351" i="13"/>
  <c r="AU449" i="13"/>
  <c r="AU337" i="13"/>
  <c r="AU81" i="13"/>
  <c r="AU184" i="13"/>
  <c r="AU254" i="13"/>
  <c r="AU288" i="13"/>
  <c r="AU145" i="13"/>
  <c r="AU199" i="13"/>
  <c r="AU100" i="13"/>
  <c r="AU226" i="13"/>
  <c r="AU345" i="13"/>
  <c r="AU305" i="13"/>
  <c r="AU411" i="13"/>
  <c r="AU13" i="13"/>
  <c r="AU117" i="13"/>
  <c r="AU185" i="13"/>
  <c r="AU285" i="13"/>
  <c r="AU191" i="13"/>
  <c r="AU438" i="13"/>
  <c r="AU292" i="13"/>
  <c r="AU10" i="13"/>
  <c r="AU306" i="13"/>
  <c r="AU16" i="13"/>
  <c r="AU108" i="13"/>
  <c r="AU415" i="13"/>
  <c r="AU198" i="13"/>
  <c r="AU141" i="13"/>
  <c r="AU134" i="13"/>
  <c r="AU273" i="13"/>
  <c r="AU468" i="13"/>
  <c r="AU304" i="13"/>
  <c r="AU152" i="13"/>
  <c r="AU92" i="13"/>
  <c r="AU261" i="13"/>
  <c r="AU248" i="13"/>
  <c r="AU336" i="13"/>
  <c r="AU65" i="13"/>
  <c r="AU60" i="13"/>
  <c r="AU205" i="13"/>
  <c r="AU91" i="13"/>
  <c r="AU318" i="13"/>
  <c r="AU457" i="13"/>
  <c r="AU17" i="13"/>
  <c r="AU26" i="13"/>
  <c r="AU83" i="13"/>
  <c r="AU289" i="13"/>
  <c r="AU475" i="13"/>
  <c r="AU49" i="13"/>
  <c r="AU11" i="13"/>
  <c r="AU324" i="13"/>
  <c r="AU18" i="13"/>
  <c r="AU408" i="13"/>
  <c r="AU350" i="13"/>
  <c r="AU20" i="13"/>
  <c r="AU287" i="13"/>
  <c r="AU286" i="13"/>
  <c r="AU470" i="13"/>
  <c r="AU462" i="13"/>
  <c r="AU439" i="13"/>
  <c r="AU323" i="13"/>
  <c r="AU293" i="13"/>
  <c r="AU276" i="13"/>
  <c r="AU477" i="13"/>
  <c r="AU219" i="13"/>
  <c r="AU269" i="13"/>
  <c r="AU113" i="13"/>
  <c r="AU354" i="13"/>
  <c r="AU52" i="13"/>
  <c r="AU419" i="13"/>
  <c r="AU48" i="13"/>
  <c r="AU174" i="13"/>
  <c r="AU482" i="13"/>
  <c r="AU106" i="13"/>
  <c r="AU375" i="13"/>
  <c r="AU155" i="13"/>
  <c r="AU195" i="13"/>
  <c r="AU365" i="13"/>
  <c r="AU169" i="13"/>
  <c r="AU33" i="13"/>
  <c r="AU12" i="13"/>
  <c r="AU250" i="13"/>
  <c r="AU176" i="13"/>
  <c r="AU431" i="13"/>
  <c r="AU328" i="13"/>
  <c r="AU119" i="13"/>
  <c r="AU363" i="13"/>
  <c r="AU418" i="13"/>
  <c r="AU85" i="13"/>
  <c r="AU252" i="13"/>
  <c r="AU313" i="13"/>
  <c r="AU144" i="13"/>
  <c r="AU307" i="13"/>
  <c r="AU242" i="13"/>
  <c r="AU381" i="13"/>
  <c r="AU473" i="13"/>
  <c r="AU463" i="13"/>
  <c r="AU53" i="13"/>
  <c r="AU349" i="13"/>
  <c r="AU476" i="13"/>
  <c r="AU78" i="13"/>
  <c r="AU446" i="13"/>
  <c r="AU367" i="13"/>
  <c r="AU140" i="13"/>
  <c r="AU332" i="13"/>
  <c r="AU395" i="13"/>
  <c r="AU107" i="13"/>
  <c r="AU311" i="13"/>
  <c r="AU129" i="13"/>
  <c r="AU327" i="13"/>
  <c r="AU317" i="13"/>
  <c r="AU370" i="13"/>
  <c r="AU484" i="13"/>
  <c r="AU236" i="13"/>
  <c r="AU464" i="13"/>
  <c r="AU253" i="13"/>
  <c r="AS12" i="13"/>
  <c r="AS13" i="13" s="1"/>
  <c r="AS14" i="13" s="1"/>
  <c r="AS15" i="13" s="1"/>
  <c r="AS16" i="13" s="1"/>
  <c r="AS17" i="13" s="1"/>
  <c r="AS18" i="13" s="1"/>
  <c r="AS19" i="13" s="1"/>
  <c r="AS20" i="13" s="1"/>
  <c r="AS21" i="13" s="1"/>
  <c r="AS22" i="13" s="1"/>
  <c r="AS23" i="13" s="1"/>
  <c r="AS24" i="13" s="1"/>
  <c r="AS25" i="13" s="1"/>
  <c r="AS26" i="13" s="1"/>
  <c r="AS27" i="13" s="1"/>
  <c r="AS28" i="13" s="1"/>
  <c r="AS29" i="13" s="1"/>
  <c r="AS30" i="13" s="1"/>
  <c r="AS31" i="13" s="1"/>
  <c r="AS32" i="13" s="1"/>
  <c r="AS33" i="13" s="1"/>
  <c r="AS34" i="13" s="1"/>
  <c r="AS35" i="13" s="1"/>
  <c r="AS36" i="13" s="1"/>
  <c r="AS37" i="13" s="1"/>
  <c r="AS38" i="13" s="1"/>
  <c r="AS39" i="13" s="1"/>
  <c r="AS40" i="13" s="1"/>
  <c r="AS41" i="13" s="1"/>
  <c r="AS42" i="13" s="1"/>
  <c r="AS43" i="13" s="1"/>
  <c r="AS44" i="13" s="1"/>
  <c r="AS45" i="13" s="1"/>
  <c r="AS4" i="13" s="1" a="1"/>
  <c r="AS4" i="13" s="1"/>
  <c r="AS46" i="13"/>
  <c r="AS47" i="13" s="1"/>
  <c r="AS48" i="13" s="1"/>
  <c r="AS49" i="13" s="1"/>
  <c r="AS50" i="13" s="1"/>
  <c r="AS51" i="13" s="1"/>
  <c r="AS52" i="13" s="1"/>
  <c r="AS53" i="13" s="1"/>
  <c r="AS54" i="13" s="1"/>
  <c r="AS55" i="13" s="1"/>
  <c r="AS56" i="13" s="1"/>
  <c r="AS57" i="13" s="1"/>
  <c r="AS58" i="13" s="1"/>
  <c r="AS59" i="13" s="1"/>
  <c r="AS60" i="13" s="1"/>
  <c r="AS61" i="13" s="1"/>
  <c r="AS62" i="13" s="1"/>
  <c r="AS63" i="13" s="1"/>
  <c r="AS64" i="13" s="1"/>
  <c r="AS65" i="13" s="1"/>
  <c r="AS66" i="13" s="1"/>
  <c r="AS67" i="13" s="1"/>
  <c r="AS68" i="13" s="1"/>
  <c r="AS69" i="13" s="1"/>
  <c r="AS70" i="13" s="1"/>
  <c r="AS71" i="13" s="1"/>
  <c r="AS72" i="13" s="1"/>
  <c r="AS73" i="13" s="1"/>
  <c r="AS74" i="13" s="1"/>
  <c r="AS75" i="13" s="1"/>
  <c r="AS76" i="13" s="1"/>
  <c r="AS77" i="13" s="1"/>
  <c r="AS78" i="13" s="1"/>
  <c r="AS79" i="13" s="1"/>
  <c r="AS80" i="13" s="1"/>
  <c r="AS81" i="13" s="1"/>
  <c r="AS82" i="13" s="1"/>
  <c r="AS83" i="13" s="1"/>
  <c r="AS84" i="13" s="1"/>
  <c r="AS85" i="13" s="1"/>
  <c r="AS86" i="13" s="1"/>
  <c r="AS87" i="13" s="1"/>
  <c r="AS88" i="13" s="1"/>
  <c r="AS89" i="13" s="1"/>
  <c r="AS90" i="13" s="1"/>
  <c r="AS91" i="13" s="1"/>
  <c r="AS92" i="13" s="1"/>
  <c r="AS93" i="13" s="1"/>
  <c r="AS94" i="13" s="1"/>
  <c r="AS95" i="13" s="1"/>
  <c r="AS96" i="13" s="1"/>
  <c r="AS97" i="13" s="1"/>
  <c r="AS98" i="13" s="1"/>
  <c r="AS99" i="13" s="1"/>
  <c r="AS100" i="13" s="1"/>
  <c r="AS101" i="13" s="1"/>
  <c r="AS102" i="13" s="1"/>
  <c r="AS103" i="13" s="1"/>
  <c r="AS104" i="13" s="1"/>
  <c r="AS105" i="13" s="1"/>
  <c r="AS106" i="13" s="1"/>
  <c r="AS107" i="13" s="1"/>
  <c r="AS108" i="13" s="1"/>
  <c r="AS109" i="13" s="1"/>
  <c r="AS110" i="13" s="1"/>
  <c r="AS111" i="13" s="1"/>
  <c r="AS112" i="13" s="1"/>
  <c r="AS113" i="13" s="1"/>
  <c r="AS114" i="13" s="1"/>
  <c r="AS115" i="13" s="1"/>
  <c r="AS116" i="13" s="1"/>
  <c r="AS117" i="13" s="1"/>
  <c r="AS118" i="13" s="1"/>
  <c r="AS119" i="13" s="1"/>
  <c r="AS120" i="13" s="1"/>
  <c r="AS121" i="13" s="1"/>
  <c r="AS122" i="13" s="1"/>
  <c r="AS123" i="13" s="1"/>
  <c r="AS124" i="13" s="1"/>
  <c r="AS125" i="13" s="1"/>
  <c r="AS126" i="13" s="1"/>
  <c r="AS127" i="13" s="1"/>
  <c r="AS128" i="13" s="1"/>
  <c r="AS129" i="13" s="1"/>
  <c r="AS130" i="13" s="1"/>
  <c r="AS131" i="13" s="1"/>
  <c r="AS132" i="13" s="1"/>
  <c r="AS133" i="13" s="1"/>
  <c r="AS134" i="13" s="1"/>
  <c r="AS135" i="13" s="1"/>
  <c r="AS136" i="13" s="1"/>
  <c r="AS137" i="13" s="1"/>
  <c r="AS138" i="13" s="1"/>
  <c r="AS139" i="13" s="1"/>
  <c r="AS140" i="13" s="1"/>
  <c r="AS141" i="13" s="1"/>
  <c r="AS142" i="13" s="1"/>
  <c r="AS143" i="13" s="1"/>
  <c r="AS144" i="13" s="1"/>
  <c r="AS145" i="13" s="1"/>
  <c r="AS146" i="13" s="1"/>
  <c r="AS147" i="13" s="1"/>
  <c r="AS148" i="13" s="1"/>
  <c r="AS149" i="13" s="1"/>
  <c r="AS150" i="13" s="1"/>
  <c r="AS151" i="13" s="1"/>
  <c r="AS152" i="13" s="1"/>
  <c r="AS153" i="13" s="1"/>
  <c r="AS154" i="13" s="1"/>
  <c r="AS155" i="13" s="1"/>
  <c r="AS156" i="13" s="1"/>
  <c r="AS157" i="13" s="1"/>
  <c r="AS158" i="13" s="1"/>
  <c r="AS159" i="13" s="1"/>
  <c r="AS160" i="13" s="1"/>
  <c r="AS161" i="13" s="1"/>
  <c r="AS162" i="13" s="1"/>
  <c r="AS163" i="13" s="1"/>
  <c r="AS164" i="13" s="1"/>
  <c r="AS165" i="13" s="1"/>
  <c r="AS166" i="13" s="1"/>
  <c r="AS167" i="13" s="1"/>
  <c r="AS168" i="13" s="1"/>
  <c r="AS169" i="13" s="1"/>
  <c r="AS170" i="13" s="1"/>
  <c r="AS171" i="13" s="1"/>
  <c r="AS172" i="13" s="1"/>
  <c r="AS173" i="13" s="1"/>
  <c r="AS174" i="13" s="1"/>
  <c r="AS175" i="13" s="1"/>
  <c r="AS176" i="13" s="1"/>
  <c r="AS177" i="13" s="1"/>
  <c r="AS178" i="13" s="1"/>
  <c r="AS179" i="13" s="1"/>
  <c r="AS180" i="13" s="1"/>
  <c r="AS181" i="13" s="1"/>
  <c r="AS182" i="13" s="1"/>
  <c r="AS183" i="13" s="1"/>
  <c r="AS184" i="13" s="1"/>
  <c r="AS185" i="13" s="1"/>
  <c r="AS186" i="13" s="1"/>
  <c r="AS187" i="13" s="1"/>
  <c r="AS188" i="13" s="1"/>
  <c r="AS189" i="13" s="1"/>
  <c r="AS190" i="13" s="1"/>
  <c r="AS191" i="13" s="1"/>
  <c r="AS192" i="13" s="1"/>
  <c r="AS193" i="13" s="1"/>
  <c r="AS194" i="13" s="1"/>
  <c r="AS195" i="13" s="1"/>
  <c r="AS196" i="13" s="1"/>
  <c r="AS197" i="13" s="1"/>
  <c r="AS198" i="13" s="1"/>
  <c r="AS199" i="13" s="1"/>
  <c r="AS200" i="13" s="1"/>
  <c r="AS201" i="13" s="1"/>
  <c r="AS202" i="13" s="1"/>
  <c r="AS203" i="13" s="1"/>
  <c r="AS204" i="13" s="1"/>
  <c r="AS205" i="13" s="1"/>
  <c r="AS206" i="13" s="1"/>
  <c r="AS207" i="13" s="1"/>
  <c r="AS208" i="13" s="1"/>
  <c r="AS209" i="13" s="1"/>
  <c r="AS210" i="13" s="1"/>
  <c r="AS211" i="13" s="1"/>
  <c r="AS212" i="13" s="1"/>
  <c r="AS213" i="13" s="1"/>
  <c r="AS214" i="13" s="1"/>
  <c r="AS215" i="13" s="1"/>
  <c r="AS216" i="13" s="1"/>
  <c r="AS217" i="13" s="1"/>
  <c r="AS218" i="13" s="1"/>
  <c r="AS219" i="13" s="1"/>
  <c r="AS220" i="13" s="1"/>
  <c r="AS221" i="13" s="1"/>
  <c r="AS222" i="13" s="1"/>
  <c r="AS223" i="13" s="1"/>
  <c r="AS224" i="13" s="1"/>
  <c r="AS225" i="13" s="1"/>
  <c r="AS226" i="13" s="1"/>
  <c r="AS227" i="13" s="1"/>
  <c r="AS228" i="13" s="1"/>
  <c r="AS229" i="13" s="1"/>
  <c r="AS230" i="13" s="1"/>
  <c r="AS231" i="13" s="1"/>
  <c r="AS232" i="13" s="1"/>
  <c r="AS233" i="13" s="1"/>
  <c r="AS234" i="13" s="1"/>
  <c r="AS235" i="13" s="1"/>
  <c r="AS236" i="13" s="1"/>
  <c r="AS237" i="13" s="1"/>
  <c r="AS238" i="13" s="1"/>
  <c r="AS239" i="13" s="1"/>
  <c r="AS240" i="13" s="1"/>
  <c r="AS241" i="13" s="1"/>
  <c r="AS242" i="13" s="1"/>
  <c r="AS243" i="13" s="1"/>
  <c r="AS244" i="13" s="1"/>
  <c r="AS245" i="13" s="1"/>
  <c r="AS246" i="13" s="1"/>
  <c r="AS247" i="13" s="1"/>
  <c r="AS248" i="13" s="1"/>
  <c r="AS249" i="13" s="1"/>
  <c r="AS250" i="13" s="1"/>
  <c r="AS251" i="13" s="1"/>
  <c r="AS252" i="13" s="1"/>
  <c r="AS253" i="13" s="1"/>
  <c r="AS254" i="13" s="1"/>
  <c r="AS255" i="13" s="1"/>
  <c r="AS256" i="13" s="1"/>
  <c r="AS257" i="13" s="1"/>
  <c r="AS258" i="13" s="1"/>
  <c r="AS259" i="13" s="1"/>
  <c r="AS260" i="13" s="1"/>
  <c r="AS261" i="13" s="1"/>
  <c r="AS262" i="13" s="1"/>
  <c r="AS263" i="13" s="1"/>
  <c r="AS264" i="13" s="1"/>
  <c r="AS265" i="13" s="1"/>
  <c r="AS266" i="13" s="1"/>
  <c r="AS267" i="13" s="1"/>
  <c r="AS268" i="13" s="1"/>
  <c r="AS269" i="13" s="1"/>
  <c r="AS270" i="13" s="1"/>
  <c r="AS271" i="13" s="1"/>
  <c r="AS272" i="13" s="1"/>
  <c r="AS273" i="13" s="1"/>
  <c r="AS274" i="13" s="1"/>
  <c r="AS275" i="13" s="1"/>
  <c r="AS276" i="13" s="1"/>
  <c r="AS277" i="13" s="1"/>
  <c r="AS278" i="13" s="1"/>
  <c r="AS279" i="13" s="1"/>
  <c r="AS280" i="13" s="1"/>
  <c r="AS281" i="13" s="1"/>
  <c r="AS282" i="13" s="1"/>
  <c r="AS283" i="13" s="1"/>
  <c r="AS284" i="13" s="1"/>
  <c r="AS285" i="13" s="1"/>
  <c r="AS286" i="13" s="1"/>
  <c r="AS287" i="13" s="1"/>
  <c r="AS288" i="13" s="1"/>
  <c r="AS289" i="13" s="1"/>
  <c r="AS290" i="13" s="1"/>
  <c r="AS291" i="13" s="1"/>
  <c r="AS292" i="13" s="1"/>
  <c r="AS293" i="13" s="1"/>
  <c r="AS294" i="13" s="1"/>
  <c r="AS295" i="13" s="1"/>
  <c r="AS296" i="13" s="1"/>
  <c r="AS297" i="13" s="1"/>
  <c r="AS298" i="13" s="1"/>
  <c r="AS299" i="13" s="1"/>
  <c r="AS300" i="13" s="1"/>
  <c r="AS301" i="13" s="1"/>
  <c r="AS302" i="13" s="1"/>
  <c r="AS303" i="13" s="1"/>
  <c r="AS304" i="13" s="1"/>
  <c r="AS305" i="13" s="1"/>
  <c r="AS306" i="13" s="1"/>
  <c r="AS307" i="13" s="1"/>
  <c r="AS308" i="13" s="1"/>
  <c r="AS309" i="13" s="1"/>
  <c r="AS310" i="13" s="1"/>
  <c r="AS311" i="13" s="1"/>
  <c r="AS312" i="13" s="1"/>
  <c r="AS313" i="13" s="1"/>
  <c r="AS314" i="13" s="1"/>
  <c r="AS315" i="13" s="1"/>
  <c r="AS316" i="13" s="1"/>
  <c r="AS317" i="13" s="1"/>
  <c r="AS318" i="13" s="1"/>
  <c r="AS319" i="13" s="1"/>
  <c r="AS320" i="13" s="1"/>
  <c r="AS321" i="13" s="1"/>
  <c r="AS322" i="13" s="1"/>
  <c r="AS323" i="13" s="1"/>
  <c r="AS324" i="13" s="1"/>
  <c r="AS325" i="13" s="1"/>
  <c r="AS326" i="13" s="1"/>
  <c r="AS327" i="13" s="1"/>
  <c r="AS328" i="13" s="1"/>
  <c r="AS329" i="13" s="1"/>
  <c r="AS330" i="13" s="1"/>
  <c r="AS331" i="13" s="1"/>
  <c r="AS332" i="13" s="1"/>
  <c r="AS333" i="13" s="1"/>
  <c r="AS334" i="13" s="1"/>
  <c r="AS335" i="13" s="1"/>
  <c r="AS336" i="13" s="1"/>
  <c r="AS337" i="13" s="1"/>
  <c r="AS338" i="13" s="1"/>
  <c r="AS339" i="13" s="1"/>
  <c r="AS340" i="13" s="1"/>
  <c r="AS341" i="13" s="1"/>
  <c r="AS342" i="13" s="1"/>
  <c r="AS343" i="13" s="1"/>
  <c r="AS344" i="13" s="1"/>
  <c r="AS345" i="13" s="1"/>
  <c r="AS346" i="13" s="1"/>
  <c r="AS347" i="13" s="1"/>
  <c r="AS348" i="13" s="1"/>
  <c r="AS349" i="13" s="1"/>
  <c r="AS350" i="13" s="1"/>
  <c r="AS351" i="13" s="1"/>
  <c r="AS352" i="13" s="1"/>
  <c r="AS353" i="13" s="1"/>
  <c r="AS354" i="13" s="1"/>
  <c r="AS355" i="13" s="1"/>
  <c r="AS356" i="13" s="1"/>
  <c r="AS357" i="13" s="1"/>
  <c r="AS358" i="13" s="1"/>
  <c r="AS359" i="13" s="1"/>
  <c r="AS360" i="13" s="1"/>
  <c r="AS361" i="13" s="1"/>
  <c r="AS362" i="13" s="1"/>
  <c r="AS363" i="13" s="1"/>
  <c r="AS364" i="13" s="1"/>
  <c r="AS365" i="13" s="1"/>
  <c r="AS366" i="13" s="1"/>
  <c r="AS367" i="13" s="1"/>
  <c r="AS368" i="13" s="1"/>
  <c r="AS369" i="13" s="1"/>
  <c r="AS370" i="13" s="1"/>
  <c r="AS371" i="13" s="1"/>
  <c r="AS372" i="13" s="1"/>
  <c r="AS373" i="13" s="1"/>
  <c r="AS374" i="13" s="1"/>
  <c r="AS375" i="13" s="1"/>
  <c r="AS376" i="13" s="1"/>
  <c r="AS377" i="13" s="1"/>
  <c r="AS378" i="13" s="1"/>
  <c r="AS379" i="13" s="1"/>
  <c r="AS380" i="13" s="1"/>
  <c r="AS381" i="13" s="1"/>
  <c r="AS382" i="13" s="1"/>
  <c r="AS383" i="13" s="1"/>
  <c r="AS384" i="13" s="1"/>
  <c r="AS385" i="13" s="1"/>
  <c r="AS386" i="13" s="1"/>
  <c r="AS387" i="13" s="1"/>
  <c r="AS388" i="13" s="1"/>
  <c r="AS389" i="13" s="1"/>
  <c r="AS390" i="13" s="1"/>
  <c r="AS391" i="13" s="1"/>
  <c r="AS392" i="13" s="1"/>
  <c r="AS393" i="13" s="1"/>
  <c r="AS394" i="13" s="1"/>
  <c r="AS395" i="13" s="1"/>
  <c r="AS396" i="13" s="1"/>
  <c r="AS397" i="13" s="1"/>
  <c r="AS398" i="13" s="1"/>
  <c r="AS399" i="13" s="1"/>
  <c r="AS400" i="13" s="1"/>
  <c r="AS401" i="13" s="1"/>
  <c r="AS402" i="13" s="1"/>
  <c r="AS403" i="13" s="1"/>
  <c r="AS404" i="13" s="1"/>
  <c r="AS405" i="13" s="1"/>
  <c r="AS406" i="13" s="1"/>
  <c r="AS407" i="13" s="1"/>
  <c r="AS408" i="13" s="1"/>
  <c r="AS409" i="13" s="1"/>
  <c r="AS410" i="13" s="1"/>
  <c r="AS411" i="13" s="1"/>
  <c r="AS412" i="13" s="1"/>
  <c r="AS413" i="13" s="1"/>
  <c r="AS414" i="13" s="1"/>
  <c r="AS415" i="13" s="1"/>
  <c r="AS416" i="13" s="1"/>
  <c r="AS417" i="13" s="1"/>
  <c r="AS418" i="13" s="1"/>
  <c r="AS419" i="13" s="1"/>
  <c r="AS420" i="13" s="1"/>
  <c r="AS421" i="13" s="1"/>
  <c r="AS422" i="13" s="1"/>
  <c r="AS423" i="13" s="1"/>
  <c r="AS424" i="13" s="1"/>
  <c r="AS425" i="13" s="1"/>
  <c r="AS426" i="13" s="1"/>
  <c r="AS427" i="13" s="1"/>
  <c r="AS428" i="13" s="1"/>
  <c r="AS429" i="13" s="1"/>
  <c r="AS430" i="13" s="1"/>
  <c r="AS431" i="13" s="1"/>
  <c r="AS432" i="13" s="1"/>
  <c r="AS433" i="13" s="1"/>
  <c r="AS434" i="13" s="1"/>
  <c r="AS435" i="13" s="1"/>
  <c r="AS436" i="13" s="1"/>
  <c r="AS437" i="13" s="1"/>
  <c r="AS438" i="13" s="1"/>
  <c r="AS439" i="13" s="1"/>
  <c r="AS440" i="13" s="1"/>
  <c r="AS441" i="13" s="1"/>
  <c r="AS442" i="13" s="1"/>
  <c r="AS443" i="13" s="1"/>
  <c r="AS444" i="13" s="1"/>
  <c r="AS445" i="13" s="1"/>
  <c r="AS446" i="13" s="1"/>
  <c r="AS447" i="13" s="1"/>
  <c r="AS448" i="13" s="1"/>
  <c r="AS449" i="13" s="1"/>
  <c r="AS450" i="13" s="1"/>
  <c r="AS451" i="13" s="1"/>
  <c r="AS452" i="13" s="1"/>
  <c r="AS453" i="13" s="1"/>
  <c r="AS454" i="13" s="1"/>
  <c r="AS455" i="13" s="1"/>
  <c r="AS456" i="13" s="1"/>
  <c r="AS457" i="13" s="1"/>
  <c r="AS458" i="13" s="1"/>
  <c r="AS459" i="13" s="1"/>
  <c r="AS460" i="13" s="1"/>
  <c r="AS461" i="13" s="1"/>
  <c r="AS462" i="13" s="1"/>
  <c r="AS463" i="13" s="1"/>
  <c r="AS464" i="13" s="1"/>
  <c r="AS465" i="13" s="1"/>
  <c r="AS466" i="13" s="1"/>
  <c r="AS467" i="13" s="1"/>
  <c r="AS468" i="13" s="1"/>
  <c r="AS469" i="13" s="1"/>
  <c r="AS470" i="13" s="1"/>
  <c r="AS471" i="13" s="1"/>
  <c r="AS472" i="13" s="1"/>
  <c r="AS473" i="13" s="1"/>
  <c r="AS474" i="13" s="1"/>
  <c r="AS475" i="13" s="1"/>
  <c r="AS476" i="13" s="1"/>
  <c r="AS477" i="13" s="1"/>
  <c r="AS478" i="13" s="1"/>
  <c r="AS479" i="13" s="1"/>
  <c r="AS480" i="13" s="1"/>
  <c r="AS481" i="13" s="1"/>
  <c r="AS482" i="13" s="1"/>
  <c r="AS483" i="13" s="1"/>
  <c r="AS484" i="13" s="1"/>
  <c r="AS485" i="13" s="1"/>
  <c r="AS486" i="13" s="1"/>
  <c r="AS487" i="13" s="1"/>
  <c r="AS488" i="13" s="1"/>
  <c r="AS489" i="13" s="1"/>
  <c r="B76" i="12"/>
  <c r="K68" i="11"/>
  <c r="P68" i="11"/>
  <c r="M68" i="11"/>
  <c r="I68" i="11"/>
  <c r="O68" i="11"/>
  <c r="L68" i="11"/>
  <c r="Q68" i="11"/>
  <c r="N68" i="11"/>
  <c r="J68" i="11"/>
  <c r="AD68" i="11"/>
  <c r="V68" i="11"/>
  <c r="Y68" i="11"/>
  <c r="AE68" i="11"/>
  <c r="S68" i="11"/>
  <c r="T68" i="11"/>
  <c r="AA68" i="11"/>
  <c r="AB68" i="11"/>
  <c r="X68" i="11"/>
  <c r="Z68" i="11"/>
  <c r="AF68" i="11"/>
  <c r="AC68" i="11"/>
  <c r="R68" i="11"/>
  <c r="U68" i="11"/>
  <c r="W68" i="11"/>
  <c r="G43" i="11"/>
  <c r="B91" i="12" s="1"/>
  <c r="B78" i="5"/>
  <c r="G58" i="11"/>
  <c r="F60" i="11"/>
  <c r="F61" i="11" s="1"/>
  <c r="AS111" i="11"/>
  <c r="AV215" i="11"/>
  <c r="AV127" i="11"/>
  <c r="AV219" i="11"/>
  <c r="AV401" i="11"/>
  <c r="AV288" i="11"/>
  <c r="AV186" i="11"/>
  <c r="AT124" i="11"/>
  <c r="AT138" i="11"/>
  <c r="AT152" i="11"/>
  <c r="AT166" i="11"/>
  <c r="AT180" i="11"/>
  <c r="AT194" i="11"/>
  <c r="AT208" i="11"/>
  <c r="AT222" i="11"/>
  <c r="AT236" i="11"/>
  <c r="AT250" i="11"/>
  <c r="AT264" i="11"/>
  <c r="AT278" i="11"/>
  <c r="AT292" i="11"/>
  <c r="AT306" i="11"/>
  <c r="AT320" i="11"/>
  <c r="AT334" i="11"/>
  <c r="AT348" i="11"/>
  <c r="AT362" i="11"/>
  <c r="AT376" i="11"/>
  <c r="AT390" i="11"/>
  <c r="AT404" i="11"/>
  <c r="AT418" i="11"/>
  <c r="AT432" i="11"/>
  <c r="AT446" i="11"/>
  <c r="AT460" i="11"/>
  <c r="AT474" i="11"/>
  <c r="AT488" i="11"/>
  <c r="AT502" i="11"/>
  <c r="AT516" i="11"/>
  <c r="AT530" i="11"/>
  <c r="AT544" i="11"/>
  <c r="AT558" i="11"/>
  <c r="AT572" i="11"/>
  <c r="AT586" i="11"/>
  <c r="AT125" i="11"/>
  <c r="AT153" i="11"/>
  <c r="AT167" i="11"/>
  <c r="AT181" i="11"/>
  <c r="AT195" i="11"/>
  <c r="AT223" i="11"/>
  <c r="AT237" i="11"/>
  <c r="AT251" i="11"/>
  <c r="AT279" i="11"/>
  <c r="AT307" i="11"/>
  <c r="AT321" i="11"/>
  <c r="AT349" i="11"/>
  <c r="AT377" i="11"/>
  <c r="AT405" i="11"/>
  <c r="AT419" i="11"/>
  <c r="AT447" i="11"/>
  <c r="AT461" i="11"/>
  <c r="AT489" i="11"/>
  <c r="AT517" i="11"/>
  <c r="AT531" i="11"/>
  <c r="AT559" i="11"/>
  <c r="AT573" i="11"/>
  <c r="AT224" i="11"/>
  <c r="AT420" i="11"/>
  <c r="AT462" i="11"/>
  <c r="AT490" i="11"/>
  <c r="AT504" i="11"/>
  <c r="AT532" i="11"/>
  <c r="AT546" i="11"/>
  <c r="AT574" i="11"/>
  <c r="AT129" i="11"/>
  <c r="AT157" i="11"/>
  <c r="AT185" i="11"/>
  <c r="AT227" i="11"/>
  <c r="AT283" i="11"/>
  <c r="AT297" i="11"/>
  <c r="AT325" i="11"/>
  <c r="AT367" i="11"/>
  <c r="AT409" i="11"/>
  <c r="AT437" i="11"/>
  <c r="AT493" i="11"/>
  <c r="AT521" i="11"/>
  <c r="AT577" i="11"/>
  <c r="AT591" i="11"/>
  <c r="AT144" i="11"/>
  <c r="AT186" i="11"/>
  <c r="AT228" i="11"/>
  <c r="AT270" i="11"/>
  <c r="AT340" i="11"/>
  <c r="AT139" i="11"/>
  <c r="AT209" i="11"/>
  <c r="AT265" i="11"/>
  <c r="AT293" i="11"/>
  <c r="AT335" i="11"/>
  <c r="AT363" i="11"/>
  <c r="AT391" i="11"/>
  <c r="AT433" i="11"/>
  <c r="AT475" i="11"/>
  <c r="AT503" i="11"/>
  <c r="AT545" i="11"/>
  <c r="AT587" i="11"/>
  <c r="AT434" i="11"/>
  <c r="AT115" i="11"/>
  <c r="AT255" i="11"/>
  <c r="AT339" i="11"/>
  <c r="AT423" i="11"/>
  <c r="AT465" i="11"/>
  <c r="AT535" i="11"/>
  <c r="AT116" i="11"/>
  <c r="AT172" i="11"/>
  <c r="AT256" i="11"/>
  <c r="AT312" i="11"/>
  <c r="AT126" i="11"/>
  <c r="AT140" i="11"/>
  <c r="AT154" i="11"/>
  <c r="AT168" i="11"/>
  <c r="AT182" i="11"/>
  <c r="AT196" i="11"/>
  <c r="AT210" i="11"/>
  <c r="AT238" i="11"/>
  <c r="AT252" i="11"/>
  <c r="AT266" i="11"/>
  <c r="AT280" i="11"/>
  <c r="AT294" i="11"/>
  <c r="AT308" i="11"/>
  <c r="AT322" i="11"/>
  <c r="AT336" i="11"/>
  <c r="AT350" i="11"/>
  <c r="AT364" i="11"/>
  <c r="AT378" i="11"/>
  <c r="AT392" i="11"/>
  <c r="AT406" i="11"/>
  <c r="AT448" i="11"/>
  <c r="AT476" i="11"/>
  <c r="AT518" i="11"/>
  <c r="AT560" i="11"/>
  <c r="AT588" i="11"/>
  <c r="AT241" i="11"/>
  <c r="AT381" i="11"/>
  <c r="AT479" i="11"/>
  <c r="AT563" i="11"/>
  <c r="AT130" i="11"/>
  <c r="AT214" i="11"/>
  <c r="AT298" i="11"/>
  <c r="AT354" i="11"/>
  <c r="AT113" i="11"/>
  <c r="AT127" i="11"/>
  <c r="AT141" i="11"/>
  <c r="AT155" i="11"/>
  <c r="AT169" i="11"/>
  <c r="AT183" i="11"/>
  <c r="AT197" i="11"/>
  <c r="AT211" i="11"/>
  <c r="AT225" i="11"/>
  <c r="AT239" i="11"/>
  <c r="AT253" i="11"/>
  <c r="AT267" i="11"/>
  <c r="AT281" i="11"/>
  <c r="AT295" i="11"/>
  <c r="AT309" i="11"/>
  <c r="AT323" i="11"/>
  <c r="AT337" i="11"/>
  <c r="AT351" i="11"/>
  <c r="AT365" i="11"/>
  <c r="AT379" i="11"/>
  <c r="AT393" i="11"/>
  <c r="AT407" i="11"/>
  <c r="AT421" i="11"/>
  <c r="AT435" i="11"/>
  <c r="AT449" i="11"/>
  <c r="AT463" i="11"/>
  <c r="AT477" i="11"/>
  <c r="AT491" i="11"/>
  <c r="AT505" i="11"/>
  <c r="AT519" i="11"/>
  <c r="AT533" i="11"/>
  <c r="AT547" i="11"/>
  <c r="AT561" i="11"/>
  <c r="AT575" i="11"/>
  <c r="AT589" i="11"/>
  <c r="AT114" i="11"/>
  <c r="AT128" i="11"/>
  <c r="AT142" i="11"/>
  <c r="AT156" i="11"/>
  <c r="AT170" i="11"/>
  <c r="AT184" i="11"/>
  <c r="AT198" i="11"/>
  <c r="AT212" i="11"/>
  <c r="AT226" i="11"/>
  <c r="AT240" i="11"/>
  <c r="AT254" i="11"/>
  <c r="AT268" i="11"/>
  <c r="AT282" i="11"/>
  <c r="AT296" i="11"/>
  <c r="AT310" i="11"/>
  <c r="AT324" i="11"/>
  <c r="AT338" i="11"/>
  <c r="AT352" i="11"/>
  <c r="AT366" i="11"/>
  <c r="AT380" i="11"/>
  <c r="AT394" i="11"/>
  <c r="AT408" i="11"/>
  <c r="AT422" i="11"/>
  <c r="AT436" i="11"/>
  <c r="AT450" i="11"/>
  <c r="AT464" i="11"/>
  <c r="AT478" i="11"/>
  <c r="AT492" i="11"/>
  <c r="AT506" i="11"/>
  <c r="AT520" i="11"/>
  <c r="AT534" i="11"/>
  <c r="AT548" i="11"/>
  <c r="AT562" i="11"/>
  <c r="AT576" i="11"/>
  <c r="AT590" i="11"/>
  <c r="AT143" i="11"/>
  <c r="AT171" i="11"/>
  <c r="AT199" i="11"/>
  <c r="AT213" i="11"/>
  <c r="AT269" i="11"/>
  <c r="AT311" i="11"/>
  <c r="AT353" i="11"/>
  <c r="AT395" i="11"/>
  <c r="AT451" i="11"/>
  <c r="AT507" i="11"/>
  <c r="AT549" i="11"/>
  <c r="AT158" i="11"/>
  <c r="AT200" i="11"/>
  <c r="AT242" i="11"/>
  <c r="AT284" i="11"/>
  <c r="AT135" i="11"/>
  <c r="AT163" i="11"/>
  <c r="AT191" i="11"/>
  <c r="AT219" i="11"/>
  <c r="AT247" i="11"/>
  <c r="AT275" i="11"/>
  <c r="AT303" i="11"/>
  <c r="AT330" i="11"/>
  <c r="AT358" i="11"/>
  <c r="AT384" i="11"/>
  <c r="AT410" i="11"/>
  <c r="AT430" i="11"/>
  <c r="AT456" i="11"/>
  <c r="AT482" i="11"/>
  <c r="AT508" i="11"/>
  <c r="AT528" i="11"/>
  <c r="AT554" i="11"/>
  <c r="AT580" i="11"/>
  <c r="AT136" i="11"/>
  <c r="AT164" i="11"/>
  <c r="AT192" i="11"/>
  <c r="AT220" i="11"/>
  <c r="AT248" i="11"/>
  <c r="AT276" i="11"/>
  <c r="AT304" i="11"/>
  <c r="AT331" i="11"/>
  <c r="AT359" i="11"/>
  <c r="AT385" i="11"/>
  <c r="AT411" i="11"/>
  <c r="AT431" i="11"/>
  <c r="AT457" i="11"/>
  <c r="AT483" i="11"/>
  <c r="AT509" i="11"/>
  <c r="AT529" i="11"/>
  <c r="AT555" i="11"/>
  <c r="AT581" i="11"/>
  <c r="AT137" i="11"/>
  <c r="AT165" i="11"/>
  <c r="AT193" i="11"/>
  <c r="AT221" i="11"/>
  <c r="AT249" i="11"/>
  <c r="AT277" i="11"/>
  <c r="AT305" i="11"/>
  <c r="AT332" i="11"/>
  <c r="AT360" i="11"/>
  <c r="AT386" i="11"/>
  <c r="AT412" i="11"/>
  <c r="AT438" i="11"/>
  <c r="AT458" i="11"/>
  <c r="AT484" i="11"/>
  <c r="AT510" i="11"/>
  <c r="AT536" i="11"/>
  <c r="AT556" i="11"/>
  <c r="AT582" i="11"/>
  <c r="AT121" i="11"/>
  <c r="AT149" i="11"/>
  <c r="AT177" i="11"/>
  <c r="AT205" i="11"/>
  <c r="AT233" i="11"/>
  <c r="AT289" i="11"/>
  <c r="AT317" i="11"/>
  <c r="AT344" i="11"/>
  <c r="AT371" i="11"/>
  <c r="AT397" i="11"/>
  <c r="AT417" i="11"/>
  <c r="AT443" i="11"/>
  <c r="AT469" i="11"/>
  <c r="AT495" i="11"/>
  <c r="AT515" i="11"/>
  <c r="AT541" i="11"/>
  <c r="AT567" i="11"/>
  <c r="AT122" i="11"/>
  <c r="AT150" i="11"/>
  <c r="AT178" i="11"/>
  <c r="AT206" i="11"/>
  <c r="AT262" i="11"/>
  <c r="AT290" i="11"/>
  <c r="AT318" i="11"/>
  <c r="AT372" i="11"/>
  <c r="AT398" i="11"/>
  <c r="AT424" i="11"/>
  <c r="AT444" i="11"/>
  <c r="AT470" i="11"/>
  <c r="AT522" i="11"/>
  <c r="AT542" i="11"/>
  <c r="AT117" i="11"/>
  <c r="AT145" i="11"/>
  <c r="AT173" i="11"/>
  <c r="AT201" i="11"/>
  <c r="AT229" i="11"/>
  <c r="AT257" i="11"/>
  <c r="AT285" i="11"/>
  <c r="AT313" i="11"/>
  <c r="AT333" i="11"/>
  <c r="AT361" i="11"/>
  <c r="AT387" i="11"/>
  <c r="AT413" i="11"/>
  <c r="AT439" i="11"/>
  <c r="AT459" i="11"/>
  <c r="AT485" i="11"/>
  <c r="AT511" i="11"/>
  <c r="AT537" i="11"/>
  <c r="AT557" i="11"/>
  <c r="AT583" i="11"/>
  <c r="AT118" i="11"/>
  <c r="AT146" i="11"/>
  <c r="AT174" i="11"/>
  <c r="AT202" i="11"/>
  <c r="AT230" i="11"/>
  <c r="AT258" i="11"/>
  <c r="AT286" i="11"/>
  <c r="AT314" i="11"/>
  <c r="AT341" i="11"/>
  <c r="AT368" i="11"/>
  <c r="AT388" i="11"/>
  <c r="AT414" i="11"/>
  <c r="AT440" i="11"/>
  <c r="AT466" i="11"/>
  <c r="AT486" i="11"/>
  <c r="AT512" i="11"/>
  <c r="AT538" i="11"/>
  <c r="AT564" i="11"/>
  <c r="AT584" i="11"/>
  <c r="AT119" i="11"/>
  <c r="AT147" i="11"/>
  <c r="AT175" i="11"/>
  <c r="AT203" i="11"/>
  <c r="AT231" i="11"/>
  <c r="AT259" i="11"/>
  <c r="AT287" i="11"/>
  <c r="AT315" i="11"/>
  <c r="AT342" i="11"/>
  <c r="AT369" i="11"/>
  <c r="AT389" i="11"/>
  <c r="AT415" i="11"/>
  <c r="AT441" i="11"/>
  <c r="AT467" i="11"/>
  <c r="AT487" i="11"/>
  <c r="AT513" i="11"/>
  <c r="AT539" i="11"/>
  <c r="AT565" i="11"/>
  <c r="AT585" i="11"/>
  <c r="AT120" i="11"/>
  <c r="AT148" i="11"/>
  <c r="AT176" i="11"/>
  <c r="AT204" i="11"/>
  <c r="AT232" i="11"/>
  <c r="AT260" i="11"/>
  <c r="AT288" i="11"/>
  <c r="AT316" i="11"/>
  <c r="AT343" i="11"/>
  <c r="AT370" i="11"/>
  <c r="AT396" i="11"/>
  <c r="AT416" i="11"/>
  <c r="AT442" i="11"/>
  <c r="AT468" i="11"/>
  <c r="AT494" i="11"/>
  <c r="AT514" i="11"/>
  <c r="AT540" i="11"/>
  <c r="AT566" i="11"/>
  <c r="AT112" i="11"/>
  <c r="AT261" i="11"/>
  <c r="AT345" i="11"/>
  <c r="AT496" i="11"/>
  <c r="AT187" i="11"/>
  <c r="AT246" i="11"/>
  <c r="AT328" i="11"/>
  <c r="AT401" i="11"/>
  <c r="AT472" i="11"/>
  <c r="AT543" i="11"/>
  <c r="AT188" i="11"/>
  <c r="AT263" i="11"/>
  <c r="AT329" i="11"/>
  <c r="AT402" i="11"/>
  <c r="AT473" i="11"/>
  <c r="AT550" i="11"/>
  <c r="AT132" i="11"/>
  <c r="AT274" i="11"/>
  <c r="AT427" i="11"/>
  <c r="AT568" i="11"/>
  <c r="AT133" i="11"/>
  <c r="AT357" i="11"/>
  <c r="AT499" i="11"/>
  <c r="AT217" i="11"/>
  <c r="AT373" i="11"/>
  <c r="AT500" i="11"/>
  <c r="AT570" i="11"/>
  <c r="AT501" i="11"/>
  <c r="AT234" i="11"/>
  <c r="AT375" i="11"/>
  <c r="AT523" i="11"/>
  <c r="AT302" i="11"/>
  <c r="AT453" i="11"/>
  <c r="AT524" i="11"/>
  <c r="AT161" i="11"/>
  <c r="AT383" i="11"/>
  <c r="AT525" i="11"/>
  <c r="AT162" i="11"/>
  <c r="AT399" i="11"/>
  <c r="AT526" i="11"/>
  <c r="AT245" i="11"/>
  <c r="AT471" i="11"/>
  <c r="AT160" i="11"/>
  <c r="AT319" i="11"/>
  <c r="AT244" i="11"/>
  <c r="AT179" i="11"/>
  <c r="AT400" i="11"/>
  <c r="AT189" i="11"/>
  <c r="AT271" i="11"/>
  <c r="AT346" i="11"/>
  <c r="AT403" i="11"/>
  <c r="AT480" i="11"/>
  <c r="AT551" i="11"/>
  <c r="AT123" i="11"/>
  <c r="AT190" i="11"/>
  <c r="AT272" i="11"/>
  <c r="AT347" i="11"/>
  <c r="AT425" i="11"/>
  <c r="AT481" i="11"/>
  <c r="AT552" i="11"/>
  <c r="AT131" i="11"/>
  <c r="AT207" i="11"/>
  <c r="AT273" i="11"/>
  <c r="AT355" i="11"/>
  <c r="AT426" i="11"/>
  <c r="AT497" i="11"/>
  <c r="AT553" i="11"/>
  <c r="AT215" i="11"/>
  <c r="AT356" i="11"/>
  <c r="AT498" i="11"/>
  <c r="AT216" i="11"/>
  <c r="AT291" i="11"/>
  <c r="AT428" i="11"/>
  <c r="AT569" i="11"/>
  <c r="AT134" i="11"/>
  <c r="AT299" i="11"/>
  <c r="AT429" i="11"/>
  <c r="AT151" i="11"/>
  <c r="AT218" i="11"/>
  <c r="AT300" i="11"/>
  <c r="AT374" i="11"/>
  <c r="AT445" i="11"/>
  <c r="AT571" i="11"/>
  <c r="AT159" i="11"/>
  <c r="AT301" i="11"/>
  <c r="AT452" i="11"/>
  <c r="AT578" i="11"/>
  <c r="AT235" i="11"/>
  <c r="AT382" i="11"/>
  <c r="AT579" i="11"/>
  <c r="AT243" i="11"/>
  <c r="AT454" i="11"/>
  <c r="AT326" i="11"/>
  <c r="AT455" i="11"/>
  <c r="AT327" i="11"/>
  <c r="AT527" i="11"/>
  <c r="AV576" i="11"/>
  <c r="AV344" i="11"/>
  <c r="AU344" i="11" s="1"/>
  <c r="AV252" i="11"/>
  <c r="AV194" i="11"/>
  <c r="AV552" i="11"/>
  <c r="AV126" i="11"/>
  <c r="AV236" i="11"/>
  <c r="AV532" i="11"/>
  <c r="AV549" i="11"/>
  <c r="AV266" i="11"/>
  <c r="AV377" i="11"/>
  <c r="AV294" i="11"/>
  <c r="AV341" i="11"/>
  <c r="AV173" i="11"/>
  <c r="AV120" i="11"/>
  <c r="AV338" i="11"/>
  <c r="AV550" i="11"/>
  <c r="AV228" i="11"/>
  <c r="AV351" i="11"/>
  <c r="AV473" i="11"/>
  <c r="AV223" i="11"/>
  <c r="AV235" i="11"/>
  <c r="AV234" i="11"/>
  <c r="AV539" i="11"/>
  <c r="AV340" i="11"/>
  <c r="AV313" i="11"/>
  <c r="AV416" i="11"/>
  <c r="AV435" i="11"/>
  <c r="AV545" i="11"/>
  <c r="AV572" i="11"/>
  <c r="AV249" i="11"/>
  <c r="AV305" i="11"/>
  <c r="AV547" i="11"/>
  <c r="AV312" i="11"/>
  <c r="AV505" i="11"/>
  <c r="AV546" i="11"/>
  <c r="AV161" i="11"/>
  <c r="AV370" i="11"/>
  <c r="AV316" i="11"/>
  <c r="AV448" i="11"/>
  <c r="AV404" i="11"/>
  <c r="AV570" i="11"/>
  <c r="AV561" i="11"/>
  <c r="AV477" i="11"/>
  <c r="AV306" i="11"/>
  <c r="AV195" i="11"/>
  <c r="AV335" i="11"/>
  <c r="AV353" i="11"/>
  <c r="AV418" i="11"/>
  <c r="AV179" i="11"/>
  <c r="AV287" i="11"/>
  <c r="AV566" i="11"/>
  <c r="AV537" i="11"/>
  <c r="AV217" i="11"/>
  <c r="AV475" i="11"/>
  <c r="AV342" i="11"/>
  <c r="AV214" i="11"/>
  <c r="AV218" i="11"/>
  <c r="AV469" i="11"/>
  <c r="AV200" i="11"/>
  <c r="AV328" i="11"/>
  <c r="AV314" i="11"/>
  <c r="AV182" i="11"/>
  <c r="AV162" i="11"/>
  <c r="AV582" i="11"/>
  <c r="AV339" i="11"/>
  <c r="AV571" i="11"/>
  <c r="AV368" i="11"/>
  <c r="AV250" i="11"/>
  <c r="AV140" i="11"/>
  <c r="AV394" i="11"/>
  <c r="AV436" i="11"/>
  <c r="AV163" i="11"/>
  <c r="AV205" i="11"/>
  <c r="AV132" i="11"/>
  <c r="AV231" i="11"/>
  <c r="AV391" i="11"/>
  <c r="AV175" i="11"/>
  <c r="AV494" i="11"/>
  <c r="AV420" i="11"/>
  <c r="AV242" i="11"/>
  <c r="AV396" i="11"/>
  <c r="AV580" i="11"/>
  <c r="AV209" i="11"/>
  <c r="AV544" i="11"/>
  <c r="AV438" i="11"/>
  <c r="AV551" i="11"/>
  <c r="AV516" i="11"/>
  <c r="AV461" i="11"/>
  <c r="AV483" i="11"/>
  <c r="AV263" i="11"/>
  <c r="AV518" i="11"/>
  <c r="AV121" i="11"/>
  <c r="AV507" i="11"/>
  <c r="AV528" i="11"/>
  <c r="AV155" i="11"/>
  <c r="AV402" i="11"/>
  <c r="AV403" i="11"/>
  <c r="AV203" i="11"/>
  <c r="AV336" i="11"/>
  <c r="AV248" i="11"/>
  <c r="AV300" i="11"/>
  <c r="AV290" i="11"/>
  <c r="AV216" i="11"/>
  <c r="AV397" i="11"/>
  <c r="AV541" i="11"/>
  <c r="AV180" i="11"/>
  <c r="AV220" i="11"/>
  <c r="AV357" i="11"/>
  <c r="AV588" i="11"/>
  <c r="AV510" i="11"/>
  <c r="AV207" i="11"/>
  <c r="AV267" i="11"/>
  <c r="AV307" i="11"/>
  <c r="AV509" i="11"/>
  <c r="AV134" i="11"/>
  <c r="AV211" i="11"/>
  <c r="AV548" i="11"/>
  <c r="AV264" i="11"/>
  <c r="AU264" i="11" s="1"/>
  <c r="AV265" i="11"/>
  <c r="AV487" i="11"/>
  <c r="AV169" i="11"/>
  <c r="AV498" i="11"/>
  <c r="AV332" i="11"/>
  <c r="AV278" i="11"/>
  <c r="AV389" i="11"/>
  <c r="AV315" i="11"/>
  <c r="AV355" i="11"/>
  <c r="AV298" i="11"/>
  <c r="AV411" i="11"/>
  <c r="AV534" i="11"/>
  <c r="AV390" i="11"/>
  <c r="AV196" i="11"/>
  <c r="AV484" i="11"/>
  <c r="AV281" i="11"/>
  <c r="AV531" i="11"/>
  <c r="AV320" i="11"/>
  <c r="AV488" i="11"/>
  <c r="AV476" i="11"/>
  <c r="AV327" i="11"/>
  <c r="AV184" i="11"/>
  <c r="AV464" i="11"/>
  <c r="AV388" i="11"/>
  <c r="AV138" i="11"/>
  <c r="AV172" i="11"/>
  <c r="AV245" i="11"/>
  <c r="AV144" i="11"/>
  <c r="AV285" i="11"/>
  <c r="AV333" i="11"/>
  <c r="AV299" i="11"/>
  <c r="AV578" i="11"/>
  <c r="AV289" i="11"/>
  <c r="AV251" i="11"/>
  <c r="AV422" i="11"/>
  <c r="AV555" i="11"/>
  <c r="AV511" i="11"/>
  <c r="AV210" i="11"/>
  <c r="AV213" i="11"/>
  <c r="AV430" i="11"/>
  <c r="AV164" i="11"/>
  <c r="AV304" i="11"/>
  <c r="AV579" i="11"/>
  <c r="AV157" i="11"/>
  <c r="AV208" i="11"/>
  <c r="AV350" i="11"/>
  <c r="AV513" i="11"/>
  <c r="AV221" i="11"/>
  <c r="AV192" i="11"/>
  <c r="AV291" i="11"/>
  <c r="AV114" i="11"/>
  <c r="AV166" i="11"/>
  <c r="AV428" i="11"/>
  <c r="AV318" i="11"/>
  <c r="AV354" i="11"/>
  <c r="AV460" i="11"/>
  <c r="AU460" i="11" s="1"/>
  <c r="AV345" i="11"/>
  <c r="AV540" i="11"/>
  <c r="AV382" i="11"/>
  <c r="AV301" i="11"/>
  <c r="AV324" i="11"/>
  <c r="AV191" i="11"/>
  <c r="AV239" i="11"/>
  <c r="AV426" i="11"/>
  <c r="AV309" i="11"/>
  <c r="AV348" i="11"/>
  <c r="AV323" i="11"/>
  <c r="AV584" i="11"/>
  <c r="AV589" i="11"/>
  <c r="AV458" i="11"/>
  <c r="AV268" i="11"/>
  <c r="AV398" i="11"/>
  <c r="AV413" i="11"/>
  <c r="AV515" i="11"/>
  <c r="AV480" i="11"/>
  <c r="AV115" i="11"/>
  <c r="AV225" i="11"/>
  <c r="AV392" i="11"/>
  <c r="AV302" i="11"/>
  <c r="AV262" i="11"/>
  <c r="AV135" i="11"/>
  <c r="AV243" i="11"/>
  <c r="AV276" i="11"/>
  <c r="AV437" i="11"/>
  <c r="AV536" i="11"/>
  <c r="AV326" i="11"/>
  <c r="AV177" i="11"/>
  <c r="AV277" i="11"/>
  <c r="AV310" i="11"/>
  <c r="AV151" i="11"/>
  <c r="AV399" i="11"/>
  <c r="AV485" i="11"/>
  <c r="AV529" i="11"/>
  <c r="AU529" i="11" s="1"/>
  <c r="AV152" i="11"/>
  <c r="AV150" i="11"/>
  <c r="AV122" i="11"/>
  <c r="AV562" i="11"/>
  <c r="AV356" i="11"/>
  <c r="AV149" i="11"/>
  <c r="AV258" i="11"/>
  <c r="AV486" i="11"/>
  <c r="AV280" i="11"/>
  <c r="AV553" i="11"/>
  <c r="AV282" i="11"/>
  <c r="AV393" i="11"/>
  <c r="AV575" i="11"/>
  <c r="AU575" i="11" s="1"/>
  <c r="AV520" i="11"/>
  <c r="AV419" i="11"/>
  <c r="AV449" i="11"/>
  <c r="AV371" i="11"/>
  <c r="AV232" i="11"/>
  <c r="AV366" i="11"/>
  <c r="AV334" i="11"/>
  <c r="AV113" i="11"/>
  <c r="AV204" i="11"/>
  <c r="AV131" i="11"/>
  <c r="AV439" i="11"/>
  <c r="AV400" i="11"/>
  <c r="AV492" i="11"/>
  <c r="AV286" i="11"/>
  <c r="AV147" i="11"/>
  <c r="AV429" i="11"/>
  <c r="AV146" i="11"/>
  <c r="AV374" i="11"/>
  <c r="AV504" i="11"/>
  <c r="AV533" i="11"/>
  <c r="AV585" i="11"/>
  <c r="AV174" i="11"/>
  <c r="AV364" i="11"/>
  <c r="AV557" i="11"/>
  <c r="AV343" i="11"/>
  <c r="AV112" i="11"/>
  <c r="AV381" i="11"/>
  <c r="AV319" i="11"/>
  <c r="AV467" i="11"/>
  <c r="AV503" i="11"/>
  <c r="AV141" i="11"/>
  <c r="AV325" i="11"/>
  <c r="AV227" i="11"/>
  <c r="AV417" i="11"/>
  <c r="AV199" i="11"/>
  <c r="AV586" i="11"/>
  <c r="AV471" i="11"/>
  <c r="AV378" i="11"/>
  <c r="AV499" i="11"/>
  <c r="AV148" i="11"/>
  <c r="AV474" i="11"/>
  <c r="AV522" i="11"/>
  <c r="AV453" i="11"/>
  <c r="AV412" i="11"/>
  <c r="AV254" i="11"/>
  <c r="AV160" i="11"/>
  <c r="AV380" i="11"/>
  <c r="AV317" i="11"/>
  <c r="AV170" i="11"/>
  <c r="AV421" i="11"/>
  <c r="AV139" i="11"/>
  <c r="AU139" i="11" s="1"/>
  <c r="AV383" i="11"/>
  <c r="AV535" i="11"/>
  <c r="AV136" i="11"/>
  <c r="AV275" i="11"/>
  <c r="AV567" i="11"/>
  <c r="AV591" i="11"/>
  <c r="AV156" i="11"/>
  <c r="AV246" i="11"/>
  <c r="AV143" i="11"/>
  <c r="AV441" i="11"/>
  <c r="AV514" i="11"/>
  <c r="AV455" i="11"/>
  <c r="AV559" i="11"/>
  <c r="AV556" i="11"/>
  <c r="AV408" i="11"/>
  <c r="AV259" i="11"/>
  <c r="AV500" i="11"/>
  <c r="AV247" i="11"/>
  <c r="AV542" i="11"/>
  <c r="AV284" i="11"/>
  <c r="AV466" i="11"/>
  <c r="AV465" i="11"/>
  <c r="AV133" i="11"/>
  <c r="AV240" i="11"/>
  <c r="AV468" i="11"/>
  <c r="AV230" i="11"/>
  <c r="AV502" i="11"/>
  <c r="AV142" i="11"/>
  <c r="AV360" i="11"/>
  <c r="AV119" i="11"/>
  <c r="AV508" i="11"/>
  <c r="AV260" i="11"/>
  <c r="AV185" i="11"/>
  <c r="AV450" i="11"/>
  <c r="AV443" i="11"/>
  <c r="AV337" i="11"/>
  <c r="AV414" i="11"/>
  <c r="AV479" i="11"/>
  <c r="AV293" i="11"/>
  <c r="AV442" i="11"/>
  <c r="AV347" i="11"/>
  <c r="AV410" i="11"/>
  <c r="AV372" i="11"/>
  <c r="AV365" i="11"/>
  <c r="AV501" i="11"/>
  <c r="AV573" i="11"/>
  <c r="AV244" i="11"/>
  <c r="AV117" i="11"/>
  <c r="AV116" i="11"/>
  <c r="AV271" i="11"/>
  <c r="AV405" i="11"/>
  <c r="AV574" i="11"/>
  <c r="AV560" i="11"/>
  <c r="AV183" i="11"/>
  <c r="AV193" i="11"/>
  <c r="AV361" i="11"/>
  <c r="AV495" i="11"/>
  <c r="AV321" i="11"/>
  <c r="AV482" i="11"/>
  <c r="AV447" i="11"/>
  <c r="AV538" i="11"/>
  <c r="AV506" i="11"/>
  <c r="AV564" i="11"/>
  <c r="AV446" i="11"/>
  <c r="AV273" i="11"/>
  <c r="AV517" i="11"/>
  <c r="AV425" i="11"/>
  <c r="AV432" i="11"/>
  <c r="AV358" i="11"/>
  <c r="AV269" i="11"/>
  <c r="AV427" i="11"/>
  <c r="AV423" i="11"/>
  <c r="AV153" i="11"/>
  <c r="AV222" i="11"/>
  <c r="AV128" i="11"/>
  <c r="AV363" i="11"/>
  <c r="AV554" i="11"/>
  <c r="AV424" i="11"/>
  <c r="AV527" i="11"/>
  <c r="AV387" i="11"/>
  <c r="AV198" i="11"/>
  <c r="AV373" i="11"/>
  <c r="AV451" i="11"/>
  <c r="AV367" i="11"/>
  <c r="AV206" i="11"/>
  <c r="AV329" i="11"/>
  <c r="AV125" i="11"/>
  <c r="AV543" i="11"/>
  <c r="AV176" i="11"/>
  <c r="AU176" i="11" s="1"/>
  <c r="AV376" i="11"/>
  <c r="AV385" i="11"/>
  <c r="AV190" i="11"/>
  <c r="AV407" i="11"/>
  <c r="AV297" i="11"/>
  <c r="AV445" i="11"/>
  <c r="AV581" i="11"/>
  <c r="AV523" i="11"/>
  <c r="AV346" i="11"/>
  <c r="AU346" i="11" s="1"/>
  <c r="AV158" i="11"/>
  <c r="AV462" i="11"/>
  <c r="AV433" i="11"/>
  <c r="AV253" i="11"/>
  <c r="AV456" i="11"/>
  <c r="AV558" i="11"/>
  <c r="AV187" i="11"/>
  <c r="AV452" i="11"/>
  <c r="AV118" i="11"/>
  <c r="AV415" i="11"/>
  <c r="AV167" i="11"/>
  <c r="AV229" i="11"/>
  <c r="AV369" i="11"/>
  <c r="AV145" i="11"/>
  <c r="AV577" i="11"/>
  <c r="AV362" i="11"/>
  <c r="AV283" i="11"/>
  <c r="AV521" i="11"/>
  <c r="AV154" i="11"/>
  <c r="AV563" i="11"/>
  <c r="AV238" i="11"/>
  <c r="AV459" i="11"/>
  <c r="AV470" i="11"/>
  <c r="AV233" i="11"/>
  <c r="AV296" i="11"/>
  <c r="AV386" i="11"/>
  <c r="AV457" i="11"/>
  <c r="AV237" i="11"/>
  <c r="AV519" i="11"/>
  <c r="AU519" i="11" s="1"/>
  <c r="AV159" i="11"/>
  <c r="AV569" i="11"/>
  <c r="AV490" i="11"/>
  <c r="AV409" i="11"/>
  <c r="AV168" i="11"/>
  <c r="AV274" i="11"/>
  <c r="AV201" i="11"/>
  <c r="AV303" i="11"/>
  <c r="AV496" i="11"/>
  <c r="AV129" i="11"/>
  <c r="AV472" i="11"/>
  <c r="AV272" i="11"/>
  <c r="AV241" i="11"/>
  <c r="AV189" i="11"/>
  <c r="AV188" i="11"/>
  <c r="AV171" i="11"/>
  <c r="AV454" i="11"/>
  <c r="AV311" i="11"/>
  <c r="AU311" i="11" s="1"/>
  <c r="AV331" i="11"/>
  <c r="AV526" i="11"/>
  <c r="AV406" i="11"/>
  <c r="AV478" i="11"/>
  <c r="AV497" i="11"/>
  <c r="AV489" i="11"/>
  <c r="AV590" i="11"/>
  <c r="AV255" i="11"/>
  <c r="AV137" i="11"/>
  <c r="AV512" i="11"/>
  <c r="AV359" i="11"/>
  <c r="AV384" i="11"/>
  <c r="AV124" i="11"/>
  <c r="AV270" i="11"/>
  <c r="AV226" i="11"/>
  <c r="AV257" i="11"/>
  <c r="AV224" i="11"/>
  <c r="AV379" i="11"/>
  <c r="AV178" i="11"/>
  <c r="AV587" i="11"/>
  <c r="AU587" i="11" s="1"/>
  <c r="AV212" i="11"/>
  <c r="AV431" i="11"/>
  <c r="AV308" i="11"/>
  <c r="AV444" i="11"/>
  <c r="AV322" i="11"/>
  <c r="AV481" i="11"/>
  <c r="AV165" i="11"/>
  <c r="AV463" i="11"/>
  <c r="AV202" i="11"/>
  <c r="AV181" i="11"/>
  <c r="AV375" i="11"/>
  <c r="AV349" i="11"/>
  <c r="AV530" i="11"/>
  <c r="AV395" i="11"/>
  <c r="AV525" i="11"/>
  <c r="AV330" i="11"/>
  <c r="AV434" i="11"/>
  <c r="AV565" i="11"/>
  <c r="AU565" i="11" s="1"/>
  <c r="AV568" i="11"/>
  <c r="AV197" i="11"/>
  <c r="AV491" i="11"/>
  <c r="AV493" i="11"/>
  <c r="AU493" i="11" s="1"/>
  <c r="AV583" i="11"/>
  <c r="AU583" i="11" s="1"/>
  <c r="AV292" i="11"/>
  <c r="AV524" i="11"/>
  <c r="AV352" i="11"/>
  <c r="AV130" i="11"/>
  <c r="AV279" i="11"/>
  <c r="AV295" i="11"/>
  <c r="AV261" i="11"/>
  <c r="AV256" i="11"/>
  <c r="AV440" i="11"/>
  <c r="AV123" i="11"/>
  <c r="F4" i="9"/>
  <c r="E6" i="9"/>
  <c r="C9" i="9"/>
  <c r="D9" i="9" s="1"/>
  <c r="E9" i="9" s="1"/>
  <c r="F9" i="9" s="1"/>
  <c r="G9" i="9" s="1"/>
  <c r="H9" i="9" s="1"/>
  <c r="I9" i="9" s="1"/>
  <c r="J9" i="9" s="1"/>
  <c r="K9" i="9" s="1"/>
  <c r="L9" i="9" s="1"/>
  <c r="M9" i="9" s="1"/>
  <c r="N9" i="9" s="1"/>
  <c r="O9" i="9" s="1"/>
  <c r="P9" i="9" s="1"/>
  <c r="Q9" i="9" s="1"/>
  <c r="R9" i="9" s="1"/>
  <c r="S9" i="9" s="1"/>
  <c r="T9" i="9" s="1"/>
  <c r="U9" i="9" s="1"/>
  <c r="V9" i="9" s="1"/>
  <c r="W9" i="9" s="1"/>
  <c r="X9" i="9" s="1"/>
  <c r="Y9" i="9" s="1"/>
  <c r="Z9" i="9" s="1"/>
  <c r="AA9" i="9" s="1"/>
  <c r="AB9" i="9" s="1"/>
  <c r="AC9" i="9" s="1"/>
  <c r="AD9" i="9" s="1"/>
  <c r="AE9" i="9" s="1"/>
  <c r="AF9" i="9" s="1"/>
  <c r="E117" i="6"/>
  <c r="B18" i="5"/>
  <c r="D7" i="9"/>
  <c r="B80" i="5" l="1"/>
  <c r="F80" i="5" s="1"/>
  <c r="F18" i="5"/>
  <c r="G44" i="11"/>
  <c r="O46" i="11" s="1"/>
  <c r="F78" i="5"/>
  <c r="AS5" i="13"/>
  <c r="AU376" i="11"/>
  <c r="AU363" i="11"/>
  <c r="AU572" i="11"/>
  <c r="AU127" i="11"/>
  <c r="AU539" i="11"/>
  <c r="AU464" i="11"/>
  <c r="AU558" i="11"/>
  <c r="AU450" i="11"/>
  <c r="AU511" i="11"/>
  <c r="AU409" i="11"/>
  <c r="AU544" i="11"/>
  <c r="AU561" i="11"/>
  <c r="AU120" i="11"/>
  <c r="B93" i="12"/>
  <c r="B77" i="12"/>
  <c r="O41" i="11"/>
  <c r="AU550" i="11"/>
  <c r="AU215" i="11"/>
  <c r="AS112" i="11"/>
  <c r="AS113" i="11" s="1"/>
  <c r="AS114" i="11" s="1"/>
  <c r="AS115" i="11" s="1"/>
  <c r="AS116" i="11" s="1"/>
  <c r="AS117" i="11" s="1"/>
  <c r="AS118" i="11" s="1"/>
  <c r="AS119" i="11" s="1"/>
  <c r="AS120" i="11" s="1"/>
  <c r="AS121" i="11" s="1"/>
  <c r="AS122" i="11" s="1"/>
  <c r="AS123" i="11" s="1"/>
  <c r="AS124" i="11" s="1"/>
  <c r="AS125" i="11" s="1"/>
  <c r="AS126" i="11" s="1"/>
  <c r="AS127" i="11" s="1"/>
  <c r="AS128" i="11" s="1"/>
  <c r="AS129" i="11" s="1"/>
  <c r="AS130" i="11" s="1"/>
  <c r="AS131" i="11" s="1"/>
  <c r="AS132" i="11" s="1"/>
  <c r="AS133" i="11" s="1"/>
  <c r="AS134" i="11" s="1"/>
  <c r="AS135" i="11" s="1"/>
  <c r="AS136" i="11" s="1"/>
  <c r="AS137" i="11" s="1"/>
  <c r="AS138" i="11" s="1"/>
  <c r="AS139" i="11" s="1"/>
  <c r="AS140" i="11" s="1"/>
  <c r="AS141" i="11" s="1"/>
  <c r="AS142" i="11" s="1"/>
  <c r="AS143" i="11" s="1"/>
  <c r="AS144" i="11" s="1"/>
  <c r="AS145" i="11" s="1"/>
  <c r="AS146" i="11" s="1"/>
  <c r="AS147" i="11" s="1"/>
  <c r="AS148" i="11" s="1"/>
  <c r="AS149" i="11" s="1"/>
  <c r="AS150" i="11" s="1"/>
  <c r="AS151" i="11" s="1"/>
  <c r="AS152" i="11" s="1"/>
  <c r="AS153" i="11" s="1"/>
  <c r="AS154" i="11" s="1"/>
  <c r="AS155" i="11" s="1"/>
  <c r="AS156" i="11" s="1"/>
  <c r="AS157" i="11" s="1"/>
  <c r="AS158" i="11" s="1"/>
  <c r="AS159" i="11" s="1"/>
  <c r="AS160" i="11" s="1"/>
  <c r="AS161" i="11" s="1"/>
  <c r="AS162" i="11" s="1"/>
  <c r="AS163" i="11" s="1"/>
  <c r="AS164" i="11" s="1"/>
  <c r="AS165" i="11" s="1"/>
  <c r="AS166" i="11" s="1"/>
  <c r="AS167" i="11" s="1"/>
  <c r="AS168" i="11" s="1"/>
  <c r="AS169" i="11" s="1"/>
  <c r="AS170" i="11" s="1"/>
  <c r="AS171" i="11" s="1"/>
  <c r="AS172" i="11" s="1"/>
  <c r="AS173" i="11" s="1"/>
  <c r="AS174" i="11" s="1"/>
  <c r="AS175" i="11" s="1"/>
  <c r="AS176" i="11" s="1"/>
  <c r="AS177" i="11" s="1"/>
  <c r="AS178" i="11" s="1"/>
  <c r="AS179" i="11" s="1"/>
  <c r="AS180" i="11" s="1"/>
  <c r="AS181" i="11" s="1"/>
  <c r="AS182" i="11" s="1"/>
  <c r="AS183" i="11" s="1"/>
  <c r="AS184" i="11" s="1"/>
  <c r="AS185" i="11" s="1"/>
  <c r="AS186" i="11" s="1"/>
  <c r="AS187" i="11" s="1"/>
  <c r="AS188" i="11" s="1"/>
  <c r="AS189" i="11" s="1"/>
  <c r="AS190" i="11" s="1"/>
  <c r="AS191" i="11" s="1"/>
  <c r="AS192" i="11" s="1"/>
  <c r="AS193" i="11" s="1"/>
  <c r="AS194" i="11" s="1"/>
  <c r="AS195" i="11" s="1"/>
  <c r="AS196" i="11" s="1"/>
  <c r="AS197" i="11" s="1"/>
  <c r="AS198" i="11" s="1"/>
  <c r="AS199" i="11" s="1"/>
  <c r="AS200" i="11" s="1"/>
  <c r="AS201" i="11" s="1"/>
  <c r="AS202" i="11" s="1"/>
  <c r="AS203" i="11" s="1"/>
  <c r="AS204" i="11" s="1"/>
  <c r="AS205" i="11" s="1"/>
  <c r="AS206" i="11" s="1"/>
  <c r="AS207" i="11" s="1"/>
  <c r="AS208" i="11" s="1"/>
  <c r="AS209" i="11" s="1"/>
  <c r="AS210" i="11" s="1"/>
  <c r="AS211" i="11" s="1"/>
  <c r="AS212" i="11" s="1"/>
  <c r="AS213" i="11" s="1"/>
  <c r="AS214" i="11" s="1"/>
  <c r="AS215" i="11" s="1"/>
  <c r="AS216" i="11" s="1"/>
  <c r="AS217" i="11" s="1"/>
  <c r="AS218" i="11" s="1"/>
  <c r="AS219" i="11" s="1"/>
  <c r="AS220" i="11" s="1"/>
  <c r="AS221" i="11" s="1"/>
  <c r="AS222" i="11" s="1"/>
  <c r="AS223" i="11" s="1"/>
  <c r="AS224" i="11" s="1"/>
  <c r="AS225" i="11" s="1"/>
  <c r="AS226" i="11" s="1"/>
  <c r="AS227" i="11" s="1"/>
  <c r="AS228" i="11" s="1"/>
  <c r="AS229" i="11" s="1"/>
  <c r="AS230" i="11" s="1"/>
  <c r="AS231" i="11" s="1"/>
  <c r="AS232" i="11" s="1"/>
  <c r="AS233" i="11" s="1"/>
  <c r="AS234" i="11" s="1"/>
  <c r="AS235" i="11" s="1"/>
  <c r="AS236" i="11" s="1"/>
  <c r="AS237" i="11" s="1"/>
  <c r="AS238" i="11" s="1"/>
  <c r="AS239" i="11" s="1"/>
  <c r="AS240" i="11" s="1"/>
  <c r="AS241" i="11" s="1"/>
  <c r="AS242" i="11" s="1"/>
  <c r="AS243" i="11" s="1"/>
  <c r="AS244" i="11" s="1"/>
  <c r="AS245" i="11" s="1"/>
  <c r="AS246" i="11" s="1"/>
  <c r="AS247" i="11" s="1"/>
  <c r="AS248" i="11" s="1"/>
  <c r="AS249" i="11" s="1"/>
  <c r="AS250" i="11" s="1"/>
  <c r="AS251" i="11" s="1"/>
  <c r="AS252" i="11" s="1"/>
  <c r="AS253" i="11" s="1"/>
  <c r="AS254" i="11" s="1"/>
  <c r="AS255" i="11" s="1"/>
  <c r="AS256" i="11" s="1"/>
  <c r="AS257" i="11" s="1"/>
  <c r="AS258" i="11" s="1"/>
  <c r="AS259" i="11" s="1"/>
  <c r="AS260" i="11" s="1"/>
  <c r="AS261" i="11" s="1"/>
  <c r="AS262" i="11" s="1"/>
  <c r="AS263" i="11" s="1"/>
  <c r="AS264" i="11" s="1"/>
  <c r="AS265" i="11" s="1"/>
  <c r="AS266" i="11" s="1"/>
  <c r="AS267" i="11" s="1"/>
  <c r="AS268" i="11" s="1"/>
  <c r="AS269" i="11" s="1"/>
  <c r="AS270" i="11" s="1"/>
  <c r="AS271" i="11" s="1"/>
  <c r="AS272" i="11" s="1"/>
  <c r="AS273" i="11" s="1"/>
  <c r="AS274" i="11" s="1"/>
  <c r="AS275" i="11" s="1"/>
  <c r="AS276" i="11" s="1"/>
  <c r="AS277" i="11" s="1"/>
  <c r="AS278" i="11" s="1"/>
  <c r="AS279" i="11" s="1"/>
  <c r="AS280" i="11" s="1"/>
  <c r="AS281" i="11" s="1"/>
  <c r="AS282" i="11" s="1"/>
  <c r="AS283" i="11" s="1"/>
  <c r="AS284" i="11" s="1"/>
  <c r="AS285" i="11" s="1"/>
  <c r="AS286" i="11" s="1"/>
  <c r="AS287" i="11" s="1"/>
  <c r="AS288" i="11" s="1"/>
  <c r="AS289" i="11" s="1"/>
  <c r="AS290" i="11" s="1"/>
  <c r="AS291" i="11" s="1"/>
  <c r="AS292" i="11" s="1"/>
  <c r="AS293" i="11" s="1"/>
  <c r="AS294" i="11" s="1"/>
  <c r="AS295" i="11" s="1"/>
  <c r="AS296" i="11" s="1"/>
  <c r="AS297" i="11" s="1"/>
  <c r="AS298" i="11" s="1"/>
  <c r="AS299" i="11" s="1"/>
  <c r="AS300" i="11" s="1"/>
  <c r="AS301" i="11" s="1"/>
  <c r="AS302" i="11" s="1"/>
  <c r="AS303" i="11" s="1"/>
  <c r="AS304" i="11" s="1"/>
  <c r="AS305" i="11" s="1"/>
  <c r="AS306" i="11" s="1"/>
  <c r="AS307" i="11" s="1"/>
  <c r="AS308" i="11" s="1"/>
  <c r="AS309" i="11" s="1"/>
  <c r="AS310" i="11" s="1"/>
  <c r="AS311" i="11" s="1"/>
  <c r="AS312" i="11" s="1"/>
  <c r="AS313" i="11" s="1"/>
  <c r="AS314" i="11" s="1"/>
  <c r="AS315" i="11" s="1"/>
  <c r="AS316" i="11" s="1"/>
  <c r="AS317" i="11" s="1"/>
  <c r="AS318" i="11" s="1"/>
  <c r="AS319" i="11" s="1"/>
  <c r="AS320" i="11" s="1"/>
  <c r="AS321" i="11" s="1"/>
  <c r="AS322" i="11" s="1"/>
  <c r="AS323" i="11" s="1"/>
  <c r="AS324" i="11" s="1"/>
  <c r="AS325" i="11" s="1"/>
  <c r="AS326" i="11" s="1"/>
  <c r="AS327" i="11" s="1"/>
  <c r="AS328" i="11" s="1"/>
  <c r="AS329" i="11" s="1"/>
  <c r="AS330" i="11" s="1"/>
  <c r="AS331" i="11" s="1"/>
  <c r="AS332" i="11" s="1"/>
  <c r="AS333" i="11" s="1"/>
  <c r="AS334" i="11" s="1"/>
  <c r="AS335" i="11" s="1"/>
  <c r="AS336" i="11" s="1"/>
  <c r="AS337" i="11" s="1"/>
  <c r="AS338" i="11" s="1"/>
  <c r="AS339" i="11" s="1"/>
  <c r="AS340" i="11" s="1"/>
  <c r="AS341" i="11" s="1"/>
  <c r="AS342" i="11" s="1"/>
  <c r="AS343" i="11" s="1"/>
  <c r="AS344" i="11" s="1"/>
  <c r="AS345" i="11" s="1"/>
  <c r="AS346" i="11" s="1"/>
  <c r="AS347" i="11" s="1"/>
  <c r="AS348" i="11" s="1"/>
  <c r="AS349" i="11" s="1"/>
  <c r="AS350" i="11" s="1"/>
  <c r="AS351" i="11" s="1"/>
  <c r="AS352" i="11" s="1"/>
  <c r="AS353" i="11" s="1"/>
  <c r="AS354" i="11" s="1"/>
  <c r="AS355" i="11" s="1"/>
  <c r="AS356" i="11" s="1"/>
  <c r="AS357" i="11" s="1"/>
  <c r="AS358" i="11" s="1"/>
  <c r="AS359" i="11" s="1"/>
  <c r="AS360" i="11" s="1"/>
  <c r="AS361" i="11" s="1"/>
  <c r="AS362" i="11" s="1"/>
  <c r="AS363" i="11" s="1"/>
  <c r="AS364" i="11" s="1"/>
  <c r="AS365" i="11" s="1"/>
  <c r="AS366" i="11" s="1"/>
  <c r="AS367" i="11" s="1"/>
  <c r="AS368" i="11" s="1"/>
  <c r="AS369" i="11" s="1"/>
  <c r="AS370" i="11" s="1"/>
  <c r="AS371" i="11" s="1"/>
  <c r="AS372" i="11" s="1"/>
  <c r="AS373" i="11" s="1"/>
  <c r="AS374" i="11" s="1"/>
  <c r="AS375" i="11" s="1"/>
  <c r="AS376" i="11" s="1"/>
  <c r="AS377" i="11" s="1"/>
  <c r="AS378" i="11" s="1"/>
  <c r="AS379" i="11" s="1"/>
  <c r="AS380" i="11" s="1"/>
  <c r="AS381" i="11" s="1"/>
  <c r="AS382" i="11" s="1"/>
  <c r="AS383" i="11" s="1"/>
  <c r="AS384" i="11" s="1"/>
  <c r="AS385" i="11" s="1"/>
  <c r="AS386" i="11" s="1"/>
  <c r="AS387" i="11" s="1"/>
  <c r="AS388" i="11" s="1"/>
  <c r="AS389" i="11" s="1"/>
  <c r="AS390" i="11" s="1"/>
  <c r="AS391" i="11" s="1"/>
  <c r="AS392" i="11" s="1"/>
  <c r="AS393" i="11" s="1"/>
  <c r="AS394" i="11" s="1"/>
  <c r="AS395" i="11" s="1"/>
  <c r="AS396" i="11" s="1"/>
  <c r="AS397" i="11" s="1"/>
  <c r="AS398" i="11" s="1"/>
  <c r="AS399" i="11" s="1"/>
  <c r="AS400" i="11" s="1"/>
  <c r="AS401" i="11" s="1"/>
  <c r="AS402" i="11" s="1"/>
  <c r="AS403" i="11" s="1"/>
  <c r="AS404" i="11" s="1"/>
  <c r="AS405" i="11" s="1"/>
  <c r="AS406" i="11" s="1"/>
  <c r="AS407" i="11" s="1"/>
  <c r="AS408" i="11" s="1"/>
  <c r="AS409" i="11" s="1"/>
  <c r="AS410" i="11" s="1"/>
  <c r="AS411" i="11" s="1"/>
  <c r="AS412" i="11" s="1"/>
  <c r="AS413" i="11" s="1"/>
  <c r="AS414" i="11" s="1"/>
  <c r="AS415" i="11" s="1"/>
  <c r="AS416" i="11" s="1"/>
  <c r="AS417" i="11" s="1"/>
  <c r="AS418" i="11" s="1"/>
  <c r="AS419" i="11" s="1"/>
  <c r="AS420" i="11" s="1"/>
  <c r="AS421" i="11" s="1"/>
  <c r="AS422" i="11" s="1"/>
  <c r="AS423" i="11" s="1"/>
  <c r="AS424" i="11" s="1"/>
  <c r="AS425" i="11" s="1"/>
  <c r="AS426" i="11" s="1"/>
  <c r="AS427" i="11" s="1"/>
  <c r="AS428" i="11" s="1"/>
  <c r="AS429" i="11" s="1"/>
  <c r="AS430" i="11" s="1"/>
  <c r="AS431" i="11" s="1"/>
  <c r="AS432" i="11" s="1"/>
  <c r="AS433" i="11" s="1"/>
  <c r="AS434" i="11" s="1"/>
  <c r="AS435" i="11" s="1"/>
  <c r="AS436" i="11" s="1"/>
  <c r="AS437" i="11" s="1"/>
  <c r="AS438" i="11" s="1"/>
  <c r="AS439" i="11" s="1"/>
  <c r="AS440" i="11" s="1"/>
  <c r="AS441" i="11" s="1"/>
  <c r="AS442" i="11" s="1"/>
  <c r="AS443" i="11" s="1"/>
  <c r="AS444" i="11" s="1"/>
  <c r="AS445" i="11" s="1"/>
  <c r="AS446" i="11" s="1"/>
  <c r="AS447" i="11" s="1"/>
  <c r="AS448" i="11" s="1"/>
  <c r="AS449" i="11" s="1"/>
  <c r="AS450" i="11" s="1"/>
  <c r="AS451" i="11" s="1"/>
  <c r="AS452" i="11" s="1"/>
  <c r="AS453" i="11" s="1"/>
  <c r="AS454" i="11" s="1"/>
  <c r="AS455" i="11" s="1"/>
  <c r="AS456" i="11" s="1"/>
  <c r="AS457" i="11" s="1"/>
  <c r="AS458" i="11" s="1"/>
  <c r="AS459" i="11" s="1"/>
  <c r="AS460" i="11" s="1"/>
  <c r="AS461" i="11" s="1"/>
  <c r="AS462" i="11" s="1"/>
  <c r="AS463" i="11" s="1"/>
  <c r="AS464" i="11" s="1"/>
  <c r="AS465" i="11" s="1"/>
  <c r="AS466" i="11" s="1"/>
  <c r="AS467" i="11" s="1"/>
  <c r="AS468" i="11" s="1"/>
  <c r="AS469" i="11" s="1"/>
  <c r="AS470" i="11" s="1"/>
  <c r="AS471" i="11" s="1"/>
  <c r="AS472" i="11" s="1"/>
  <c r="AS473" i="11" s="1"/>
  <c r="AS474" i="11" s="1"/>
  <c r="AS475" i="11" s="1"/>
  <c r="AS476" i="11" s="1"/>
  <c r="AS477" i="11" s="1"/>
  <c r="AS478" i="11" s="1"/>
  <c r="AS479" i="11" s="1"/>
  <c r="AS480" i="11" s="1"/>
  <c r="AS481" i="11" s="1"/>
  <c r="AS482" i="11" s="1"/>
  <c r="AS483" i="11" s="1"/>
  <c r="AS484" i="11" s="1"/>
  <c r="AS485" i="11" s="1"/>
  <c r="AS486" i="11" s="1"/>
  <c r="AS487" i="11" s="1"/>
  <c r="AS488" i="11" s="1"/>
  <c r="AS489" i="11" s="1"/>
  <c r="AS490" i="11" s="1"/>
  <c r="AS491" i="11" s="1"/>
  <c r="AS492" i="11" s="1"/>
  <c r="AS493" i="11" s="1"/>
  <c r="AS494" i="11" s="1"/>
  <c r="AS495" i="11" s="1"/>
  <c r="AS496" i="11" s="1"/>
  <c r="AS497" i="11" s="1"/>
  <c r="AS498" i="11" s="1"/>
  <c r="AS499" i="11" s="1"/>
  <c r="AS500" i="11" s="1"/>
  <c r="AS501" i="11" s="1"/>
  <c r="AS502" i="11" s="1"/>
  <c r="AS503" i="11" s="1"/>
  <c r="AS504" i="11" s="1"/>
  <c r="AS505" i="11" s="1"/>
  <c r="AS506" i="11" s="1"/>
  <c r="AS507" i="11" s="1"/>
  <c r="AS508" i="11" s="1"/>
  <c r="AS509" i="11" s="1"/>
  <c r="AS510" i="11" s="1"/>
  <c r="AS511" i="11" s="1"/>
  <c r="AS512" i="11" s="1"/>
  <c r="AS513" i="11" s="1"/>
  <c r="AS514" i="11" s="1"/>
  <c r="AS515" i="11" s="1"/>
  <c r="AS516" i="11" s="1"/>
  <c r="AS517" i="11" s="1"/>
  <c r="AS518" i="11" s="1"/>
  <c r="AS519" i="11" s="1"/>
  <c r="AS520" i="11" s="1"/>
  <c r="AS521" i="11" s="1"/>
  <c r="AS522" i="11" s="1"/>
  <c r="AS523" i="11" s="1"/>
  <c r="AS524" i="11" s="1"/>
  <c r="AS525" i="11" s="1"/>
  <c r="AS526" i="11" s="1"/>
  <c r="AS527" i="11" s="1"/>
  <c r="AS528" i="11" s="1"/>
  <c r="AS529" i="11" s="1"/>
  <c r="AS530" i="11" s="1"/>
  <c r="AS531" i="11" s="1"/>
  <c r="AS532" i="11" s="1"/>
  <c r="AS533" i="11" s="1"/>
  <c r="AS534" i="11" s="1"/>
  <c r="AS535" i="11" s="1"/>
  <c r="AS536" i="11" s="1"/>
  <c r="AS537" i="11" s="1"/>
  <c r="AS538" i="11" s="1"/>
  <c r="AS539" i="11" s="1"/>
  <c r="AS540" i="11" s="1"/>
  <c r="AS541" i="11" s="1"/>
  <c r="AS542" i="11" s="1"/>
  <c r="AS543" i="11" s="1"/>
  <c r="AS544" i="11" s="1"/>
  <c r="AS545" i="11" s="1"/>
  <c r="AS546" i="11" s="1"/>
  <c r="AS547" i="11" s="1"/>
  <c r="AS548" i="11" s="1"/>
  <c r="AS549" i="11" s="1"/>
  <c r="AS550" i="11" s="1"/>
  <c r="AS551" i="11" s="1"/>
  <c r="AS552" i="11" s="1"/>
  <c r="AS553" i="11" s="1"/>
  <c r="AS554" i="11" s="1"/>
  <c r="AS555" i="11" s="1"/>
  <c r="AS556" i="11" s="1"/>
  <c r="AS557" i="11" s="1"/>
  <c r="AS558" i="11" s="1"/>
  <c r="AS559" i="11" s="1"/>
  <c r="AS560" i="11" s="1"/>
  <c r="AS561" i="11" s="1"/>
  <c r="AS562" i="11" s="1"/>
  <c r="AS563" i="11" s="1"/>
  <c r="AS564" i="11" s="1"/>
  <c r="AS565" i="11" s="1"/>
  <c r="AS566" i="11" s="1"/>
  <c r="AS567" i="11" s="1"/>
  <c r="AS568" i="11" s="1"/>
  <c r="AS569" i="11" s="1"/>
  <c r="AS570" i="11" s="1"/>
  <c r="AS571" i="11" s="1"/>
  <c r="AS572" i="11" s="1"/>
  <c r="AS573" i="11" s="1"/>
  <c r="AS574" i="11" s="1"/>
  <c r="AS575" i="11" s="1"/>
  <c r="AS576" i="11" s="1"/>
  <c r="AS577" i="11" s="1"/>
  <c r="AS578" i="11" s="1"/>
  <c r="AS579" i="11" s="1"/>
  <c r="AS580" i="11" s="1"/>
  <c r="AS581" i="11" s="1"/>
  <c r="AS582" i="11" s="1"/>
  <c r="AS583" i="11" s="1"/>
  <c r="AS584" i="11" s="1"/>
  <c r="AS585" i="11" s="1"/>
  <c r="AS586" i="11" s="1"/>
  <c r="AS587" i="11" s="1"/>
  <c r="AS588" i="11" s="1"/>
  <c r="AS589" i="11" s="1"/>
  <c r="AS590" i="11" s="1"/>
  <c r="AS591" i="11" s="1"/>
  <c r="G60" i="11"/>
  <c r="G61" i="11" s="1"/>
  <c r="H58" i="11"/>
  <c r="AU408" i="11"/>
  <c r="AU383" i="11"/>
  <c r="AU277" i="11"/>
  <c r="AU357" i="11"/>
  <c r="AU438" i="11"/>
  <c r="AU191" i="11"/>
  <c r="AU320" i="11"/>
  <c r="AU223" i="11"/>
  <c r="AU562" i="11"/>
  <c r="AU517" i="11"/>
  <c r="AU506" i="11"/>
  <c r="AU462" i="11"/>
  <c r="AU259" i="11"/>
  <c r="AU339" i="11"/>
  <c r="AU113" i="11"/>
  <c r="AU155" i="11"/>
  <c r="AU502" i="11"/>
  <c r="AU500" i="11"/>
  <c r="AU188" i="11"/>
  <c r="AU177" i="11"/>
  <c r="AU255" i="11"/>
  <c r="AU219" i="11"/>
  <c r="AU553" i="11"/>
  <c r="AU114" i="11"/>
  <c r="AU148" i="11"/>
  <c r="AU321" i="11"/>
  <c r="AU309" i="11"/>
  <c r="AU355" i="11"/>
  <c r="AU218" i="11"/>
  <c r="AU567" i="11"/>
  <c r="AU454" i="11"/>
  <c r="AU209" i="11"/>
  <c r="AU171" i="11"/>
  <c r="AU482" i="11"/>
  <c r="AU341" i="11"/>
  <c r="AU226" i="11"/>
  <c r="AU117" i="11"/>
  <c r="AU284" i="11"/>
  <c r="AU307" i="11"/>
  <c r="AU436" i="11"/>
  <c r="AU542" i="11"/>
  <c r="AU522" i="11"/>
  <c r="AU485" i="11"/>
  <c r="AU426" i="11"/>
  <c r="AU203" i="11"/>
  <c r="AU124" i="11"/>
  <c r="AU543" i="11"/>
  <c r="AU573" i="11"/>
  <c r="AU422" i="11"/>
  <c r="AU403" i="11"/>
  <c r="AU508" i="11"/>
  <c r="AU151" i="11"/>
  <c r="AU251" i="11"/>
  <c r="AU476" i="11"/>
  <c r="AU416" i="11"/>
  <c r="AU423" i="11"/>
  <c r="AU499" i="11"/>
  <c r="AU439" i="11"/>
  <c r="AU480" i="11"/>
  <c r="AU332" i="11"/>
  <c r="AU368" i="11"/>
  <c r="AU217" i="11"/>
  <c r="AU448" i="11"/>
  <c r="AU401" i="11"/>
  <c r="AU366" i="11"/>
  <c r="AU304" i="11"/>
  <c r="AU297" i="11"/>
  <c r="AU288" i="11"/>
  <c r="AU257" i="11"/>
  <c r="AU526" i="11"/>
  <c r="AU238" i="11"/>
  <c r="AU385" i="11"/>
  <c r="AU554" i="11"/>
  <c r="AU116" i="11"/>
  <c r="AU466" i="11"/>
  <c r="AU412" i="11"/>
  <c r="AU419" i="11"/>
  <c r="AU152" i="11"/>
  <c r="AU262" i="11"/>
  <c r="AU348" i="11"/>
  <c r="AU166" i="11"/>
  <c r="AU210" i="11"/>
  <c r="AU388" i="11"/>
  <c r="AU509" i="11"/>
  <c r="AU551" i="11"/>
  <c r="AU163" i="11"/>
  <c r="AU306" i="11"/>
  <c r="AU252" i="11"/>
  <c r="AU580" i="11"/>
  <c r="AU326" i="11"/>
  <c r="AU525" i="11"/>
  <c r="AU212" i="11"/>
  <c r="AU472" i="11"/>
  <c r="AU442" i="11"/>
  <c r="AU149" i="11"/>
  <c r="AU541" i="11"/>
  <c r="AU175" i="11"/>
  <c r="AU196" i="11"/>
  <c r="AU505" i="11"/>
  <c r="AU528" i="11"/>
  <c r="AU314" i="11"/>
  <c r="AU143" i="11"/>
  <c r="AU325" i="11"/>
  <c r="AU406" i="11"/>
  <c r="AU380" i="11"/>
  <c r="AU248" i="11"/>
  <c r="AU591" i="11"/>
  <c r="AU520" i="11"/>
  <c r="AU492" i="11"/>
  <c r="AU342" i="11"/>
  <c r="AU197" i="11"/>
  <c r="AU282" i="11"/>
  <c r="AU402" i="11"/>
  <c r="AU362" i="11"/>
  <c r="AU535" i="11"/>
  <c r="AU588" i="11"/>
  <c r="AU367" i="11"/>
  <c r="AU420" i="11"/>
  <c r="AU198" i="11"/>
  <c r="AU182" i="11"/>
  <c r="AU387" i="11"/>
  <c r="AU227" i="11"/>
  <c r="AU584" i="11"/>
  <c r="AU555" i="11"/>
  <c r="AU521" i="11"/>
  <c r="AU275" i="11"/>
  <c r="AU393" i="11"/>
  <c r="AU501" i="11"/>
  <c r="AU136" i="11"/>
  <c r="AU123" i="11"/>
  <c r="AU365" i="11"/>
  <c r="AU289" i="11"/>
  <c r="AU360" i="11"/>
  <c r="AU431" i="11"/>
  <c r="AU424" i="11"/>
  <c r="AU181" i="11"/>
  <c r="AU563" i="11"/>
  <c r="AU467" i="11"/>
  <c r="AU336" i="11"/>
  <c r="AU338" i="11"/>
  <c r="AU463" i="11"/>
  <c r="AU270" i="11"/>
  <c r="AU154" i="11"/>
  <c r="AU456" i="11"/>
  <c r="AU128" i="11"/>
  <c r="AU185" i="11"/>
  <c r="AU319" i="11"/>
  <c r="AU286" i="11"/>
  <c r="AU392" i="11"/>
  <c r="AU291" i="11"/>
  <c r="AU184" i="11"/>
  <c r="AU315" i="11"/>
  <c r="AU267" i="11"/>
  <c r="AU394" i="11"/>
  <c r="AU214" i="11"/>
  <c r="AU576" i="11"/>
  <c r="AU491" i="11"/>
  <c r="AU490" i="11"/>
  <c r="AU247" i="11"/>
  <c r="AU474" i="11"/>
  <c r="AU381" i="11"/>
  <c r="AU399" i="11"/>
  <c r="AU192" i="11"/>
  <c r="AU327" i="11"/>
  <c r="AU207" i="11"/>
  <c r="AU570" i="11"/>
  <c r="AU173" i="11"/>
  <c r="AU470" i="11"/>
  <c r="AU228" i="11"/>
  <c r="AU292" i="11"/>
  <c r="AU274" i="11"/>
  <c r="AU564" i="11"/>
  <c r="AU331" i="11"/>
  <c r="AU477" i="11"/>
  <c r="AU221" i="11"/>
  <c r="AU278" i="11"/>
  <c r="AU568" i="11"/>
  <c r="AU329" i="11"/>
  <c r="AU488" i="11"/>
  <c r="AU444" i="11"/>
  <c r="AU378" i="11"/>
  <c r="AU537" i="11"/>
  <c r="AU434" i="11"/>
  <c r="AU237" i="11"/>
  <c r="AU145" i="11"/>
  <c r="AU361" i="11"/>
  <c r="AU410" i="11"/>
  <c r="AU556" i="11"/>
  <c r="AU364" i="11"/>
  <c r="AU413" i="11"/>
  <c r="AU382" i="11"/>
  <c r="AU299" i="11"/>
  <c r="AU531" i="11"/>
  <c r="AU370" i="11"/>
  <c r="AU354" i="11"/>
  <c r="AU524" i="11"/>
  <c r="AU195" i="11"/>
  <c r="AU443" i="11"/>
  <c r="AU503" i="11"/>
  <c r="AU168" i="11"/>
  <c r="AU147" i="11"/>
  <c r="AU359" i="11"/>
  <c r="AU119" i="11"/>
  <c r="AU513" i="11"/>
  <c r="AU427" i="11"/>
  <c r="AU131" i="11"/>
  <c r="AU340" i="11"/>
  <c r="AU193" i="11"/>
  <c r="AU559" i="11"/>
  <c r="AU258" i="11"/>
  <c r="AU281" i="11"/>
  <c r="AU487" i="11"/>
  <c r="AU121" i="11"/>
  <c r="AU582" i="11"/>
  <c r="AU161" i="11"/>
  <c r="AU133" i="11"/>
  <c r="AU430" i="11"/>
  <c r="AU328" i="11"/>
  <c r="AU134" i="11"/>
  <c r="AU187" i="11"/>
  <c r="AU156" i="11"/>
  <c r="AU429" i="11"/>
  <c r="AU298" i="11"/>
  <c r="AU469" i="11"/>
  <c r="AU249" i="11"/>
  <c r="AU453" i="11"/>
  <c r="AU283" i="11"/>
  <c r="AU400" i="11"/>
  <c r="AU115" i="11"/>
  <c r="AU343" i="11"/>
  <c r="AU396" i="11"/>
  <c r="AU189" i="11"/>
  <c r="AU158" i="11"/>
  <c r="AU495" i="11"/>
  <c r="AU515" i="11"/>
  <c r="AU242" i="11"/>
  <c r="AU295" i="11"/>
  <c r="AU590" i="11"/>
  <c r="AU230" i="11"/>
  <c r="AU170" i="11"/>
  <c r="AU579" i="11"/>
  <c r="AU202" i="11"/>
  <c r="AU545" i="11"/>
  <c r="AU165" i="11"/>
  <c r="AU389" i="11"/>
  <c r="AU384" i="11"/>
  <c r="AU153" i="11"/>
  <c r="AU404" i="11"/>
  <c r="AU310" i="11"/>
  <c r="AU324" i="11"/>
  <c r="AU440" i="11"/>
  <c r="AU577" i="11"/>
  <c r="AU372" i="11"/>
  <c r="AU280" i="11"/>
  <c r="AU578" i="11"/>
  <c r="AU571" i="11"/>
  <c r="AU377" i="11"/>
  <c r="AU308" i="11"/>
  <c r="AU204" i="11"/>
  <c r="AU507" i="11"/>
  <c r="AU566" i="11"/>
  <c r="AU330" i="11"/>
  <c r="AU369" i="11"/>
  <c r="AU451" i="11"/>
  <c r="AU347" i="11"/>
  <c r="AU586" i="11"/>
  <c r="AU398" i="11"/>
  <c r="AU333" i="11"/>
  <c r="AU229" i="11"/>
  <c r="AU432" i="11"/>
  <c r="AU455" i="11"/>
  <c r="AU199" i="11"/>
  <c r="AU334" i="11"/>
  <c r="AU536" i="11"/>
  <c r="AU268" i="11"/>
  <c r="AU345" i="11"/>
  <c r="AU484" i="11"/>
  <c r="AU265" i="11"/>
  <c r="AU518" i="11"/>
  <c r="AU162" i="11"/>
  <c r="AU179" i="11"/>
  <c r="AU546" i="11"/>
  <c r="AU235" i="11"/>
  <c r="AU532" i="11"/>
  <c r="AU279" i="11"/>
  <c r="AU395" i="11"/>
  <c r="AU489" i="11"/>
  <c r="AU129" i="11"/>
  <c r="AU296" i="11"/>
  <c r="AU167" i="11"/>
  <c r="AU445" i="11"/>
  <c r="AU425" i="11"/>
  <c r="AU560" i="11"/>
  <c r="AU293" i="11"/>
  <c r="AU468" i="11"/>
  <c r="AU514" i="11"/>
  <c r="AU317" i="11"/>
  <c r="AU417" i="11"/>
  <c r="AU533" i="11"/>
  <c r="AU356" i="11"/>
  <c r="AU437" i="11"/>
  <c r="AU458" i="11"/>
  <c r="AU144" i="11"/>
  <c r="AU397" i="11"/>
  <c r="AU263" i="11"/>
  <c r="AU391" i="11"/>
  <c r="AU418" i="11"/>
  <c r="AU236" i="11"/>
  <c r="AU186" i="11"/>
  <c r="AU302" i="11"/>
  <c r="AU239" i="11"/>
  <c r="AU433" i="11"/>
  <c r="AU112" i="11"/>
  <c r="AU250" i="11"/>
  <c r="AU159" i="11"/>
  <c r="AU557" i="11"/>
  <c r="AU316" i="11"/>
  <c r="AU169" i="11"/>
  <c r="AU457" i="11"/>
  <c r="AU174" i="11"/>
  <c r="AU287" i="11"/>
  <c r="AU276" i="11"/>
  <c r="AU126" i="11"/>
  <c r="AU244" i="11"/>
  <c r="AU253" i="11"/>
  <c r="AU569" i="11"/>
  <c r="AU313" i="11"/>
  <c r="AU301" i="11"/>
  <c r="AU241" i="11"/>
  <c r="AU208" i="11"/>
  <c r="AU266" i="11"/>
  <c r="AU261" i="11"/>
  <c r="AU540" i="11"/>
  <c r="AU549" i="11"/>
  <c r="AU405" i="11"/>
  <c r="AU461" i="11"/>
  <c r="AU552" i="11"/>
  <c r="AU538" i="11"/>
  <c r="AU222" i="11"/>
  <c r="AU447" i="11"/>
  <c r="AU260" i="11"/>
  <c r="AU225" i="11"/>
  <c r="AU140" i="11"/>
  <c r="AU435" i="11"/>
  <c r="AU481" i="11"/>
  <c r="AU125" i="11"/>
  <c r="AU510" i="11"/>
  <c r="AU475" i="11"/>
  <c r="AU322" i="11"/>
  <c r="AU294" i="11"/>
  <c r="AU512" i="11"/>
  <c r="AU206" i="11"/>
  <c r="AU350" i="11"/>
  <c r="AU498" i="11"/>
  <c r="AU256" i="11"/>
  <c r="AU137" i="11"/>
  <c r="AU269" i="11"/>
  <c r="AU142" i="11"/>
  <c r="AU471" i="11"/>
  <c r="AU486" i="11"/>
  <c r="AU220" i="11"/>
  <c r="AU272" i="11"/>
  <c r="AU523" i="11"/>
  <c r="AU358" i="11"/>
  <c r="AU421" i="11"/>
  <c r="AU157" i="11"/>
  <c r="AU180" i="11"/>
  <c r="AU494" i="11"/>
  <c r="AU234" i="11"/>
  <c r="AU386" i="11"/>
  <c r="AU581" i="11"/>
  <c r="AU373" i="11"/>
  <c r="AU183" i="11"/>
  <c r="AU585" i="11"/>
  <c r="AU285" i="11"/>
  <c r="AU130" i="11"/>
  <c r="AU530" i="11"/>
  <c r="AU178" i="11"/>
  <c r="AU497" i="11"/>
  <c r="AU496" i="11"/>
  <c r="AU233" i="11"/>
  <c r="AU415" i="11"/>
  <c r="AU574" i="11"/>
  <c r="AU479" i="11"/>
  <c r="AU240" i="11"/>
  <c r="AU441" i="11"/>
  <c r="AU504" i="11"/>
  <c r="AU232" i="11"/>
  <c r="AU589" i="11"/>
  <c r="AU164" i="11"/>
  <c r="AU245" i="11"/>
  <c r="AU390" i="11"/>
  <c r="AU548" i="11"/>
  <c r="AU216" i="11"/>
  <c r="AU483" i="11"/>
  <c r="AU231" i="11"/>
  <c r="AU353" i="11"/>
  <c r="AU312" i="11"/>
  <c r="AU473" i="11"/>
  <c r="AU352" i="11"/>
  <c r="AU349" i="11"/>
  <c r="AU379" i="11"/>
  <c r="AU478" i="11"/>
  <c r="AU303" i="11"/>
  <c r="AU118" i="11"/>
  <c r="AU407" i="11"/>
  <c r="AU527" i="11"/>
  <c r="AU273" i="11"/>
  <c r="AU414" i="11"/>
  <c r="AU160" i="11"/>
  <c r="AU374" i="11"/>
  <c r="AU371" i="11"/>
  <c r="AU122" i="11"/>
  <c r="AU243" i="11"/>
  <c r="AU318" i="11"/>
  <c r="AU172" i="11"/>
  <c r="AU534" i="11"/>
  <c r="AU211" i="11"/>
  <c r="AU290" i="11"/>
  <c r="AU132" i="11"/>
  <c r="AU335" i="11"/>
  <c r="AU547" i="11"/>
  <c r="AU351" i="11"/>
  <c r="AU375" i="11"/>
  <c r="AU224" i="11"/>
  <c r="AU201" i="11"/>
  <c r="AU459" i="11"/>
  <c r="AU452" i="11"/>
  <c r="AU190" i="11"/>
  <c r="AU446" i="11"/>
  <c r="AU271" i="11"/>
  <c r="AU337" i="11"/>
  <c r="AU465" i="11"/>
  <c r="AU246" i="11"/>
  <c r="AU254" i="11"/>
  <c r="AU141" i="11"/>
  <c r="AU146" i="11"/>
  <c r="AU449" i="11"/>
  <c r="AU150" i="11"/>
  <c r="AU135" i="11"/>
  <c r="AU323" i="11"/>
  <c r="AU428" i="11"/>
  <c r="AU213" i="11"/>
  <c r="AU138" i="11"/>
  <c r="AU411" i="11"/>
  <c r="AU300" i="11"/>
  <c r="AU516" i="11"/>
  <c r="AU205" i="11"/>
  <c r="AU200" i="11"/>
  <c r="AU305" i="11"/>
  <c r="AU194" i="11"/>
  <c r="C11" i="9"/>
  <c r="F6" i="9"/>
  <c r="G4" i="9"/>
  <c r="D11" i="9"/>
  <c r="E7" i="9"/>
  <c r="E11" i="9" s="1"/>
  <c r="F82" i="5" l="1"/>
  <c r="B120" i="12"/>
  <c r="C34" i="9"/>
  <c r="O45" i="11"/>
  <c r="B94" i="12"/>
  <c r="O43" i="11"/>
  <c r="B75" i="12"/>
  <c r="G31" i="11"/>
  <c r="B62" i="12" s="1"/>
  <c r="G32" i="11"/>
  <c r="H60" i="11"/>
  <c r="H61" i="11" s="1"/>
  <c r="I58" i="11"/>
  <c r="AS107" i="11"/>
  <c r="D33" i="9"/>
  <c r="D34" i="9"/>
  <c r="E20" i="9"/>
  <c r="E33" i="9"/>
  <c r="E34" i="9"/>
  <c r="C33" i="9"/>
  <c r="D20" i="9"/>
  <c r="C20" i="9"/>
  <c r="G6" i="9"/>
  <c r="H4" i="9"/>
  <c r="F7" i="9"/>
  <c r="F11" i="9" s="1"/>
  <c r="B92" i="12" l="1"/>
  <c r="O47" i="11"/>
  <c r="C63" i="11"/>
  <c r="J58" i="11"/>
  <c r="I60" i="11"/>
  <c r="I61" i="11" s="1"/>
  <c r="C22" i="9"/>
  <c r="F20" i="9"/>
  <c r="F33" i="9"/>
  <c r="F34" i="9"/>
  <c r="H6" i="9"/>
  <c r="I4" i="9"/>
  <c r="G7" i="9"/>
  <c r="G11" i="9" s="1"/>
  <c r="C25" i="9" l="1"/>
  <c r="C41" i="9" s="1"/>
  <c r="C65" i="11"/>
  <c r="D63" i="11"/>
  <c r="J60" i="11"/>
  <c r="J61" i="11" s="1"/>
  <c r="K58" i="11"/>
  <c r="C40" i="9"/>
  <c r="D22" i="9" s="1"/>
  <c r="D40" i="9" s="1"/>
  <c r="C26" i="9"/>
  <c r="C42" i="9" s="1"/>
  <c r="G33" i="9"/>
  <c r="G34" i="9"/>
  <c r="G20" i="9"/>
  <c r="J4" i="9"/>
  <c r="I6" i="9"/>
  <c r="H7" i="9"/>
  <c r="H11" i="9" s="1"/>
  <c r="C27" i="9" l="1"/>
  <c r="C43" i="9" s="1"/>
  <c r="D65" i="11"/>
  <c r="E63" i="11"/>
  <c r="O32" i="11"/>
  <c r="O31" i="11"/>
  <c r="B63" i="12" s="1"/>
  <c r="K60" i="11"/>
  <c r="K61" i="11" s="1"/>
  <c r="L58" i="11"/>
  <c r="D25" i="9"/>
  <c r="D41" i="9" s="1"/>
  <c r="E22" i="9"/>
  <c r="E40" i="9" s="1"/>
  <c r="F22" i="9" s="1"/>
  <c r="H20" i="9"/>
  <c r="H33" i="9"/>
  <c r="H34" i="9"/>
  <c r="K4" i="9"/>
  <c r="J6" i="9"/>
  <c r="I7" i="9"/>
  <c r="I11" i="9" s="1"/>
  <c r="C28" i="9" l="1"/>
  <c r="C29" i="9" s="1"/>
  <c r="G23" i="7"/>
  <c r="G24" i="11" s="1"/>
  <c r="F63" i="11"/>
  <c r="E65" i="11"/>
  <c r="L60" i="11"/>
  <c r="M58" i="11"/>
  <c r="L61" i="11"/>
  <c r="D26" i="9"/>
  <c r="D42" i="9" s="1"/>
  <c r="F40" i="9"/>
  <c r="I20" i="9"/>
  <c r="I33" i="9"/>
  <c r="I34" i="9"/>
  <c r="K6" i="9"/>
  <c r="L4" i="9"/>
  <c r="J7" i="9"/>
  <c r="J11" i="9" s="1"/>
  <c r="G25" i="7" l="1"/>
  <c r="G26" i="11" s="1"/>
  <c r="C45" i="9"/>
  <c r="C44" i="9"/>
  <c r="G24" i="7"/>
  <c r="G25" i="11" s="1"/>
  <c r="D27" i="9"/>
  <c r="D28" i="9" s="1"/>
  <c r="D44" i="9" s="1"/>
  <c r="C30" i="9"/>
  <c r="F65" i="11"/>
  <c r="G63" i="11"/>
  <c r="M60" i="11"/>
  <c r="M61" i="11" s="1"/>
  <c r="N58" i="11"/>
  <c r="E25" i="9"/>
  <c r="E41" i="9" s="1"/>
  <c r="G22" i="9"/>
  <c r="G40" i="9" s="1"/>
  <c r="J20" i="9"/>
  <c r="J33" i="9"/>
  <c r="J34" i="9"/>
  <c r="M4" i="9"/>
  <c r="L6" i="9"/>
  <c r="K7" i="9"/>
  <c r="K11" i="9" s="1"/>
  <c r="G26" i="7" l="1"/>
  <c r="G27" i="11" s="1"/>
  <c r="C46" i="9"/>
  <c r="D29" i="9"/>
  <c r="D45" i="9" s="1"/>
  <c r="D43" i="9"/>
  <c r="H63" i="11"/>
  <c r="G65" i="11"/>
  <c r="O58" i="11"/>
  <c r="N60" i="11"/>
  <c r="N61" i="11" s="1"/>
  <c r="E26" i="9"/>
  <c r="E42" i="9" s="1"/>
  <c r="F25" i="9"/>
  <c r="F41" i="9" s="1"/>
  <c r="H22" i="9"/>
  <c r="H40" i="9" s="1"/>
  <c r="K20" i="9"/>
  <c r="K33" i="9"/>
  <c r="K34" i="9"/>
  <c r="M6" i="9"/>
  <c r="N4" i="9"/>
  <c r="L7" i="9"/>
  <c r="L11" i="9" s="1"/>
  <c r="D30" i="9" l="1"/>
  <c r="D46" i="9" s="1"/>
  <c r="C47" i="9"/>
  <c r="E27" i="9"/>
  <c r="E28" i="9" s="1"/>
  <c r="E44" i="9" s="1"/>
  <c r="I63" i="11"/>
  <c r="H65" i="11"/>
  <c r="O60" i="11"/>
  <c r="P58" i="11"/>
  <c r="O61" i="11"/>
  <c r="F26" i="9"/>
  <c r="F42" i="9" s="1"/>
  <c r="I22" i="9"/>
  <c r="I40" i="9" s="1"/>
  <c r="L20" i="9"/>
  <c r="L33" i="9"/>
  <c r="L34" i="9"/>
  <c r="N6" i="9"/>
  <c r="O4" i="9"/>
  <c r="M7" i="9"/>
  <c r="M11" i="9" s="1"/>
  <c r="E29" i="9" l="1"/>
  <c r="E45" i="9" s="1"/>
  <c r="E43" i="9"/>
  <c r="F27" i="9" s="1"/>
  <c r="F28" i="9" s="1"/>
  <c r="F44" i="9" s="1"/>
  <c r="D47" i="9"/>
  <c r="J63" i="11"/>
  <c r="I65" i="11"/>
  <c r="Q58" i="11"/>
  <c r="P60" i="11"/>
  <c r="P61" i="11" s="1"/>
  <c r="G25" i="9"/>
  <c r="G41" i="9" s="1"/>
  <c r="J22" i="9"/>
  <c r="J40" i="9" s="1"/>
  <c r="K22" i="9" s="1"/>
  <c r="M20" i="9"/>
  <c r="M33" i="9"/>
  <c r="M34" i="9"/>
  <c r="P4" i="9"/>
  <c r="O6" i="9"/>
  <c r="N7" i="9"/>
  <c r="N11" i="9" s="1"/>
  <c r="E30" i="9" l="1"/>
  <c r="E46" i="9" s="1"/>
  <c r="F29" i="9"/>
  <c r="F45" i="9" s="1"/>
  <c r="I87" i="11"/>
  <c r="I88" i="11"/>
  <c r="I74" i="11"/>
  <c r="K63" i="11"/>
  <c r="J65" i="11"/>
  <c r="Q60" i="11"/>
  <c r="Q61" i="11" s="1"/>
  <c r="R58" i="11"/>
  <c r="G26" i="9"/>
  <c r="G42" i="9" s="1"/>
  <c r="F43" i="9"/>
  <c r="K40" i="9"/>
  <c r="N20" i="9"/>
  <c r="N34" i="9"/>
  <c r="N33" i="9"/>
  <c r="P6" i="9"/>
  <c r="Q4" i="9"/>
  <c r="O7" i="9"/>
  <c r="O11" i="9" s="1"/>
  <c r="F30" i="9" l="1"/>
  <c r="F46" i="9" s="1"/>
  <c r="E47" i="9"/>
  <c r="G27" i="9"/>
  <c r="G28" i="9" s="1"/>
  <c r="G44" i="9" s="1"/>
  <c r="L63" i="11"/>
  <c r="K65" i="11"/>
  <c r="R60" i="11"/>
  <c r="R61" i="11" s="1"/>
  <c r="S58" i="11"/>
  <c r="H25" i="9"/>
  <c r="H41" i="9" s="1"/>
  <c r="L22" i="9"/>
  <c r="L40" i="9" s="1"/>
  <c r="O20" i="9"/>
  <c r="O34" i="9"/>
  <c r="O33" i="9"/>
  <c r="Q6" i="9"/>
  <c r="R4" i="9"/>
  <c r="P7" i="9"/>
  <c r="P11" i="9" s="1"/>
  <c r="G29" i="9" l="1"/>
  <c r="G43" i="9"/>
  <c r="M63" i="11"/>
  <c r="L65" i="11"/>
  <c r="T58" i="11"/>
  <c r="S60" i="11"/>
  <c r="S61" i="11"/>
  <c r="F47" i="9"/>
  <c r="H26" i="9"/>
  <c r="H42" i="9" s="1"/>
  <c r="I25" i="9"/>
  <c r="I41" i="9" s="1"/>
  <c r="M22" i="9"/>
  <c r="M40" i="9" s="1"/>
  <c r="N22" i="9" s="1"/>
  <c r="P20" i="9"/>
  <c r="P33" i="9"/>
  <c r="P34" i="9"/>
  <c r="S4" i="9"/>
  <c r="R6" i="9"/>
  <c r="Q7" i="9"/>
  <c r="Q11" i="9" s="1"/>
  <c r="G45" i="9" l="1"/>
  <c r="G30" i="9"/>
  <c r="G46" i="9" s="1"/>
  <c r="H27" i="9"/>
  <c r="H28" i="9" s="1"/>
  <c r="H44" i="9" s="1"/>
  <c r="N63" i="11"/>
  <c r="M65" i="11"/>
  <c r="T60" i="11"/>
  <c r="T61" i="11" s="1"/>
  <c r="U58" i="11"/>
  <c r="I26" i="9"/>
  <c r="I42" i="9" s="1"/>
  <c r="J25" i="9"/>
  <c r="J41" i="9" s="1"/>
  <c r="N40" i="9"/>
  <c r="Q20" i="9"/>
  <c r="Q33" i="9"/>
  <c r="Q34" i="9"/>
  <c r="G36" i="11" s="1"/>
  <c r="B68" i="12" s="1"/>
  <c r="T4" i="9"/>
  <c r="S6" i="9"/>
  <c r="R7" i="9"/>
  <c r="R11" i="9" s="1"/>
  <c r="H29" i="9" l="1"/>
  <c r="H45" i="9" s="1"/>
  <c r="H43" i="9"/>
  <c r="I27" i="9" s="1"/>
  <c r="I28" i="9" s="1"/>
  <c r="I44" i="9" s="1"/>
  <c r="G35" i="11"/>
  <c r="B66" i="12" s="1"/>
  <c r="C17" i="7"/>
  <c r="O63" i="11"/>
  <c r="N65" i="11"/>
  <c r="U60" i="11"/>
  <c r="U61" i="11"/>
  <c r="V58" i="11"/>
  <c r="G47" i="9"/>
  <c r="K25" i="9"/>
  <c r="K41" i="9" s="1"/>
  <c r="O22" i="9"/>
  <c r="O40" i="9" s="1"/>
  <c r="R20" i="9"/>
  <c r="R33" i="9"/>
  <c r="R34" i="9"/>
  <c r="T6" i="9"/>
  <c r="U4" i="9"/>
  <c r="S7" i="9"/>
  <c r="S11" i="9" s="1"/>
  <c r="H30" i="9" l="1"/>
  <c r="H46" i="9" s="1"/>
  <c r="H47" i="9" s="1"/>
  <c r="I29" i="9"/>
  <c r="I45" i="9" s="1"/>
  <c r="I43" i="9"/>
  <c r="P63" i="11"/>
  <c r="O65" i="11"/>
  <c r="V60" i="11"/>
  <c r="W58" i="11"/>
  <c r="V61" i="11"/>
  <c r="J26" i="9"/>
  <c r="J42" i="9" s="1"/>
  <c r="L25" i="9"/>
  <c r="L41" i="9" s="1"/>
  <c r="P22" i="9"/>
  <c r="S20" i="9"/>
  <c r="S33" i="9"/>
  <c r="S34" i="9"/>
  <c r="U6" i="9"/>
  <c r="V4" i="9"/>
  <c r="T7" i="9"/>
  <c r="T11" i="9" s="1"/>
  <c r="I30" i="9" l="1"/>
  <c r="I46" i="9" s="1"/>
  <c r="I47" i="9" s="1"/>
  <c r="J27" i="9"/>
  <c r="J28" i="9" s="1"/>
  <c r="J44" i="9" s="1"/>
  <c r="Q63" i="11"/>
  <c r="P65" i="11"/>
  <c r="W60" i="11"/>
  <c r="X58" i="11"/>
  <c r="W61" i="11"/>
  <c r="K26" i="9"/>
  <c r="K42" i="9" s="1"/>
  <c r="M25" i="9"/>
  <c r="M41" i="9" s="1"/>
  <c r="P40" i="9"/>
  <c r="Q22" i="9" s="1"/>
  <c r="Q40" i="9" s="1"/>
  <c r="T20" i="9"/>
  <c r="T33" i="9"/>
  <c r="T34" i="9"/>
  <c r="W4" i="9"/>
  <c r="V6" i="9"/>
  <c r="U7" i="9"/>
  <c r="U11" i="9" s="1"/>
  <c r="J29" i="9" l="1"/>
  <c r="J45" i="9" s="1"/>
  <c r="J43" i="9"/>
  <c r="K27" i="9" s="1"/>
  <c r="K28" i="9" s="1"/>
  <c r="K44" i="9" s="1"/>
  <c r="R63" i="11"/>
  <c r="Q65" i="11"/>
  <c r="R22" i="9"/>
  <c r="R40" i="9" s="1"/>
  <c r="S22" i="9" s="1"/>
  <c r="X60" i="11"/>
  <c r="X61" i="11" s="1"/>
  <c r="Y58" i="11"/>
  <c r="N25" i="9"/>
  <c r="N41" i="9" s="1"/>
  <c r="U20" i="9"/>
  <c r="U33" i="9"/>
  <c r="U34" i="9"/>
  <c r="W6" i="9"/>
  <c r="X4" i="9"/>
  <c r="V7" i="9"/>
  <c r="V11" i="9" s="1"/>
  <c r="K29" i="9" l="1"/>
  <c r="K45" i="9" s="1"/>
  <c r="J30" i="9"/>
  <c r="J46" i="9" s="1"/>
  <c r="S63" i="11"/>
  <c r="R65" i="11"/>
  <c r="Y60" i="11"/>
  <c r="Y61" i="11" s="1"/>
  <c r="Z58" i="11"/>
  <c r="O25" i="9"/>
  <c r="O41" i="9" s="1"/>
  <c r="L26" i="9"/>
  <c r="L42" i="9" s="1"/>
  <c r="K43" i="9"/>
  <c r="J47" i="9"/>
  <c r="S40" i="9"/>
  <c r="V20" i="9"/>
  <c r="V33" i="9"/>
  <c r="V34" i="9"/>
  <c r="X6" i="9"/>
  <c r="Y4" i="9"/>
  <c r="W7" i="9"/>
  <c r="W11" i="9" s="1"/>
  <c r="L27" i="9" l="1"/>
  <c r="L28" i="9" s="1"/>
  <c r="L44" i="9" s="1"/>
  <c r="K30" i="9"/>
  <c r="K46" i="9" s="1"/>
  <c r="T63" i="11"/>
  <c r="S65" i="11"/>
  <c r="AA58" i="11"/>
  <c r="Z60" i="11"/>
  <c r="Z61" i="11" s="1"/>
  <c r="M26" i="9"/>
  <c r="M42" i="9" s="1"/>
  <c r="P25" i="9"/>
  <c r="P41" i="9" s="1"/>
  <c r="T22" i="9"/>
  <c r="T40" i="9" s="1"/>
  <c r="W20" i="9"/>
  <c r="W33" i="9"/>
  <c r="W34" i="9"/>
  <c r="Z4" i="9"/>
  <c r="Y6" i="9"/>
  <c r="X7" i="9"/>
  <c r="X11" i="9" s="1"/>
  <c r="L29" i="9" l="1"/>
  <c r="L45" i="9" s="1"/>
  <c r="U63" i="11"/>
  <c r="T65" i="11"/>
  <c r="AB58" i="11"/>
  <c r="AA60" i="11"/>
  <c r="AA61" i="11" s="1"/>
  <c r="K47" i="9"/>
  <c r="L43" i="9"/>
  <c r="M27" i="9" s="1"/>
  <c r="Q25" i="9"/>
  <c r="Q41" i="9" s="1"/>
  <c r="U22" i="9"/>
  <c r="X20" i="9"/>
  <c r="X33" i="9"/>
  <c r="X34" i="9"/>
  <c r="Z6" i="9"/>
  <c r="AA4" i="9"/>
  <c r="Y7" i="9"/>
  <c r="Y11" i="9" s="1"/>
  <c r="L30" i="9" l="1"/>
  <c r="L46" i="9" s="1"/>
  <c r="M28" i="9"/>
  <c r="V63" i="11"/>
  <c r="U65" i="11"/>
  <c r="AB60" i="11"/>
  <c r="AB61" i="11" s="1"/>
  <c r="AC58" i="11"/>
  <c r="N26" i="9"/>
  <c r="N42" i="9" s="1"/>
  <c r="U40" i="9"/>
  <c r="Y20" i="9"/>
  <c r="Y33" i="9"/>
  <c r="Y34" i="9"/>
  <c r="AA6" i="9"/>
  <c r="AB4" i="9"/>
  <c r="Z7" i="9"/>
  <c r="Z11" i="9" s="1"/>
  <c r="M44" i="9" l="1"/>
  <c r="M29" i="9"/>
  <c r="M45" i="9" s="1"/>
  <c r="W63" i="11"/>
  <c r="V65" i="11"/>
  <c r="AD58" i="11"/>
  <c r="AC60" i="11"/>
  <c r="AC61" i="11" s="1"/>
  <c r="M43" i="9"/>
  <c r="N27" i="9" s="1"/>
  <c r="L47" i="9"/>
  <c r="R25" i="9"/>
  <c r="R41" i="9" s="1"/>
  <c r="O26" i="9"/>
  <c r="O42" i="9" s="1"/>
  <c r="V22" i="9"/>
  <c r="Z20" i="9"/>
  <c r="Z33" i="9"/>
  <c r="Z34" i="9"/>
  <c r="AB6" i="9"/>
  <c r="AC4" i="9"/>
  <c r="AA7" i="9"/>
  <c r="AA11" i="9" s="1"/>
  <c r="M30" i="9" l="1"/>
  <c r="M46" i="9" s="1"/>
  <c r="N28" i="9"/>
  <c r="N29" i="9" s="1"/>
  <c r="N45" i="9" s="1"/>
  <c r="G38" i="7"/>
  <c r="G39" i="7" s="1"/>
  <c r="F39" i="7"/>
  <c r="S9" i="11"/>
  <c r="T8" i="11"/>
  <c r="T9" i="11" s="1"/>
  <c r="G38" i="11"/>
  <c r="B72" i="12" s="1"/>
  <c r="X63" i="11"/>
  <c r="W65" i="11"/>
  <c r="AD60" i="11"/>
  <c r="AD61" i="11" s="1"/>
  <c r="AE58" i="11"/>
  <c r="S25" i="9"/>
  <c r="S41" i="9" s="1"/>
  <c r="P26" i="9"/>
  <c r="P42" i="9" s="1"/>
  <c r="V40" i="9"/>
  <c r="AA20" i="9"/>
  <c r="AA33" i="9"/>
  <c r="AA34" i="9"/>
  <c r="AC6" i="9"/>
  <c r="AD4" i="9"/>
  <c r="AB7" i="9"/>
  <c r="AB11" i="9" s="1"/>
  <c r="N44" i="9" l="1"/>
  <c r="N30" i="9"/>
  <c r="N46" i="9" s="1"/>
  <c r="T10" i="11"/>
  <c r="S8" i="11"/>
  <c r="G40" i="7"/>
  <c r="F38" i="7"/>
  <c r="Y63" i="11"/>
  <c r="X65" i="11"/>
  <c r="AF58" i="11"/>
  <c r="AE60" i="11"/>
  <c r="AE61" i="11" s="1"/>
  <c r="N43" i="9"/>
  <c r="O27" i="9" s="1"/>
  <c r="M47" i="9"/>
  <c r="T25" i="9"/>
  <c r="T41" i="9" s="1"/>
  <c r="W22" i="9"/>
  <c r="W40" i="9" s="1"/>
  <c r="AB20" i="9"/>
  <c r="AB34" i="9"/>
  <c r="AB33" i="9"/>
  <c r="AE4" i="9"/>
  <c r="AD6" i="9"/>
  <c r="AC7" i="9"/>
  <c r="AC11" i="9" s="1"/>
  <c r="O28" i="9" l="1"/>
  <c r="O29" i="9" s="1"/>
  <c r="Z63" i="11"/>
  <c r="Y65" i="11"/>
  <c r="AF60" i="11"/>
  <c r="AF61" i="11" s="1"/>
  <c r="Q26" i="9"/>
  <c r="Q42" i="9" s="1"/>
  <c r="U25" i="9"/>
  <c r="U41" i="9" s="1"/>
  <c r="X22" i="9"/>
  <c r="X40" i="9" s="1"/>
  <c r="AC20" i="9"/>
  <c r="AC34" i="9"/>
  <c r="AC33" i="9"/>
  <c r="AE6" i="9"/>
  <c r="AF4" i="9"/>
  <c r="AF6" i="9" s="1"/>
  <c r="AD7" i="9"/>
  <c r="AD11" i="9" s="1"/>
  <c r="O44" i="9" l="1"/>
  <c r="O45" i="9"/>
  <c r="O30" i="9"/>
  <c r="O46" i="9" s="1"/>
  <c r="AA63" i="11"/>
  <c r="Z65" i="11"/>
  <c r="O43" i="9"/>
  <c r="P27" i="9" s="1"/>
  <c r="N47" i="9"/>
  <c r="V25" i="9"/>
  <c r="V41" i="9" s="1"/>
  <c r="Y22" i="9"/>
  <c r="Y40" i="9" s="1"/>
  <c r="AD20" i="9"/>
  <c r="AD33" i="9"/>
  <c r="AD34" i="9"/>
  <c r="AE7" i="9"/>
  <c r="AE11" i="9" s="1"/>
  <c r="P28" i="9" l="1"/>
  <c r="AB63" i="11"/>
  <c r="AA65" i="11"/>
  <c r="W25" i="9"/>
  <c r="W41" i="9" s="1"/>
  <c r="R26" i="9"/>
  <c r="R42" i="9" s="1"/>
  <c r="Z22" i="9"/>
  <c r="Z40" i="9" s="1"/>
  <c r="AE20" i="9"/>
  <c r="AE33" i="9"/>
  <c r="AE34" i="9"/>
  <c r="AF7" i="9"/>
  <c r="AF11" i="9" s="1"/>
  <c r="P44" i="9" l="1"/>
  <c r="P29" i="9"/>
  <c r="P45" i="9" s="1"/>
  <c r="U8" i="11"/>
  <c r="U9" i="11" s="1"/>
  <c r="U10" i="11" s="1"/>
  <c r="V9" i="11"/>
  <c r="V8" i="11" s="1"/>
  <c r="O38" i="11"/>
  <c r="B73" i="12" s="1"/>
  <c r="AB65" i="11"/>
  <c r="AC63" i="11"/>
  <c r="P43" i="9"/>
  <c r="Q27" i="9" s="1"/>
  <c r="O47" i="9"/>
  <c r="X25" i="9"/>
  <c r="X41" i="9" s="1"/>
  <c r="AA22" i="9"/>
  <c r="AF20" i="9"/>
  <c r="AF33" i="9"/>
  <c r="AF34" i="9"/>
  <c r="Q28" i="9" l="1"/>
  <c r="P30" i="9"/>
  <c r="P46" i="9" s="1"/>
  <c r="Q29" i="9"/>
  <c r="Q45" i="9" s="1"/>
  <c r="Q44" i="9"/>
  <c r="AD63" i="11"/>
  <c r="AC65" i="11"/>
  <c r="Y25" i="9"/>
  <c r="Y41" i="9" s="1"/>
  <c r="S26" i="9"/>
  <c r="S42" i="9" s="1"/>
  <c r="AA40" i="9"/>
  <c r="Q30" i="9" l="1"/>
  <c r="Q46" i="9" s="1"/>
  <c r="AE63" i="11"/>
  <c r="AD65" i="11"/>
  <c r="Q43" i="9"/>
  <c r="R27" i="9" s="1"/>
  <c r="R28" i="9" s="1"/>
  <c r="P47" i="9"/>
  <c r="Z25" i="9"/>
  <c r="Z41" i="9" s="1"/>
  <c r="AB22" i="9"/>
  <c r="AB40" i="9" s="1"/>
  <c r="R29" i="9" l="1"/>
  <c r="R44" i="9"/>
  <c r="AF63" i="11"/>
  <c r="AF65" i="11" s="1"/>
  <c r="AE65" i="11"/>
  <c r="T26" i="9"/>
  <c r="T42" i="9" s="1"/>
  <c r="AC22" i="9"/>
  <c r="AC40" i="9" s="1"/>
  <c r="R45" i="9" l="1"/>
  <c r="R30" i="9"/>
  <c r="R46" i="9" s="1"/>
  <c r="R43" i="9"/>
  <c r="S27" i="9" s="1"/>
  <c r="S28" i="9" s="1"/>
  <c r="Q47" i="9"/>
  <c r="AA25" i="9"/>
  <c r="AA41" i="9" s="1"/>
  <c r="U26" i="9"/>
  <c r="U42" i="9" s="1"/>
  <c r="AD22" i="9"/>
  <c r="AD40" i="9" s="1"/>
  <c r="S29" i="9" l="1"/>
  <c r="S45" i="9" s="1"/>
  <c r="S44" i="9"/>
  <c r="S43" i="9"/>
  <c r="T27" i="9" s="1"/>
  <c r="R47" i="9"/>
  <c r="V26" i="9"/>
  <c r="V42" i="9" s="1"/>
  <c r="AE22" i="9"/>
  <c r="AE40" i="9" s="1"/>
  <c r="S30" i="9" l="1"/>
  <c r="S46" i="9" s="1"/>
  <c r="T28" i="9"/>
  <c r="T44" i="9" s="1"/>
  <c r="T43" i="9"/>
  <c r="U27" i="9" s="1"/>
  <c r="AB25" i="9"/>
  <c r="AB41" i="9" s="1"/>
  <c r="W26" i="9"/>
  <c r="W42" i="9" s="1"/>
  <c r="AF22" i="9"/>
  <c r="AF40" i="9" s="1"/>
  <c r="T29" i="9" l="1"/>
  <c r="T45" i="9" s="1"/>
  <c r="U28" i="9"/>
  <c r="U44" i="9" s="1"/>
  <c r="S47" i="9"/>
  <c r="U43" i="9"/>
  <c r="V27" i="9" s="1"/>
  <c r="AC25" i="9"/>
  <c r="AC41" i="9" s="1"/>
  <c r="X26" i="9"/>
  <c r="X42" i="9" s="1"/>
  <c r="T30" i="9" l="1"/>
  <c r="T46" i="9" s="1"/>
  <c r="T47" i="9" s="1"/>
  <c r="U29" i="9"/>
  <c r="U45" i="9" s="1"/>
  <c r="V28" i="9"/>
  <c r="V44" i="9" s="1"/>
  <c r="V43" i="9"/>
  <c r="W27" i="9" s="1"/>
  <c r="Y26" i="9"/>
  <c r="Y42" i="9" s="1"/>
  <c r="U30" i="9" l="1"/>
  <c r="U46" i="9" s="1"/>
  <c r="V29" i="9"/>
  <c r="V45" i="9" s="1"/>
  <c r="W28" i="9"/>
  <c r="W44" i="9" s="1"/>
  <c r="W43" i="9"/>
  <c r="X27" i="9" s="1"/>
  <c r="AD25" i="9"/>
  <c r="AD41" i="9" s="1"/>
  <c r="Z26" i="9"/>
  <c r="Z42" i="9" s="1"/>
  <c r="V30" i="9" l="1"/>
  <c r="V46" i="9" s="1"/>
  <c r="V47" i="9" s="1"/>
  <c r="U47" i="9"/>
  <c r="W29" i="9"/>
  <c r="W45" i="9" s="1"/>
  <c r="X28" i="9"/>
  <c r="X44" i="9" s="1"/>
  <c r="X43" i="9"/>
  <c r="Y27" i="9" s="1"/>
  <c r="AE25" i="9"/>
  <c r="AE41" i="9" s="1"/>
  <c r="AA26" i="9"/>
  <c r="AA42" i="9" s="1"/>
  <c r="W30" i="9" l="1"/>
  <c r="W46" i="9" s="1"/>
  <c r="W47" i="9" s="1"/>
  <c r="X29" i="9"/>
  <c r="X45" i="9" s="1"/>
  <c r="Y28" i="9"/>
  <c r="Y44" i="9" s="1"/>
  <c r="Y43" i="9"/>
  <c r="Z27" i="9" s="1"/>
  <c r="AB26" i="9"/>
  <c r="AB42" i="9" s="1"/>
  <c r="Y29" i="9" l="1"/>
  <c r="Y45" i="9" s="1"/>
  <c r="X30" i="9"/>
  <c r="X46" i="9" s="1"/>
  <c r="Z28" i="9"/>
  <c r="Z44" i="9" s="1"/>
  <c r="Z43" i="9"/>
  <c r="AA27" i="9" s="1"/>
  <c r="AF25" i="9"/>
  <c r="AF41" i="9" s="1"/>
  <c r="AC26" i="9"/>
  <c r="AC42" i="9" s="1"/>
  <c r="Z29" i="9" l="1"/>
  <c r="Z45" i="9" s="1"/>
  <c r="Y30" i="9"/>
  <c r="Y46" i="9" s="1"/>
  <c r="AA28" i="9"/>
  <c r="AA44" i="9" s="1"/>
  <c r="X47" i="9"/>
  <c r="AA43" i="9"/>
  <c r="AD26" i="9"/>
  <c r="AD42" i="9" s="1"/>
  <c r="Z30" i="9" l="1"/>
  <c r="Z46" i="9" s="1"/>
  <c r="AA29" i="9"/>
  <c r="AA45" i="9" s="1"/>
  <c r="AB27" i="9"/>
  <c r="AB43" i="9" s="1"/>
  <c r="AC27" i="9" s="1"/>
  <c r="AB28" i="9"/>
  <c r="AB44" i="9" s="1"/>
  <c r="Y47" i="9"/>
  <c r="AA30" i="9" l="1"/>
  <c r="AA46" i="9" s="1"/>
  <c r="G32" i="7" s="1"/>
  <c r="T3" i="11" s="1"/>
  <c r="G37" i="11" s="1"/>
  <c r="B70" i="12" s="1"/>
  <c r="AB29" i="9"/>
  <c r="AB45" i="9" s="1"/>
  <c r="AC28" i="9"/>
  <c r="AC44" i="9" s="1"/>
  <c r="AD28" i="9" s="1"/>
  <c r="AC43" i="9"/>
  <c r="AD27" i="9" s="1"/>
  <c r="Z47" i="9"/>
  <c r="AE26" i="9"/>
  <c r="AE42" i="9" s="1"/>
  <c r="AF42" i="9" s="1"/>
  <c r="AB46" i="9" l="1"/>
  <c r="AC30" i="9" s="1"/>
  <c r="AB30" i="9"/>
  <c r="T4" i="11"/>
  <c r="T5" i="11" s="1"/>
  <c r="S10" i="11" s="1"/>
  <c r="T11" i="11" s="1"/>
  <c r="G33" i="7"/>
  <c r="G34" i="7" s="1"/>
  <c r="AC45" i="9"/>
  <c r="AC29" i="9"/>
  <c r="AC46" i="9"/>
  <c r="AD44" i="9"/>
  <c r="AE28" i="9" s="1"/>
  <c r="AD43" i="9"/>
  <c r="AE27" i="9" s="1"/>
  <c r="G42" i="7" l="1"/>
  <c r="F40" i="7"/>
  <c r="G41" i="7" s="1"/>
  <c r="AD45" i="9"/>
  <c r="AD29" i="9"/>
  <c r="AD46" i="9"/>
  <c r="AD30" i="9"/>
  <c r="AE44" i="9"/>
  <c r="AF28" i="9" s="1"/>
  <c r="AE43" i="9"/>
  <c r="AF27" i="9" s="1"/>
  <c r="AA47" i="9"/>
  <c r="AF26" i="9"/>
  <c r="AE45" i="9" l="1"/>
  <c r="AE29" i="9"/>
  <c r="AE46" i="9"/>
  <c r="AE30" i="9"/>
  <c r="AF44" i="9"/>
  <c r="AF43" i="9"/>
  <c r="AB47" i="9"/>
  <c r="AF46" i="9" l="1"/>
  <c r="AF30" i="9"/>
  <c r="AF45" i="9"/>
  <c r="AF29" i="9"/>
  <c r="AC47" i="9"/>
  <c r="AD47" i="9" l="1"/>
  <c r="AF47" i="9" l="1"/>
  <c r="AE47" i="9"/>
  <c r="G21" i="7" l="1"/>
  <c r="G22" i="11" s="1"/>
  <c r="C31" i="9" l="1"/>
  <c r="C35" i="9" s="1"/>
  <c r="G22" i="7"/>
  <c r="G23" i="11" s="1"/>
  <c r="C37" i="9" l="1"/>
  <c r="J31" i="9"/>
  <c r="AE31" i="9"/>
  <c r="J37" i="9" l="1"/>
  <c r="J35" i="9"/>
  <c r="AE37" i="9"/>
  <c r="AE35" i="9"/>
  <c r="W31" i="9"/>
  <c r="M31" i="9"/>
  <c r="K31" i="9"/>
  <c r="R31" i="9"/>
  <c r="U31" i="9"/>
  <c r="I31" i="9"/>
  <c r="S31" i="9"/>
  <c r="AA31" i="9"/>
  <c r="Y31" i="9"/>
  <c r="Q31" i="9"/>
  <c r="G31" i="9"/>
  <c r="T31" i="9"/>
  <c r="X31" i="9"/>
  <c r="O31" i="9"/>
  <c r="AC31" i="9"/>
  <c r="AD31" i="9"/>
  <c r="AB31" i="9"/>
  <c r="Z31" i="9"/>
  <c r="L31" i="9"/>
  <c r="Q37" i="9" l="1"/>
  <c r="Q35" i="9"/>
  <c r="I37" i="9"/>
  <c r="I35" i="9"/>
  <c r="L37" i="9"/>
  <c r="L35" i="9"/>
  <c r="K37" i="9"/>
  <c r="K35" i="9"/>
  <c r="M37" i="9"/>
  <c r="M35" i="9"/>
  <c r="O37" i="9"/>
  <c r="O35" i="9"/>
  <c r="G37" i="9"/>
  <c r="G35" i="9"/>
  <c r="T37" i="9"/>
  <c r="T35" i="9"/>
  <c r="AA37" i="9"/>
  <c r="AA35" i="9"/>
  <c r="W37" i="9"/>
  <c r="W35" i="9"/>
  <c r="Y37" i="9"/>
  <c r="Y35" i="9"/>
  <c r="S37" i="9"/>
  <c r="S35" i="9"/>
  <c r="U37" i="9"/>
  <c r="U35" i="9"/>
  <c r="Z37" i="9"/>
  <c r="Z35" i="9"/>
  <c r="R35" i="9"/>
  <c r="R37" i="9"/>
  <c r="AB35" i="9"/>
  <c r="AB37" i="9"/>
  <c r="AD37" i="9"/>
  <c r="AD35" i="9"/>
  <c r="AC37" i="9"/>
  <c r="AC35" i="9"/>
  <c r="X37" i="9"/>
  <c r="X35" i="9"/>
  <c r="E31" i="9"/>
  <c r="AF31" i="9"/>
  <c r="F31" i="9"/>
  <c r="D31" i="9"/>
  <c r="H31" i="9"/>
  <c r="V31" i="9"/>
  <c r="P31" i="9"/>
  <c r="N31" i="9"/>
  <c r="D37" i="9" l="1"/>
  <c r="D35" i="9"/>
  <c r="P37" i="9"/>
  <c r="P35" i="9"/>
  <c r="F35" i="9"/>
  <c r="F37" i="9"/>
  <c r="E37" i="9"/>
  <c r="E35" i="9"/>
  <c r="N37" i="9"/>
  <c r="N35" i="9"/>
  <c r="H37" i="9"/>
  <c r="H35" i="9"/>
  <c r="AF37" i="9"/>
  <c r="AF35" i="9"/>
  <c r="V37" i="9"/>
  <c r="V35" i="9"/>
  <c r="B55" i="7"/>
  <c r="B8" i="8"/>
  <c r="B10" i="8" s="1"/>
  <c r="B23" i="8" s="1"/>
  <c r="C23" i="8" s="1"/>
  <c r="B57" i="7" l="1"/>
  <c r="C57" i="7"/>
  <c r="J74" i="11"/>
  <c r="K74" i="11"/>
  <c r="L74" i="11"/>
  <c r="M74" i="11"/>
  <c r="N74" i="11"/>
  <c r="O74" i="11"/>
  <c r="P74" i="11"/>
  <c r="Q74" i="11"/>
  <c r="R74" i="11"/>
  <c r="S74" i="11"/>
  <c r="T74" i="11"/>
  <c r="V74" i="11"/>
  <c r="W74" i="11"/>
  <c r="X74" i="11"/>
  <c r="Y74" i="11"/>
  <c r="Z74" i="11"/>
  <c r="AA74" i="11"/>
  <c r="AB74" i="11"/>
  <c r="AC74" i="11"/>
  <c r="AD74" i="11"/>
  <c r="AE74" i="11"/>
  <c r="AF74" i="11"/>
  <c r="J87" i="11"/>
  <c r="K87" i="11"/>
  <c r="L87" i="11"/>
  <c r="M87" i="11"/>
  <c r="N87" i="11"/>
  <c r="O87" i="11"/>
  <c r="P87" i="11"/>
  <c r="Q87" i="11"/>
  <c r="R87" i="11"/>
  <c r="S87" i="11"/>
  <c r="T87" i="11"/>
  <c r="V87" i="11"/>
  <c r="W87" i="11"/>
  <c r="X87" i="11"/>
  <c r="Y87" i="11"/>
  <c r="Z87" i="11"/>
  <c r="AA87" i="11"/>
  <c r="AB87" i="11"/>
  <c r="AC87" i="11"/>
  <c r="AD87" i="11"/>
  <c r="AE87" i="11"/>
  <c r="AF87" i="11"/>
  <c r="J88" i="11"/>
  <c r="K88" i="11"/>
  <c r="L88" i="11"/>
  <c r="M88" i="11"/>
  <c r="N88" i="11"/>
  <c r="O88" i="11"/>
  <c r="P88" i="11"/>
  <c r="Q88" i="11"/>
  <c r="R88" i="11"/>
  <c r="S88" i="11"/>
  <c r="T88" i="11"/>
  <c r="V88" i="11"/>
  <c r="W88" i="11"/>
  <c r="X88" i="11"/>
  <c r="Y88" i="11"/>
  <c r="Z88" i="11"/>
  <c r="AA88" i="11"/>
  <c r="AB88" i="11"/>
  <c r="AC88" i="11"/>
  <c r="AD88" i="11"/>
  <c r="AE88" i="11"/>
  <c r="AF88" i="11"/>
  <c r="U74" i="11"/>
  <c r="U87" i="11"/>
  <c r="U88" i="11"/>
  <c r="U3" i="11"/>
  <c r="U4" i="11" s="1"/>
  <c r="C68" i="11"/>
  <c r="D68" i="11"/>
  <c r="E68" i="11"/>
  <c r="E74" i="11" s="1"/>
  <c r="F68" i="11"/>
  <c r="F87" i="11" s="1"/>
  <c r="G68" i="11"/>
  <c r="H68" i="11"/>
  <c r="H88" i="11" s="1"/>
  <c r="C69" i="11"/>
  <c r="D69" i="11"/>
  <c r="E69" i="11"/>
  <c r="F69" i="11"/>
  <c r="G69" i="11"/>
  <c r="C70" i="11"/>
  <c r="D70" i="11"/>
  <c r="E70" i="11"/>
  <c r="F70" i="11"/>
  <c r="C71" i="11"/>
  <c r="D71" i="11"/>
  <c r="E71" i="11"/>
  <c r="C72" i="11"/>
  <c r="D72" i="11"/>
  <c r="C73" i="11"/>
  <c r="G74" i="11"/>
  <c r="H74" i="11"/>
  <c r="E87" i="11"/>
  <c r="G87" i="11"/>
  <c r="H87" i="11"/>
  <c r="G88" i="11"/>
  <c r="O37" i="11" l="1"/>
  <c r="B71" i="12" s="1"/>
  <c r="U5" i="11"/>
  <c r="V10" i="11" s="1"/>
  <c r="U11" i="11" s="1"/>
  <c r="D74" i="11"/>
  <c r="D88" i="11"/>
  <c r="D87" i="11"/>
  <c r="C74" i="11"/>
  <c r="C88" i="11"/>
  <c r="C87" i="11"/>
  <c r="F88" i="11"/>
  <c r="E88" i="11"/>
  <c r="F74" i="11"/>
  <c r="O36" i="11" l="1"/>
  <c r="B69" i="12" s="1"/>
  <c r="C76" i="11"/>
  <c r="C79" i="11" s="1"/>
  <c r="O35" i="11"/>
  <c r="B67" i="12" s="1"/>
  <c r="O22" i="11" l="1"/>
  <c r="C95" i="11"/>
  <c r="C85" i="11"/>
  <c r="C91" i="11" s="1"/>
  <c r="C80" i="11"/>
  <c r="C81" i="11" s="1"/>
  <c r="C94" i="11"/>
  <c r="C89" i="11"/>
  <c r="O24" i="11" l="1"/>
  <c r="C97" i="11"/>
  <c r="D76" i="11"/>
  <c r="C101" i="11"/>
  <c r="C82" i="11"/>
  <c r="O23" i="11"/>
  <c r="C96" i="11"/>
  <c r="D95" i="11"/>
  <c r="D79" i="11"/>
  <c r="D85" i="11" s="1"/>
  <c r="E95" i="11" l="1"/>
  <c r="E79" i="11"/>
  <c r="E85" i="11" s="1"/>
  <c r="D80" i="11"/>
  <c r="D96" i="11"/>
  <c r="O25" i="11"/>
  <c r="C98" i="11"/>
  <c r="C83" i="11"/>
  <c r="D89" i="11"/>
  <c r="D91" i="11"/>
  <c r="D94" i="11"/>
  <c r="D97" i="11"/>
  <c r="D81" i="11"/>
  <c r="E81" i="11" l="1"/>
  <c r="E97" i="11"/>
  <c r="D101" i="11"/>
  <c r="E76" i="11"/>
  <c r="O26" i="11"/>
  <c r="C99" i="11"/>
  <c r="C84" i="11"/>
  <c r="D82" i="11"/>
  <c r="D98" i="11"/>
  <c r="E80" i="11"/>
  <c r="E96" i="11"/>
  <c r="F79" i="11"/>
  <c r="F85" i="11" s="1"/>
  <c r="F95" i="11"/>
  <c r="G79" i="11" l="1"/>
  <c r="G85" i="11" s="1"/>
  <c r="G95" i="11"/>
  <c r="F80" i="11"/>
  <c r="F96" i="11"/>
  <c r="E82" i="11"/>
  <c r="E98" i="11"/>
  <c r="O27" i="11"/>
  <c r="C100" i="11"/>
  <c r="D83" i="11"/>
  <c r="D99" i="11"/>
  <c r="E89" i="11"/>
  <c r="E91" i="11"/>
  <c r="E94" i="11"/>
  <c r="F81" i="11"/>
  <c r="F97" i="11"/>
  <c r="E101" i="11" l="1"/>
  <c r="F76" i="11"/>
  <c r="E83" i="11"/>
  <c r="E99" i="11"/>
  <c r="D84" i="11"/>
  <c r="D100" i="11"/>
  <c r="F82" i="11"/>
  <c r="F98" i="11"/>
  <c r="G96" i="11"/>
  <c r="G80" i="11"/>
  <c r="H95" i="11"/>
  <c r="H79" i="11"/>
  <c r="H85" i="11" s="1"/>
  <c r="G81" i="11"/>
  <c r="G97" i="11"/>
  <c r="I95" i="11" l="1"/>
  <c r="I79" i="11"/>
  <c r="I85" i="11" s="1"/>
  <c r="H80" i="11"/>
  <c r="H96" i="11"/>
  <c r="G82" i="11"/>
  <c r="G98" i="11"/>
  <c r="E84" i="11"/>
  <c r="E100" i="11"/>
  <c r="F83" i="11"/>
  <c r="F99" i="11"/>
  <c r="F89" i="11"/>
  <c r="F91" i="11"/>
  <c r="F94" i="11"/>
  <c r="H81" i="11"/>
  <c r="H97" i="11"/>
  <c r="F100" i="11" l="1"/>
  <c r="F84" i="11"/>
  <c r="F101" i="11"/>
  <c r="G76" i="11"/>
  <c r="G99" i="11"/>
  <c r="G83" i="11"/>
  <c r="H82" i="11"/>
  <c r="H98" i="11"/>
  <c r="I80" i="11"/>
  <c r="I96" i="11"/>
  <c r="I81" i="11"/>
  <c r="I97" i="11"/>
  <c r="J79" i="11"/>
  <c r="J85" i="11" s="1"/>
  <c r="J95" i="11"/>
  <c r="J81" i="11" l="1"/>
  <c r="J97" i="11"/>
  <c r="J80" i="11"/>
  <c r="J96" i="11"/>
  <c r="I82" i="11"/>
  <c r="I98" i="11"/>
  <c r="H99" i="11"/>
  <c r="H83" i="11"/>
  <c r="G89" i="11"/>
  <c r="G91" i="11"/>
  <c r="G94" i="11"/>
  <c r="K79" i="11"/>
  <c r="K85" i="11" s="1"/>
  <c r="K95" i="11"/>
  <c r="G100" i="11"/>
  <c r="G84" i="11"/>
  <c r="H100" i="11" l="1"/>
  <c r="H84" i="11"/>
  <c r="L79" i="11"/>
  <c r="L85" i="11" s="1"/>
  <c r="L95" i="11"/>
  <c r="H76" i="11"/>
  <c r="H94" i="11"/>
  <c r="G101" i="11"/>
  <c r="I99" i="11"/>
  <c r="I83" i="11"/>
  <c r="J98" i="11"/>
  <c r="J82" i="11"/>
  <c r="K80" i="11"/>
  <c r="K96" i="11"/>
  <c r="K81" i="11"/>
  <c r="K97" i="11"/>
  <c r="L80" i="11" l="1"/>
  <c r="L96" i="11"/>
  <c r="K98" i="11"/>
  <c r="K82" i="11"/>
  <c r="J99" i="11"/>
  <c r="J83" i="11"/>
  <c r="I76" i="11"/>
  <c r="H101" i="11"/>
  <c r="I94" i="11"/>
  <c r="H91" i="11"/>
  <c r="H89" i="11"/>
  <c r="M79" i="11"/>
  <c r="M85" i="11" s="1"/>
  <c r="M95" i="11"/>
  <c r="L97" i="11"/>
  <c r="L81" i="11"/>
  <c r="I100" i="11"/>
  <c r="I84" i="11"/>
  <c r="M97" i="11" l="1"/>
  <c r="M81" i="11"/>
  <c r="N79" i="11"/>
  <c r="N85" i="11" s="1"/>
  <c r="N95" i="11"/>
  <c r="J76" i="11"/>
  <c r="I101" i="11"/>
  <c r="I89" i="11"/>
  <c r="I91" i="11"/>
  <c r="K99" i="11"/>
  <c r="K83" i="11"/>
  <c r="L98" i="11"/>
  <c r="L82" i="11"/>
  <c r="J84" i="11"/>
  <c r="J100" i="11"/>
  <c r="M80" i="11"/>
  <c r="M96" i="11"/>
  <c r="L83" i="11" l="1"/>
  <c r="L99" i="11"/>
  <c r="M98" i="11"/>
  <c r="M82" i="11"/>
  <c r="J91" i="11"/>
  <c r="J89" i="11"/>
  <c r="J94" i="11"/>
  <c r="O79" i="11"/>
  <c r="O85" i="11" s="1"/>
  <c r="O95" i="11"/>
  <c r="N96" i="11"/>
  <c r="N80" i="11"/>
  <c r="K84" i="11"/>
  <c r="K100" i="11"/>
  <c r="N97" i="11"/>
  <c r="N81" i="11"/>
  <c r="O96" i="11" l="1"/>
  <c r="O80" i="11"/>
  <c r="L84" i="11"/>
  <c r="L100" i="11"/>
  <c r="O97" i="11"/>
  <c r="O81" i="11"/>
  <c r="P95" i="11"/>
  <c r="P79" i="11"/>
  <c r="P85" i="11" s="1"/>
  <c r="J101" i="11"/>
  <c r="K76" i="11"/>
  <c r="N82" i="11"/>
  <c r="N98" i="11"/>
  <c r="M83" i="11"/>
  <c r="M99" i="11"/>
  <c r="O82" i="11" l="1"/>
  <c r="O98" i="11"/>
  <c r="K91" i="11"/>
  <c r="K89" i="11"/>
  <c r="K94" i="11"/>
  <c r="Q95" i="11"/>
  <c r="Q79" i="11"/>
  <c r="Q85" i="11" s="1"/>
  <c r="P81" i="11"/>
  <c r="P97" i="11"/>
  <c r="M100" i="11"/>
  <c r="M84" i="11"/>
  <c r="N83" i="11"/>
  <c r="N99" i="11"/>
  <c r="P96" i="11"/>
  <c r="P80" i="11"/>
  <c r="Q96" i="11" l="1"/>
  <c r="Q80" i="11"/>
  <c r="O83" i="11"/>
  <c r="O99" i="11"/>
  <c r="N84" i="11"/>
  <c r="N100" i="11"/>
  <c r="Q81" i="11"/>
  <c r="Q97" i="11"/>
  <c r="R95" i="11"/>
  <c r="R79" i="11"/>
  <c r="R85" i="11" s="1"/>
  <c r="L76" i="11"/>
  <c r="L94" i="11" s="1"/>
  <c r="K101" i="11"/>
  <c r="P82" i="11"/>
  <c r="P98" i="11"/>
  <c r="M76" i="11" l="1"/>
  <c r="M94" i="11" s="1"/>
  <c r="L101" i="11"/>
  <c r="L89" i="11"/>
  <c r="L91" i="11"/>
  <c r="S95" i="11"/>
  <c r="S79" i="11"/>
  <c r="S85" i="11" s="1"/>
  <c r="R81" i="11"/>
  <c r="R97" i="11"/>
  <c r="O84" i="11"/>
  <c r="O100" i="11"/>
  <c r="P83" i="11"/>
  <c r="P99" i="11"/>
  <c r="Q98" i="11"/>
  <c r="Q82" i="11"/>
  <c r="R80" i="11"/>
  <c r="R96" i="11"/>
  <c r="R82" i="11" l="1"/>
  <c r="R98" i="11"/>
  <c r="Q83" i="11"/>
  <c r="Q99" i="11"/>
  <c r="P84" i="11"/>
  <c r="P100" i="11"/>
  <c r="S97" i="11"/>
  <c r="S81" i="11"/>
  <c r="T79" i="11"/>
  <c r="T85" i="11" s="1"/>
  <c r="T95" i="11"/>
  <c r="S80" i="11"/>
  <c r="S96" i="11"/>
  <c r="N76" i="11"/>
  <c r="M101" i="11"/>
  <c r="M91" i="11"/>
  <c r="M89" i="11"/>
  <c r="U79" i="11" l="1"/>
  <c r="U85" i="11" s="1"/>
  <c r="U95" i="11"/>
  <c r="N89" i="11"/>
  <c r="N91" i="11"/>
  <c r="T96" i="11"/>
  <c r="T80" i="11"/>
  <c r="T81" i="11"/>
  <c r="T97" i="11"/>
  <c r="Q84" i="11"/>
  <c r="Q100" i="11"/>
  <c r="R83" i="11"/>
  <c r="R99" i="11"/>
  <c r="S82" i="11"/>
  <c r="S98" i="11"/>
  <c r="N94" i="11"/>
  <c r="R84" i="11" l="1"/>
  <c r="R100" i="11"/>
  <c r="T82" i="11"/>
  <c r="T98" i="11"/>
  <c r="S83" i="11"/>
  <c r="S99" i="11"/>
  <c r="U81" i="11"/>
  <c r="U97" i="11"/>
  <c r="U96" i="11"/>
  <c r="U80" i="11"/>
  <c r="V95" i="11"/>
  <c r="V79" i="11"/>
  <c r="V85" i="11" s="1"/>
  <c r="O76" i="11"/>
  <c r="N101" i="11"/>
  <c r="O89" i="11" l="1"/>
  <c r="O91" i="11"/>
  <c r="W95" i="11"/>
  <c r="W79" i="11"/>
  <c r="W85" i="11" s="1"/>
  <c r="V80" i="11"/>
  <c r="V96" i="11"/>
  <c r="V81" i="11"/>
  <c r="V97" i="11"/>
  <c r="T83" i="11"/>
  <c r="T99" i="11"/>
  <c r="U82" i="11"/>
  <c r="U98" i="11"/>
  <c r="S84" i="11"/>
  <c r="S100" i="11"/>
  <c r="O94" i="11"/>
  <c r="T100" i="11" l="1"/>
  <c r="T84" i="11"/>
  <c r="W80" i="11"/>
  <c r="W96" i="11"/>
  <c r="V82" i="11"/>
  <c r="V98" i="11"/>
  <c r="U83" i="11"/>
  <c r="U99" i="11"/>
  <c r="W81" i="11"/>
  <c r="W97" i="11"/>
  <c r="X79" i="11"/>
  <c r="X85" i="11" s="1"/>
  <c r="X95" i="11"/>
  <c r="P76" i="11"/>
  <c r="P94" i="11"/>
  <c r="O101" i="11"/>
  <c r="Q76" i="11" l="1"/>
  <c r="Q94" i="11" s="1"/>
  <c r="P101" i="11"/>
  <c r="X81" i="11"/>
  <c r="X97" i="11"/>
  <c r="P89" i="11"/>
  <c r="P91" i="11"/>
  <c r="Y79" i="11"/>
  <c r="Y85" i="11" s="1"/>
  <c r="Y95" i="11"/>
  <c r="V99" i="11"/>
  <c r="V83" i="11"/>
  <c r="W82" i="11"/>
  <c r="W98" i="11"/>
  <c r="X80" i="11"/>
  <c r="X96" i="11"/>
  <c r="U100" i="11"/>
  <c r="U84" i="11"/>
  <c r="Z79" i="11" l="1"/>
  <c r="Z85" i="11" s="1"/>
  <c r="Z95" i="11"/>
  <c r="X98" i="11"/>
  <c r="X82" i="11"/>
  <c r="W99" i="11"/>
  <c r="W83" i="11"/>
  <c r="Y81" i="11"/>
  <c r="Y97" i="11"/>
  <c r="R76" i="11"/>
  <c r="Q101" i="11"/>
  <c r="V100" i="11"/>
  <c r="V84" i="11"/>
  <c r="Y80" i="11"/>
  <c r="Y96" i="11"/>
  <c r="Q91" i="11"/>
  <c r="Q89" i="11"/>
  <c r="W100" i="11" l="1"/>
  <c r="W84" i="11"/>
  <c r="R89" i="11"/>
  <c r="R91" i="11"/>
  <c r="R94" i="11"/>
  <c r="Z97" i="11"/>
  <c r="Z81" i="11"/>
  <c r="X99" i="11"/>
  <c r="X83" i="11"/>
  <c r="Y98" i="11"/>
  <c r="Y82" i="11"/>
  <c r="AA79" i="11"/>
  <c r="AA85" i="11" s="1"/>
  <c r="AA95" i="11"/>
  <c r="Z80" i="11"/>
  <c r="Z96" i="11"/>
  <c r="Z98" i="11" l="1"/>
  <c r="Z82" i="11"/>
  <c r="AB79" i="11"/>
  <c r="AB85" i="11" s="1"/>
  <c r="AB95" i="11"/>
  <c r="Y99" i="11"/>
  <c r="Y83" i="11"/>
  <c r="AA97" i="11"/>
  <c r="AA81" i="11"/>
  <c r="R101" i="11"/>
  <c r="S76" i="11"/>
  <c r="AA80" i="11"/>
  <c r="AA96" i="11"/>
  <c r="X84" i="11"/>
  <c r="X100" i="11"/>
  <c r="AB96" i="11" l="1"/>
  <c r="AB80" i="11"/>
  <c r="S89" i="11"/>
  <c r="S91" i="11"/>
  <c r="S94" i="11"/>
  <c r="AB97" i="11"/>
  <c r="AB81" i="11"/>
  <c r="Z83" i="11"/>
  <c r="Z99" i="11"/>
  <c r="AC79" i="11"/>
  <c r="AC85" i="11" s="1"/>
  <c r="AC95" i="11"/>
  <c r="Y84" i="11"/>
  <c r="Y100" i="11"/>
  <c r="AA98" i="11"/>
  <c r="AA82" i="11"/>
  <c r="AB82" i="11" l="1"/>
  <c r="AB98" i="11"/>
  <c r="Z84" i="11"/>
  <c r="Z100" i="11"/>
  <c r="AD95" i="11"/>
  <c r="AD79" i="11"/>
  <c r="AD85" i="11" s="1"/>
  <c r="AA99" i="11"/>
  <c r="AA83" i="11"/>
  <c r="AC97" i="11"/>
  <c r="AC81" i="11"/>
  <c r="S101" i="11"/>
  <c r="T76" i="11"/>
  <c r="AC96" i="11"/>
  <c r="AC80" i="11"/>
  <c r="AD96" i="11" l="1"/>
  <c r="AD80" i="11"/>
  <c r="T89" i="11"/>
  <c r="T91" i="11"/>
  <c r="T94" i="11"/>
  <c r="AD81" i="11"/>
  <c r="AD97" i="11"/>
  <c r="AB99" i="11"/>
  <c r="AB83" i="11"/>
  <c r="AE95" i="11"/>
  <c r="AE79" i="11"/>
  <c r="AE85" i="11" s="1"/>
  <c r="AA100" i="11"/>
  <c r="AA84" i="11"/>
  <c r="AC82" i="11"/>
  <c r="AC98" i="11"/>
  <c r="AB84" i="11" l="1"/>
  <c r="AB100" i="11"/>
  <c r="AF95" i="11"/>
  <c r="AF79" i="11"/>
  <c r="AF85" i="11" s="1"/>
  <c r="AC99" i="11"/>
  <c r="AC83" i="11"/>
  <c r="AE81" i="11"/>
  <c r="AE97" i="11"/>
  <c r="T101" i="11"/>
  <c r="U76" i="11"/>
  <c r="AD98" i="11"/>
  <c r="AD82" i="11"/>
  <c r="AE96" i="11"/>
  <c r="AE80" i="11"/>
  <c r="AF80" i="11" l="1"/>
  <c r="AF96" i="11"/>
  <c r="AE98" i="11"/>
  <c r="AE82" i="11"/>
  <c r="U89" i="11"/>
  <c r="U91" i="11"/>
  <c r="U94" i="11"/>
  <c r="AF81" i="11"/>
  <c r="AF97" i="11"/>
  <c r="AD83" i="11"/>
  <c r="AD99" i="11"/>
  <c r="AC84" i="11"/>
  <c r="AC100" i="11"/>
  <c r="AD84" i="11" l="1"/>
  <c r="AD100" i="11"/>
  <c r="AE83" i="11"/>
  <c r="AE99" i="11"/>
  <c r="V76" i="11"/>
  <c r="V94" i="11"/>
  <c r="U101" i="11"/>
  <c r="AF82" i="11"/>
  <c r="AF98" i="11"/>
  <c r="W76" i="11" l="1"/>
  <c r="W94" i="11" s="1"/>
  <c r="V101" i="11"/>
  <c r="V89" i="11"/>
  <c r="V91" i="11"/>
  <c r="AF83" i="11"/>
  <c r="AF99" i="11"/>
  <c r="AE84" i="11"/>
  <c r="AE100" i="11"/>
  <c r="AF84" i="11" l="1"/>
  <c r="AF100" i="11"/>
  <c r="W101" i="11"/>
  <c r="X76" i="11"/>
  <c r="X94" i="11"/>
  <c r="W89" i="11"/>
  <c r="W91" i="11"/>
  <c r="X101" i="11" l="1"/>
  <c r="Y76" i="11"/>
  <c r="Y94" i="11"/>
  <c r="X89" i="11"/>
  <c r="X91" i="11"/>
  <c r="Y101" i="11" l="1"/>
  <c r="Z76" i="11"/>
  <c r="Z94" i="11" s="1"/>
  <c r="Y89" i="11"/>
  <c r="Y91" i="11"/>
  <c r="AA76" i="11" l="1"/>
  <c r="AA94" i="11" s="1"/>
  <c r="Z101" i="11"/>
  <c r="Z89" i="11"/>
  <c r="Z91" i="11"/>
  <c r="AB76" i="11" l="1"/>
  <c r="AB94" i="11" s="1"/>
  <c r="AA101" i="11"/>
  <c r="AA91" i="11"/>
  <c r="AA89" i="11"/>
  <c r="AC76" i="11" l="1"/>
  <c r="AC94" i="11" s="1"/>
  <c r="AB101" i="11"/>
  <c r="AB89" i="11"/>
  <c r="AB91" i="11"/>
  <c r="AD76" i="11" l="1"/>
  <c r="AD94" i="11" s="1"/>
  <c r="AC101" i="11"/>
  <c r="AC89" i="11"/>
  <c r="AC91" i="11"/>
  <c r="AE76" i="11" l="1"/>
  <c r="AD101" i="11"/>
  <c r="AE94" i="11"/>
  <c r="AD89" i="11"/>
  <c r="AD91" i="11"/>
  <c r="AE101" i="11" l="1"/>
  <c r="AF76" i="11"/>
  <c r="AE89" i="11"/>
  <c r="AE91" i="11"/>
  <c r="AF89" i="11" l="1"/>
  <c r="AF91" i="11"/>
  <c r="AF94" i="11"/>
  <c r="AF101" i="11" s="1"/>
  <c r="O12" i="11"/>
  <c r="O13" i="11"/>
  <c r="O14" i="11"/>
  <c r="O15" i="11"/>
  <c r="O16" i="11"/>
  <c r="O1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Pablo Payan</author>
    <author>Kelly Becker</author>
  </authors>
  <commentList>
    <comment ref="B1" authorId="0" shapeId="0" xr:uid="{F34D3719-2146-4BDF-81E8-CD9B954797FD}">
      <text>
        <r>
          <rPr>
            <b/>
            <sz val="9"/>
            <color indexed="81"/>
            <rFont val="Tahoma"/>
            <family val="2"/>
          </rPr>
          <t>&lt;[[DEVDeals] - [Deal Property (Seq: 1)] Property Name - Get]&gt;</t>
        </r>
      </text>
    </comment>
    <comment ref="F1" authorId="1" shapeId="0" xr:uid="{3E4D18C8-67D0-4A07-8358-F125AD727F18}">
      <text>
        <r>
          <rPr>
            <b/>
            <sz val="9"/>
            <color indexed="81"/>
            <rFont val="Tahoma"/>
            <family val="2"/>
          </rPr>
          <t>&lt;[[DEVDeals] - [DEV User Defined Fields (Seq: 1)] Prop 123 - FIscal Year OEDIT -  P123 - Send]&gt;</t>
        </r>
      </text>
    </comment>
    <comment ref="B2" authorId="0" shapeId="0" xr:uid="{E4498E33-27D5-40F0-A284-379AE44A056E}">
      <text>
        <r>
          <rPr>
            <b/>
            <sz val="9"/>
            <color indexed="81"/>
            <rFont val="Tahoma"/>
            <family val="2"/>
          </rPr>
          <t>&lt;[[DEVDeals] - [Deal Property (Seq: 1)] Address1 - Both]&gt;</t>
        </r>
      </text>
    </comment>
    <comment ref="F2" authorId="1" shapeId="0" xr:uid="{31B686D2-3B26-4085-86F1-06C59002B10B}">
      <text>
        <r>
          <rPr>
            <b/>
            <sz val="9"/>
            <color indexed="81"/>
            <rFont val="Tahoma"/>
            <family val="2"/>
          </rPr>
          <t>&lt;[[DEVDeals] DEV Deal Type - Send]&gt;</t>
        </r>
      </text>
    </comment>
    <comment ref="B3" authorId="0" shapeId="0" xr:uid="{C34333D2-6DA3-457A-93A2-59C3CA147790}">
      <text>
        <r>
          <rPr>
            <b/>
            <sz val="9"/>
            <color indexed="81"/>
            <rFont val="Tahoma"/>
            <family val="2"/>
          </rPr>
          <t>&lt;[[DEVDeals] - [Deal Property (Seq: 1)] City - Both]&gt;</t>
        </r>
      </text>
    </comment>
    <comment ref="H3" authorId="1" shapeId="0" xr:uid="{523EBA9A-248B-4A13-9D03-BC649446C898}">
      <text>
        <r>
          <rPr>
            <b/>
            <sz val="9"/>
            <color indexed="81"/>
            <rFont val="Tahoma"/>
            <family val="2"/>
          </rPr>
          <t>&lt;[[DEVDeals] - [Funding (Seq: 1)] All DEV Funding Sources - Send]&gt;</t>
        </r>
      </text>
    </comment>
    <comment ref="J3" authorId="1" shapeId="0" xr:uid="{198F9494-14F3-4451-88C4-1987BF1A6EEE}">
      <text>
        <r>
          <rPr>
            <b/>
            <sz val="9"/>
            <color indexed="81"/>
            <rFont val="Tahoma"/>
            <family val="2"/>
          </rPr>
          <t>&lt;[[DEVDeals] - [Funding (Seq: 1)] Loan Product Type - Send]&gt;</t>
        </r>
      </text>
    </comment>
    <comment ref="B4" authorId="0" shapeId="0" xr:uid="{FF460C4D-E7FA-4C48-B4BE-335E13004767}">
      <text>
        <r>
          <rPr>
            <b/>
            <sz val="9"/>
            <color indexed="81"/>
            <rFont val="Tahoma"/>
            <family val="2"/>
          </rPr>
          <t>&lt;[[DEVDeals] - [Deal Property (Seq: 1)] Zip Code - Both]&gt;</t>
        </r>
      </text>
    </comment>
    <comment ref="B5" authorId="0" shapeId="0" xr:uid="{A43F6D94-A3B8-495C-8CC1-69992944E21F}">
      <text>
        <r>
          <rPr>
            <b/>
            <sz val="9"/>
            <color indexed="81"/>
            <rFont val="Tahoma"/>
            <family val="2"/>
          </rPr>
          <t>&lt;[[DEVDeals] - [Deal Property (Seq: 1)] Jurisdiction - Both]&gt;</t>
        </r>
      </text>
    </comment>
    <comment ref="B7" authorId="0" shapeId="0" xr:uid="{D70251E4-EACD-459F-BC14-CF15EFBC68AD}">
      <text>
        <r>
          <rPr>
            <b/>
            <sz val="9"/>
            <color indexed="81"/>
            <rFont val="Tahoma"/>
            <family val="2"/>
          </rPr>
          <t>&lt;[[DEVDeals] - [DEV User Defined Fields (Seq: 1)] Custom Fields - Building Construction - Send]&gt;</t>
        </r>
      </text>
    </comment>
    <comment ref="B8" authorId="0" shapeId="0" xr:uid="{E067B9EC-CBCF-438C-92C8-B8426C224870}">
      <text>
        <r>
          <rPr>
            <b/>
            <sz val="9"/>
            <color indexed="81"/>
            <rFont val="Tahoma"/>
            <family val="2"/>
          </rPr>
          <t>&lt;[[DEVDeals] - [Deal Property (Seq: 1)] Total Units - Both]&gt;</t>
        </r>
      </text>
    </comment>
    <comment ref="B10" authorId="0" shapeId="0" xr:uid="{96C54757-7D13-4DAC-87E1-C76DA341D3AC}">
      <text>
        <r>
          <rPr>
            <b/>
            <sz val="9"/>
            <color indexed="81"/>
            <rFont val="Tahoma"/>
            <family val="2"/>
          </rPr>
          <t>&lt;[[DEVDeals] - [DEV User Defined Fields (Seq: 1)] Prop 123 - Rural Resort 2 - Send]&gt;</t>
        </r>
      </text>
    </comment>
    <comment ref="B11" authorId="0" shapeId="0" xr:uid="{7DB93B64-FB53-4C25-BEB7-EEDA40E4C71E}">
      <text>
        <r>
          <rPr>
            <b/>
            <sz val="9"/>
            <color indexed="81"/>
            <rFont val="Tahoma"/>
            <family val="2"/>
          </rPr>
          <t>&lt;[[DEVDeals] - [DEV User Defined Fields (Seq: 1)] Prop 123 - Energy Conservation Code - Send]&gt;</t>
        </r>
      </text>
    </comment>
    <comment ref="B12" authorId="0" shapeId="0" xr:uid="{0F85772F-A8C9-4A5E-83A6-9DA5E5457171}">
      <text>
        <r>
          <rPr>
            <b/>
            <sz val="9"/>
            <color indexed="81"/>
            <rFont val="Tahoma"/>
            <family val="2"/>
          </rPr>
          <t>&lt;[[DEVDeals] - [DEV User Defined Fields (Seq: 1)] Prop 123 - Environmental Sustainability Certification Type (Year 2) - Send]&gt;</t>
        </r>
      </text>
    </comment>
    <comment ref="B13" authorId="0" shapeId="0" xr:uid="{2F4807B0-DBB9-4D1B-8746-4FC7E4A5E5D9}">
      <text>
        <r>
          <rPr>
            <b/>
            <sz val="9"/>
            <color indexed="81"/>
            <rFont val="Tahoma"/>
            <family val="2"/>
          </rPr>
          <t>&lt;[[DEVDeals] - [DEV User Defined Fields (Seq: 1)] Prop 123 - Water-Wise Landscaping 2 - Send]&gt;</t>
        </r>
      </text>
    </comment>
    <comment ref="B15" authorId="0" shapeId="0" xr:uid="{0F6F6184-B009-4D0E-8395-8F806C296B2C}">
      <text>
        <r>
          <rPr>
            <b/>
            <sz val="9"/>
            <color indexed="81"/>
            <rFont val="Tahoma"/>
            <family val="2"/>
          </rPr>
          <t>&lt;[[DEVDeals] - [DEV User Defined Fields (Seq: 1)] Prop 123 - Transit Oriented Communities (TOC) 2 - Send]&gt;</t>
        </r>
      </text>
    </comment>
    <comment ref="B16" authorId="0" shapeId="0" xr:uid="{51A97701-D7B0-4969-A2AD-EE0752F6A2E3}">
      <text>
        <r>
          <rPr>
            <b/>
            <sz val="9"/>
            <color indexed="81"/>
            <rFont val="Tahoma"/>
            <family val="2"/>
          </rPr>
          <t>&lt;[[DEVDeals] - [DEV User Defined Fields (Seq: 1)] Prop 123 - Off-site building technology - Send]&gt;</t>
        </r>
      </text>
    </comment>
    <comment ref="B17" authorId="0" shapeId="0" xr:uid="{FFB0F88D-77E3-4D4F-92FF-1D98BE863473}">
      <text>
        <r>
          <rPr>
            <b/>
            <sz val="9"/>
            <color indexed="81"/>
            <rFont val="Tahoma"/>
            <family val="2"/>
          </rPr>
          <t>&lt;[[DEVDeals] - [DEV User Defined Fields (Seq: 1)] Prop 123 - Green Systems - Send]&gt;</t>
        </r>
      </text>
    </comment>
    <comment ref="B18" authorId="0" shapeId="0" xr:uid="{49353614-2A47-493E-A9C8-CF701052CD50}">
      <text>
        <r>
          <rPr>
            <b/>
            <sz val="9"/>
            <color indexed="81"/>
            <rFont val="Tahoma"/>
            <family val="2"/>
          </rPr>
          <t>&lt;[[DEVDeals] - [DEV User Defined Fields (Seq: 1)] Prop 123 - Child-Care - Send]&gt;</t>
        </r>
      </text>
    </comment>
    <comment ref="B19" authorId="0" shapeId="0" xr:uid="{0ACD798F-9FC0-485D-9A07-E857788EC519}">
      <text>
        <r>
          <rPr>
            <b/>
            <sz val="9"/>
            <color indexed="81"/>
            <rFont val="Tahoma"/>
            <family val="2"/>
          </rPr>
          <t>&lt;[[DEVDeals] - [DEV User Defined Fields (Seq: 1)] Custom Fields - Average AMI% - Send]&gt;</t>
        </r>
      </text>
    </comment>
    <comment ref="B20" authorId="0" shapeId="0" xr:uid="{737F8620-4A1C-49D8-B6A8-BE487114B163}">
      <text>
        <r>
          <rPr>
            <b/>
            <sz val="9"/>
            <color indexed="81"/>
            <rFont val="Tahoma"/>
            <family val="2"/>
          </rPr>
          <t>&lt;[[DEVDeals] - [DEV User Defined Fields (Seq: 1)] Prop 123 - Mixed Income 2 - Send]&gt;</t>
        </r>
      </text>
    </comment>
    <comment ref="B39" authorId="0" shapeId="0" xr:uid="{5F626CCC-C17F-4FF7-B9FE-3E218EFE0F8C}">
      <text>
        <r>
          <rPr>
            <b/>
            <sz val="9"/>
            <color indexed="81"/>
            <rFont val="Tahoma"/>
            <family val="2"/>
          </rPr>
          <t>&lt;[[DEVDeals] - [DEV User Defined Fields (Seq: 1)] Custom Fields - Equity Prop 123 Original Prop 123 Equity Request - Both]&gt;</t>
        </r>
      </text>
    </comment>
    <comment ref="B40" authorId="0" shapeId="0" xr:uid="{34120C3A-82EC-458B-A1B4-BE5B7705081C}">
      <text>
        <r>
          <rPr>
            <b/>
            <sz val="9"/>
            <color indexed="81"/>
            <rFont val="Tahoma"/>
            <family val="2"/>
          </rPr>
          <t>&lt;[[DEVDeals] - [Funding (Seq: 1)] Amount - Send]&gt;</t>
        </r>
      </text>
    </comment>
    <comment ref="B41" authorId="0" shapeId="0" xr:uid="{E4E656CF-91C2-46D1-95C6-8190C4327802}">
      <text>
        <r>
          <rPr>
            <b/>
            <sz val="9"/>
            <color indexed="81"/>
            <rFont val="Tahoma"/>
            <family val="2"/>
          </rPr>
          <t>&lt;[[DEVDeals] - [DEV User Defined Fields (Seq: 1)] Prop 123 - Sponsor Equity - Send]&gt;</t>
        </r>
      </text>
    </comment>
    <comment ref="B74" authorId="0" shapeId="0" xr:uid="{665DDC58-76E5-461E-AF42-3ADA551FEEDC}">
      <text>
        <r>
          <rPr>
            <b/>
            <sz val="9"/>
            <color indexed="81"/>
            <rFont val="Tahoma"/>
            <family val="2"/>
          </rPr>
          <t>&lt;[[DEVDeals] - [DEV User Defined Fields (Seq: 1)] Prop 123 - Total Development Cost - Send]&gt;</t>
        </r>
      </text>
    </comment>
    <comment ref="B78" authorId="0" shapeId="0" xr:uid="{FE763E7E-8C5E-4DAF-A03A-CEB65743ABE0}">
      <text>
        <r>
          <rPr>
            <b/>
            <sz val="9"/>
            <color indexed="81"/>
            <rFont val="Tahoma"/>
            <family val="2"/>
          </rPr>
          <t>&lt;[[DEVDeals] - [DEV User Defined Fields (Seq: 1)] Prop 123 - Additional State Funding - Send]&gt;</t>
        </r>
      </text>
    </comment>
    <comment ref="B104" authorId="0" shapeId="0" xr:uid="{D55DD815-469F-4BF7-90B2-88BA74E939C9}">
      <text>
        <r>
          <rPr>
            <b/>
            <sz val="9"/>
            <color indexed="81"/>
            <rFont val="Tahoma"/>
            <family val="2"/>
          </rPr>
          <t>&lt;[[DEVDeals] - [DEV User Defined Fields (Seq: 1)] Prop 123 - Has this project ever received Prop 123 funds? - Send]&gt;</t>
        </r>
      </text>
    </comment>
    <comment ref="B105" authorId="0" shapeId="0" xr:uid="{2561BC0D-0C87-49A6-9A97-DA95F0CB974F}">
      <text>
        <r>
          <rPr>
            <b/>
            <sz val="9"/>
            <color indexed="81"/>
            <rFont val="Tahoma"/>
            <family val="2"/>
          </rPr>
          <t>&lt;[[DEVDeals] - [DEV User Defined Fields (Seq: 1)] Prop 123 - Have you as the sponsor ever been awarded Proposition 123 funds? - Send]&gt;</t>
        </r>
      </text>
    </comment>
    <comment ref="B106" authorId="0" shapeId="0" xr:uid="{64E6A7D5-AA10-4120-A12B-E6A19AE2FE1B}">
      <text>
        <r>
          <rPr>
            <b/>
            <sz val="9"/>
            <color indexed="81"/>
            <rFont val="Tahoma"/>
            <family val="2"/>
          </rPr>
          <t>&lt;[[DEVDeals] - [Proxy Entities (Seq: 1)] Name (Doing Business As) - Send]&gt;</t>
        </r>
      </text>
    </comment>
    <comment ref="B107" authorId="0" shapeId="0" xr:uid="{3D7230FB-93CC-4450-8106-EAED3F8CCA23}">
      <text>
        <r>
          <rPr>
            <b/>
            <sz val="9"/>
            <color indexed="81"/>
            <rFont val="Tahoma"/>
            <family val="2"/>
          </rPr>
          <t>&lt;[[DEVDeals] - [Proxy Entities (Seq: 1)] Address 1 - Send]&gt;</t>
        </r>
      </text>
    </comment>
    <comment ref="B108" authorId="0" shapeId="0" xr:uid="{DF63E825-7127-4A4C-9771-D106285AC6CA}">
      <text>
        <r>
          <rPr>
            <b/>
            <sz val="9"/>
            <color indexed="81"/>
            <rFont val="Tahoma"/>
            <family val="2"/>
          </rPr>
          <t>&lt;[[DEVDeals] - [Proxy Entities (Seq: 1)] City - Send]&gt;</t>
        </r>
      </text>
    </comment>
    <comment ref="B109" authorId="0" shapeId="0" xr:uid="{61BCC3BB-8578-40EB-ADBB-1C0B1A16D84E}">
      <text>
        <r>
          <rPr>
            <b/>
            <sz val="9"/>
            <color indexed="81"/>
            <rFont val="Tahoma"/>
            <family val="2"/>
          </rPr>
          <t>&lt;[[DEVDeals] - [Proxy Entities (Seq: 1)] State - Send]&gt;</t>
        </r>
      </text>
    </comment>
    <comment ref="B110" authorId="0" shapeId="0" xr:uid="{8FF94686-D0C1-479D-A953-EAA033BBC0B3}">
      <text>
        <r>
          <rPr>
            <b/>
            <sz val="9"/>
            <color indexed="81"/>
            <rFont val="Tahoma"/>
            <family val="2"/>
          </rPr>
          <t>&lt;[[DEVDeals] - [Proxy Entities (Seq: 1)] Zip Code - Send]&gt;</t>
        </r>
      </text>
    </comment>
    <comment ref="B113" authorId="0" shapeId="0" xr:uid="{D3A51932-1133-42F1-999F-8BD0CA2CF882}">
      <text>
        <r>
          <rPr>
            <b/>
            <sz val="9"/>
            <color indexed="81"/>
            <rFont val="Tahoma"/>
            <family val="2"/>
          </rPr>
          <t>&lt;[[DEVDeals] - [Proxy Entities (Seq: 1)] Direct Phone - Send]&gt;</t>
        </r>
      </text>
    </comment>
    <comment ref="B114" authorId="0" shapeId="0" xr:uid="{7DC32028-059D-494A-A91D-F7E8A8287FFD}">
      <text>
        <r>
          <rPr>
            <b/>
            <sz val="9"/>
            <color indexed="81"/>
            <rFont val="Tahoma"/>
            <family val="2"/>
          </rPr>
          <t>&lt;[[DEVDeals] - [Proxy Entities (Seq: 1)] Email Address 1 - Send]&gt;</t>
        </r>
      </text>
    </comment>
    <comment ref="B115" authorId="0" shapeId="0" xr:uid="{C04693B7-B628-43F7-AB42-093BAFC34983}">
      <text>
        <r>
          <rPr>
            <b/>
            <sz val="9"/>
            <color indexed="81"/>
            <rFont val="Tahoma"/>
            <family val="2"/>
          </rPr>
          <t>&lt;[[DEVDeals] - [Proxy Entities (Seq: 2)] Name (Doing Business As) - Send]&gt;</t>
        </r>
      </text>
    </comment>
    <comment ref="B118" authorId="0" shapeId="0" xr:uid="{E5E3E2CE-BB50-44ED-8157-363AB24C0BCD}">
      <text>
        <r>
          <rPr>
            <b/>
            <sz val="9"/>
            <color indexed="81"/>
            <rFont val="Tahoma"/>
            <family val="2"/>
          </rPr>
          <t>&lt;[[DEVDeals] - [Proxy Entities (Seq: 2)] Direct Phone - Send]&gt;</t>
        </r>
      </text>
    </comment>
    <comment ref="B119" authorId="0" shapeId="0" xr:uid="{8BB73F21-36B9-42CA-B0E2-3AD1A6ED1F92}">
      <text>
        <r>
          <rPr>
            <b/>
            <sz val="9"/>
            <color indexed="81"/>
            <rFont val="Tahoma"/>
            <family val="2"/>
          </rPr>
          <t>&lt;[[DEVDeals] - [Proxy Entities (Seq: 2)] Email Address 1 - Send]&gt;</t>
        </r>
      </text>
    </comment>
    <comment ref="B124" authorId="1" shapeId="0" xr:uid="{43B5E1FD-2FF2-42D8-A83E-1987A2E63CD9}">
      <text>
        <r>
          <rPr>
            <b/>
            <sz val="9"/>
            <color indexed="81"/>
            <rFont val="Tahoma"/>
            <family val="2"/>
          </rPr>
          <t>&lt;[[DEVDeals] - [DEV User Defined Fields (Seq: 1)] Prop 123 - Controlling Source - Send]&gt;</t>
        </r>
      </text>
    </comment>
    <comment ref="A127" authorId="0" shapeId="0" xr:uid="{5F1F15CF-0B67-4EA0-96DD-BA55C4A8BBD2}">
      <text>
        <r>
          <rPr>
            <b/>
            <sz val="9"/>
            <color indexed="81"/>
            <rFont val="Tahoma"/>
            <family val="2"/>
          </rPr>
          <t>&lt;[[DEVDeals] - [Deal Property (Seq: 1)] - [Locations (Seq: 1)] - [Unit Mix (Seq: 1)] Unit Mix Ami Percent - Send]&gt;</t>
        </r>
      </text>
    </comment>
    <comment ref="B127" authorId="0" shapeId="0" xr:uid="{C85DF638-2C4B-4737-8BB5-4874F89F233F}">
      <text>
        <r>
          <rPr>
            <b/>
            <sz val="9"/>
            <color indexed="81"/>
            <rFont val="Tahoma"/>
            <family val="2"/>
          </rPr>
          <t>&lt;[[DEVDeals] - [Deal Property (Seq: 1)] - [Locations (Seq: 1)] - [Unit Mix (Seq: 1)] Unit Type - Send]&gt;</t>
        </r>
      </text>
    </comment>
    <comment ref="C127" authorId="0" shapeId="0" xr:uid="{3AC3A7C9-E700-4685-B03D-B56C3FA1B796}">
      <text>
        <r>
          <rPr>
            <b/>
            <sz val="9"/>
            <color indexed="81"/>
            <rFont val="Tahoma"/>
            <family val="2"/>
          </rPr>
          <t>&lt;[[DEVDeals] - [Deal Property (Seq: 1)] - [Locations (Seq: 1)] - [Unit Mix (Seq: 1)] Num Units - Send]&gt;</t>
        </r>
      </text>
    </comment>
    <comment ref="F127" authorId="0" shapeId="0" xr:uid="{3F5D6356-1D58-497B-977C-C0126C7F420F}">
      <text>
        <r>
          <rPr>
            <b/>
            <sz val="9"/>
            <color indexed="81"/>
            <rFont val="Tahoma"/>
            <family val="2"/>
          </rPr>
          <t>&lt;[[DEVDeals] - [Deal Property (Seq: 1)] - [Locations (Seq: 1)] - [Unit Mix (Seq: 1)] Residential Apartment Type - Send]&gt;</t>
        </r>
      </text>
    </comment>
    <comment ref="A128" authorId="0" shapeId="0" xr:uid="{4F808B77-A3F4-47A9-AA2B-AEB5B851AFCF}">
      <text>
        <r>
          <rPr>
            <b/>
            <sz val="9"/>
            <color indexed="81"/>
            <rFont val="Tahoma"/>
            <family val="2"/>
          </rPr>
          <t>&lt;[[DEVDeals] - [Deal Property (Seq: 1)] - [Locations (Seq: 1)] - [Unit Mix (Seq: 2)] Unit Mix Ami Percent - Send]&gt;</t>
        </r>
      </text>
    </comment>
    <comment ref="B128" authorId="0" shapeId="0" xr:uid="{EEC80092-382B-4F72-9E19-1045B04C381C}">
      <text>
        <r>
          <rPr>
            <b/>
            <sz val="9"/>
            <color indexed="81"/>
            <rFont val="Tahoma"/>
            <family val="2"/>
          </rPr>
          <t>&lt;[[DEVDeals] - [Deal Property (Seq: 1)] - [Locations (Seq: 1)] - [Unit Mix (Seq: 2)] Unit Type - Send]&gt;</t>
        </r>
      </text>
    </comment>
    <comment ref="C128" authorId="0" shapeId="0" xr:uid="{03606830-B9AE-4096-8AC1-71E899D842B2}">
      <text>
        <r>
          <rPr>
            <b/>
            <sz val="9"/>
            <color indexed="81"/>
            <rFont val="Tahoma"/>
            <family val="2"/>
          </rPr>
          <t>&lt;[[DEVDeals] - [Deal Property (Seq: 1)] - [Locations (Seq: 1)] - [Unit Mix (Seq: 2)] Num Units - Send]&gt;</t>
        </r>
      </text>
    </comment>
    <comment ref="F128" authorId="0" shapeId="0" xr:uid="{54771848-9D82-4319-B51F-F116C2F31ABF}">
      <text>
        <r>
          <rPr>
            <b/>
            <sz val="9"/>
            <color indexed="81"/>
            <rFont val="Tahoma"/>
            <family val="2"/>
          </rPr>
          <t>&lt;[[DEVDeals] - [Deal Property (Seq: 1)] - [Locations (Seq: 1)] - [Unit Mix (Seq: 2)] Residential Apartment Type - Send]&gt;</t>
        </r>
      </text>
    </comment>
    <comment ref="A129" authorId="0" shapeId="0" xr:uid="{C6CC6E5F-4735-4E30-9E4F-E94AD242BE9A}">
      <text>
        <r>
          <rPr>
            <b/>
            <sz val="9"/>
            <color indexed="81"/>
            <rFont val="Tahoma"/>
            <family val="2"/>
          </rPr>
          <t>&lt;[[DEVDeals] - [Deal Property (Seq: 1)] - [Locations (Seq: 1)] - [Unit Mix (Seq: 3)] Unit Mix Ami Percent - Send]&gt;</t>
        </r>
      </text>
    </comment>
    <comment ref="B129" authorId="0" shapeId="0" xr:uid="{5637E5BC-6AA7-4B0D-8B45-B5AAD9B7FAE2}">
      <text>
        <r>
          <rPr>
            <b/>
            <sz val="9"/>
            <color indexed="81"/>
            <rFont val="Tahoma"/>
            <family val="2"/>
          </rPr>
          <t>&lt;[[DEVDeals] - [Deal Property (Seq: 1)] - [Locations (Seq: 1)] - [Unit Mix (Seq: 3)] Unit Type - Send]&gt;</t>
        </r>
      </text>
    </comment>
    <comment ref="C129" authorId="0" shapeId="0" xr:uid="{0D33C0E0-6B2C-448B-9A9C-57CD036889D9}">
      <text>
        <r>
          <rPr>
            <b/>
            <sz val="9"/>
            <color indexed="81"/>
            <rFont val="Tahoma"/>
            <family val="2"/>
          </rPr>
          <t>&lt;[[DEVDeals] - [Deal Property (Seq: 1)] - [Locations (Seq: 1)] - [Unit Mix (Seq: 3)] Num Units - Send]&gt;</t>
        </r>
      </text>
    </comment>
    <comment ref="F129" authorId="0" shapeId="0" xr:uid="{C1A2830A-7F2A-4212-93E9-A3F257D57967}">
      <text>
        <r>
          <rPr>
            <b/>
            <sz val="9"/>
            <color indexed="81"/>
            <rFont val="Tahoma"/>
            <family val="2"/>
          </rPr>
          <t>&lt;[[DEVDeals] - [Deal Property (Seq: 1)] - [Locations (Seq: 1)] - [Unit Mix (Seq: 3)] Residential Apartment Type - Send]&gt;</t>
        </r>
      </text>
    </comment>
    <comment ref="A130" authorId="0" shapeId="0" xr:uid="{F2B64AB8-72BB-40DA-96E6-03B9C3379BFF}">
      <text>
        <r>
          <rPr>
            <b/>
            <sz val="9"/>
            <color indexed="81"/>
            <rFont val="Tahoma"/>
            <family val="2"/>
          </rPr>
          <t>&lt;[[DEVDeals] - [Deal Property (Seq: 1)] - [Locations (Seq: 1)] - [Unit Mix (Seq: 4)] Unit Mix Ami Percent - Send]&gt;</t>
        </r>
      </text>
    </comment>
    <comment ref="B130" authorId="0" shapeId="0" xr:uid="{53DD4418-0E16-40CF-AB64-A5B17EB6A6E1}">
      <text>
        <r>
          <rPr>
            <b/>
            <sz val="9"/>
            <color indexed="81"/>
            <rFont val="Tahoma"/>
            <family val="2"/>
          </rPr>
          <t>&lt;[[DEVDeals] - [Deal Property (Seq: 1)] - [Locations (Seq: 1)] - [Unit Mix (Seq: 4)] Unit Type - Send]&gt;</t>
        </r>
      </text>
    </comment>
    <comment ref="C130" authorId="0" shapeId="0" xr:uid="{0C5A1A9B-C906-4F6E-9EE4-8FC23A126B46}">
      <text>
        <r>
          <rPr>
            <b/>
            <sz val="9"/>
            <color indexed="81"/>
            <rFont val="Tahoma"/>
            <family val="2"/>
          </rPr>
          <t>&lt;[[DEVDeals] - [Deal Property (Seq: 1)] - [Locations (Seq: 1)] - [Unit Mix (Seq: 4)] Num Units - Send]&gt;</t>
        </r>
      </text>
    </comment>
    <comment ref="F130" authorId="0" shapeId="0" xr:uid="{7134293A-4B0B-4003-8648-851D891F20BD}">
      <text>
        <r>
          <rPr>
            <b/>
            <sz val="9"/>
            <color indexed="81"/>
            <rFont val="Tahoma"/>
            <family val="2"/>
          </rPr>
          <t>&lt;[[DEVDeals] - [Deal Property (Seq: 1)] - [Locations (Seq: 1)] - [Unit Mix (Seq: 4)] Residential Apartment Type - Send]&gt;</t>
        </r>
      </text>
    </comment>
    <comment ref="A131" authorId="0" shapeId="0" xr:uid="{727C22CF-17A6-4A45-B9D1-50982833AA71}">
      <text>
        <r>
          <rPr>
            <b/>
            <sz val="9"/>
            <color indexed="81"/>
            <rFont val="Tahoma"/>
            <family val="2"/>
          </rPr>
          <t>&lt;[[DEVDeals] - [Deal Property (Seq: 1)] - [Locations (Seq: 1)] - [Unit Mix (Seq: 5)] Unit Mix Ami Percent - Send]&gt;</t>
        </r>
      </text>
    </comment>
    <comment ref="B131" authorId="0" shapeId="0" xr:uid="{6B639948-79A4-4AF2-9D30-98E1FB3D9E66}">
      <text>
        <r>
          <rPr>
            <b/>
            <sz val="9"/>
            <color indexed="81"/>
            <rFont val="Tahoma"/>
            <family val="2"/>
          </rPr>
          <t>&lt;[[DEVDeals] - [Deal Property (Seq: 1)] - [Locations (Seq: 1)] - [Unit Mix (Seq: 5)] Unit Type - Send]&gt;</t>
        </r>
      </text>
    </comment>
    <comment ref="C131" authorId="0" shapeId="0" xr:uid="{8C4194F3-72E2-42DE-B15F-5B98160496B9}">
      <text>
        <r>
          <rPr>
            <b/>
            <sz val="9"/>
            <color indexed="81"/>
            <rFont val="Tahoma"/>
            <family val="2"/>
          </rPr>
          <t>&lt;[[DEVDeals] - [Deal Property (Seq: 1)] - [Locations (Seq: 1)] - [Unit Mix (Seq: 5)] Num Units - Send]&gt;</t>
        </r>
      </text>
    </comment>
    <comment ref="F131" authorId="0" shapeId="0" xr:uid="{109A2175-F9EB-4A68-8ABA-0C6AA93BB475}">
      <text>
        <r>
          <rPr>
            <b/>
            <sz val="9"/>
            <color indexed="81"/>
            <rFont val="Tahoma"/>
            <family val="2"/>
          </rPr>
          <t>&lt;[[DEVDeals] - [Deal Property (Seq: 1)] - [Locations (Seq: 1)] - [Unit Mix (Seq: 5)] Residential Apartment Type - Send]&gt;</t>
        </r>
      </text>
    </comment>
    <comment ref="A132" authorId="0" shapeId="0" xr:uid="{C1CB6254-D496-428E-AA40-B220624E16A5}">
      <text>
        <r>
          <rPr>
            <b/>
            <sz val="9"/>
            <color indexed="81"/>
            <rFont val="Tahoma"/>
            <family val="2"/>
          </rPr>
          <t>&lt;[[DEVDeals] - [Deal Property (Seq: 1)] - [Locations (Seq: 1)] - [Unit Mix (Seq: 6)] Unit Mix Ami Percent - Send]&gt;</t>
        </r>
      </text>
    </comment>
    <comment ref="B132" authorId="0" shapeId="0" xr:uid="{64B0ACC2-0EC2-4A1D-A6DF-1368D0F21351}">
      <text>
        <r>
          <rPr>
            <b/>
            <sz val="9"/>
            <color indexed="81"/>
            <rFont val="Tahoma"/>
            <family val="2"/>
          </rPr>
          <t>&lt;[[DEVDeals] - [Deal Property (Seq: 1)] - [Locations (Seq: 1)] - [Unit Mix (Seq: 6)] Unit Type - Send]&gt;</t>
        </r>
      </text>
    </comment>
    <comment ref="C132" authorId="0" shapeId="0" xr:uid="{06773BD1-ADF2-4867-A69B-33D6A2D068CA}">
      <text>
        <r>
          <rPr>
            <b/>
            <sz val="9"/>
            <color indexed="81"/>
            <rFont val="Tahoma"/>
            <family val="2"/>
          </rPr>
          <t>&lt;[[DEVDeals] - [Deal Property (Seq: 1)] - [Locations (Seq: 1)] - [Unit Mix (Seq: 6)] Num Units - Send]&gt;</t>
        </r>
      </text>
    </comment>
    <comment ref="F132" authorId="0" shapeId="0" xr:uid="{64503E6C-A94D-401F-864B-8F5DA41F2A16}">
      <text>
        <r>
          <rPr>
            <b/>
            <sz val="9"/>
            <color indexed="81"/>
            <rFont val="Tahoma"/>
            <family val="2"/>
          </rPr>
          <t>&lt;[[DEVDeals] - [Deal Property (Seq: 1)] - [Locations (Seq: 1)] - [Unit Mix (Seq: 6)] Residential Apartment Type - Send]&gt;</t>
        </r>
      </text>
    </comment>
    <comment ref="A133" authorId="0" shapeId="0" xr:uid="{DBB06069-A896-4726-9C64-0B805E649F6B}">
      <text>
        <r>
          <rPr>
            <b/>
            <sz val="9"/>
            <color indexed="81"/>
            <rFont val="Tahoma"/>
            <family val="2"/>
          </rPr>
          <t>&lt;[[DEVDeals] - [Deal Property (Seq: 1)] - [Locations (Seq: 1)] - [Unit Mix (Seq: 7)] Unit Mix Ami Percent - Send]&gt;</t>
        </r>
      </text>
    </comment>
    <comment ref="B133" authorId="0" shapeId="0" xr:uid="{6E7187EB-7E69-40A8-882E-F677D2CE28C8}">
      <text>
        <r>
          <rPr>
            <b/>
            <sz val="9"/>
            <color indexed="81"/>
            <rFont val="Tahoma"/>
            <family val="2"/>
          </rPr>
          <t>&lt;[[DEVDeals] - [Deal Property (Seq: 1)] - [Locations (Seq: 1)] - [Unit Mix (Seq: 7)] Unit Type - Send]&gt;</t>
        </r>
      </text>
    </comment>
    <comment ref="C133" authorId="0" shapeId="0" xr:uid="{85D19095-FB95-46D8-AE77-CA3E292B3FEB}">
      <text>
        <r>
          <rPr>
            <b/>
            <sz val="9"/>
            <color indexed="81"/>
            <rFont val="Tahoma"/>
            <family val="2"/>
          </rPr>
          <t>&lt;[[DEVDeals] - [Deal Property (Seq: 1)] - [Locations (Seq: 1)] - [Unit Mix (Seq: 7)] Num Units - Send]&gt;</t>
        </r>
      </text>
    </comment>
    <comment ref="F133" authorId="0" shapeId="0" xr:uid="{197AA2A9-F327-4836-AF19-673135D22750}">
      <text>
        <r>
          <rPr>
            <b/>
            <sz val="9"/>
            <color indexed="81"/>
            <rFont val="Tahoma"/>
            <family val="2"/>
          </rPr>
          <t>&lt;[[DEVDeals] - [Deal Property (Seq: 1)] - [Locations (Seq: 1)] - [Unit Mix (Seq: 7)] Residential Apartment Type - Send]&gt;</t>
        </r>
      </text>
    </comment>
    <comment ref="A134" authorId="0" shapeId="0" xr:uid="{89ECBF47-F605-4C9A-96EF-520B6520F6E2}">
      <text>
        <r>
          <rPr>
            <b/>
            <sz val="9"/>
            <color indexed="81"/>
            <rFont val="Tahoma"/>
            <family val="2"/>
          </rPr>
          <t>&lt;[[DEVDeals] - [Deal Property (Seq: 1)] - [Locations (Seq: 1)] - [Unit Mix (Seq: 8)] Unit Mix Ami Percent - Send]&gt;</t>
        </r>
      </text>
    </comment>
    <comment ref="B134" authorId="0" shapeId="0" xr:uid="{1F03EA74-B11C-45D6-B23E-D0C773909304}">
      <text>
        <r>
          <rPr>
            <b/>
            <sz val="9"/>
            <color indexed="81"/>
            <rFont val="Tahoma"/>
            <family val="2"/>
          </rPr>
          <t>&lt;[[DEVDeals] - [Deal Property (Seq: 1)] - [Locations (Seq: 1)] - [Unit Mix (Seq: 8)] Unit Type - Send]&gt;</t>
        </r>
      </text>
    </comment>
    <comment ref="C134" authorId="0" shapeId="0" xr:uid="{74A37B66-61A8-4A19-8456-29BF093470B8}">
      <text>
        <r>
          <rPr>
            <b/>
            <sz val="9"/>
            <color indexed="81"/>
            <rFont val="Tahoma"/>
            <family val="2"/>
          </rPr>
          <t>&lt;[[DEVDeals] - [Deal Property (Seq: 1)] - [Locations (Seq: 1)] - [Unit Mix (Seq: 8)] Num Units - Send]&gt;</t>
        </r>
      </text>
    </comment>
    <comment ref="F134" authorId="0" shapeId="0" xr:uid="{E7CD4DDF-344A-4613-BC47-6DE9E6CBA135}">
      <text>
        <r>
          <rPr>
            <b/>
            <sz val="9"/>
            <color indexed="81"/>
            <rFont val="Tahoma"/>
            <family val="2"/>
          </rPr>
          <t>&lt;[[DEVDeals] - [Deal Property (Seq: 1)] - [Locations (Seq: 1)] - [Unit Mix (Seq: 8)] Residential Apartment Type - Send]&gt;</t>
        </r>
      </text>
    </comment>
    <comment ref="A135" authorId="0" shapeId="0" xr:uid="{F069BF80-17B7-4B33-892A-17E2017CF2C6}">
      <text>
        <r>
          <rPr>
            <b/>
            <sz val="9"/>
            <color indexed="81"/>
            <rFont val="Tahoma"/>
            <family val="2"/>
          </rPr>
          <t>&lt;[[DEVDeals] - [Deal Property (Seq: 1)] - [Locations (Seq: 1)] - [Unit Mix (Seq: 9)] Unit Mix Ami Percent - Send]&gt;</t>
        </r>
      </text>
    </comment>
    <comment ref="B135" authorId="0" shapeId="0" xr:uid="{104B2642-BC8F-48F5-9909-951C1CA98C3C}">
      <text>
        <r>
          <rPr>
            <b/>
            <sz val="9"/>
            <color indexed="81"/>
            <rFont val="Tahoma"/>
            <family val="2"/>
          </rPr>
          <t>&lt;[[DEVDeals] - [Deal Property (Seq: 1)] - [Locations (Seq: 1)] - [Unit Mix (Seq: 9)] Unit Type - Send]&gt;</t>
        </r>
      </text>
    </comment>
    <comment ref="C135" authorId="0" shapeId="0" xr:uid="{A9D81AD7-FCF5-4BAE-8ED7-830B3BC00866}">
      <text>
        <r>
          <rPr>
            <b/>
            <sz val="9"/>
            <color indexed="81"/>
            <rFont val="Tahoma"/>
            <family val="2"/>
          </rPr>
          <t>&lt;[[DEVDeals] - [Deal Property (Seq: 1)] - [Locations (Seq: 1)] - [Unit Mix (Seq: 9)] Num Units - Send]&gt;</t>
        </r>
      </text>
    </comment>
    <comment ref="F135" authorId="0" shapeId="0" xr:uid="{69844061-D94F-4CF7-A6F3-C7A8A47123A7}">
      <text>
        <r>
          <rPr>
            <b/>
            <sz val="9"/>
            <color indexed="81"/>
            <rFont val="Tahoma"/>
            <family val="2"/>
          </rPr>
          <t>&lt;[[DEVDeals] - [Deal Property (Seq: 1)] - [Locations (Seq: 1)] - [Unit Mix (Seq: 9)] Residential Apartment Type - Send]&gt;</t>
        </r>
      </text>
    </comment>
    <comment ref="A136" authorId="0" shapeId="0" xr:uid="{3AA5DBDF-E959-483B-90F7-18B98C3E006D}">
      <text>
        <r>
          <rPr>
            <b/>
            <sz val="9"/>
            <color indexed="81"/>
            <rFont val="Tahoma"/>
            <family val="2"/>
          </rPr>
          <t>&lt;[[DEVDeals] - [Deal Property (Seq: 1)] - [Locations (Seq: 1)] - [Unit Mix (Seq: 10)] Unit Mix Ami Percent - Send]&gt;</t>
        </r>
      </text>
    </comment>
    <comment ref="B136" authorId="0" shapeId="0" xr:uid="{F3DCB4D0-B7A6-4B88-AB78-939C3AA7E06F}">
      <text>
        <r>
          <rPr>
            <b/>
            <sz val="9"/>
            <color indexed="81"/>
            <rFont val="Tahoma"/>
            <family val="2"/>
          </rPr>
          <t>&lt;[[DEVDeals] - [Deal Property (Seq: 1)] - [Locations (Seq: 1)] - [Unit Mix (Seq: 10)] Unit Type - Send]&gt;</t>
        </r>
      </text>
    </comment>
    <comment ref="C136" authorId="0" shapeId="0" xr:uid="{1CA5A67F-642C-45B7-A584-24ABBFAB5ECB}">
      <text>
        <r>
          <rPr>
            <b/>
            <sz val="9"/>
            <color indexed="81"/>
            <rFont val="Tahoma"/>
            <family val="2"/>
          </rPr>
          <t>&lt;[[DEVDeals] - [Deal Property (Seq: 1)] - [Locations (Seq: 1)] - [Unit Mix (Seq: 10)] Num Units - Send]&gt;</t>
        </r>
      </text>
    </comment>
    <comment ref="F136" authorId="0" shapeId="0" xr:uid="{97F5558F-0072-47DB-8BC4-EA1A1DD0B6B3}">
      <text>
        <r>
          <rPr>
            <b/>
            <sz val="9"/>
            <color indexed="81"/>
            <rFont val="Tahoma"/>
            <family val="2"/>
          </rPr>
          <t>&lt;[[DEVDeals] - [Deal Property (Seq: 1)] - [Locations (Seq: 1)] - [Unit Mix (Seq: 10)] Residential Apartment Type - Send]&gt;</t>
        </r>
      </text>
    </comment>
    <comment ref="A137" authorId="0" shapeId="0" xr:uid="{3C6A980A-E46F-41E2-A331-B2D000382753}">
      <text>
        <r>
          <rPr>
            <b/>
            <sz val="9"/>
            <color indexed="81"/>
            <rFont val="Tahoma"/>
            <family val="2"/>
          </rPr>
          <t>&lt;[[DEVDeals] - [Deal Property (Seq: 1)] - [Locations (Seq: 1)] - [Unit Mix (Seq: 11)] Unit Mix Ami Percent - Send]&gt;</t>
        </r>
      </text>
    </comment>
    <comment ref="B137" authorId="0" shapeId="0" xr:uid="{5968E267-4FFE-40E1-8432-0F0FCE3EE670}">
      <text>
        <r>
          <rPr>
            <b/>
            <sz val="9"/>
            <color indexed="81"/>
            <rFont val="Tahoma"/>
            <family val="2"/>
          </rPr>
          <t>&lt;[[DEVDeals] - [Deal Property (Seq: 1)] - [Locations (Seq: 1)] - [Unit Mix (Seq: 11)] Unit Type - Send]&gt;</t>
        </r>
      </text>
    </comment>
    <comment ref="C137" authorId="0" shapeId="0" xr:uid="{0D2A35EE-A5F0-4E31-A54E-932C47F6D4DA}">
      <text>
        <r>
          <rPr>
            <b/>
            <sz val="9"/>
            <color indexed="81"/>
            <rFont val="Tahoma"/>
            <family val="2"/>
          </rPr>
          <t>&lt;[[DEVDeals] - [Deal Property (Seq: 1)] - [Locations (Seq: 1)] - [Unit Mix (Seq: 11)] Num Units - Send]&gt;</t>
        </r>
      </text>
    </comment>
    <comment ref="F137" authorId="0" shapeId="0" xr:uid="{A0201023-7A5F-4A8C-909B-42BC63D33F02}">
      <text>
        <r>
          <rPr>
            <b/>
            <sz val="9"/>
            <color indexed="81"/>
            <rFont val="Tahoma"/>
            <family val="2"/>
          </rPr>
          <t>&lt;[[DEVDeals] - [Deal Property (Seq: 1)] - [Locations (Seq: 1)] - [Unit Mix (Seq: 11)] Residential Apartment Type - Send]&gt;</t>
        </r>
      </text>
    </comment>
    <comment ref="A138" authorId="0" shapeId="0" xr:uid="{ABC1D3DF-240A-48F2-815B-AB8858055A4E}">
      <text>
        <r>
          <rPr>
            <b/>
            <sz val="9"/>
            <color indexed="81"/>
            <rFont val="Tahoma"/>
            <family val="2"/>
          </rPr>
          <t>&lt;[[DEVDeals] - [Deal Property (Seq: 1)] - [Locations (Seq: 1)] - [Unit Mix (Seq: 12)] Unit Mix Ami Percent - Send]&gt;</t>
        </r>
      </text>
    </comment>
    <comment ref="B138" authorId="0" shapeId="0" xr:uid="{8945EBA7-5910-4E35-ADBF-3EABB65C08D1}">
      <text>
        <r>
          <rPr>
            <b/>
            <sz val="9"/>
            <color indexed="81"/>
            <rFont val="Tahoma"/>
            <family val="2"/>
          </rPr>
          <t>&lt;[[DEVDeals] - [Deal Property (Seq: 1)] - [Locations (Seq: 1)] - [Unit Mix (Seq: 12)] Unit Type - Send]&gt;</t>
        </r>
      </text>
    </comment>
    <comment ref="C138" authorId="0" shapeId="0" xr:uid="{F24FE3F1-6D40-4DA4-8F34-B22A0BE95569}">
      <text>
        <r>
          <rPr>
            <b/>
            <sz val="9"/>
            <color indexed="81"/>
            <rFont val="Tahoma"/>
            <family val="2"/>
          </rPr>
          <t>&lt;[[DEVDeals] - [Deal Property (Seq: 1)] - [Locations (Seq: 1)] - [Unit Mix (Seq: 12)] Num Units - Send]&gt;</t>
        </r>
      </text>
    </comment>
    <comment ref="F138" authorId="0" shapeId="0" xr:uid="{078C964C-78AE-49D2-8B4F-487DFE50C406}">
      <text>
        <r>
          <rPr>
            <b/>
            <sz val="9"/>
            <color indexed="81"/>
            <rFont val="Tahoma"/>
            <family val="2"/>
          </rPr>
          <t>&lt;[[DEVDeals] - [Deal Property (Seq: 1)] - [Locations (Seq: 1)] - [Unit Mix (Seq: 12)] Residential Apartment Type - Send]&gt;</t>
        </r>
      </text>
    </comment>
    <comment ref="A139" authorId="0" shapeId="0" xr:uid="{860B00E0-6D82-47D8-97EF-4CE50126ED9F}">
      <text>
        <r>
          <rPr>
            <b/>
            <sz val="9"/>
            <color indexed="81"/>
            <rFont val="Tahoma"/>
            <family val="2"/>
          </rPr>
          <t>&lt;[[DEVDeals] - [Deal Property (Seq: 1)] - [Locations (Seq: 1)] - [Unit Mix (Seq: 13)] Unit Mix Ami Percent - Send]&gt;</t>
        </r>
      </text>
    </comment>
    <comment ref="B139" authorId="0" shapeId="0" xr:uid="{CCCF1E0C-36D7-49E4-9386-C8DD2227D7F9}">
      <text>
        <r>
          <rPr>
            <b/>
            <sz val="9"/>
            <color indexed="81"/>
            <rFont val="Tahoma"/>
            <family val="2"/>
          </rPr>
          <t>&lt;[[DEVDeals] - [Deal Property (Seq: 1)] - [Locations (Seq: 1)] - [Unit Mix (Seq: 13)] Unit Type - Send]&gt;</t>
        </r>
      </text>
    </comment>
    <comment ref="C139" authorId="0" shapeId="0" xr:uid="{73965F32-63B0-4A8E-921B-75F991FCA896}">
      <text>
        <r>
          <rPr>
            <b/>
            <sz val="9"/>
            <color indexed="81"/>
            <rFont val="Tahoma"/>
            <family val="2"/>
          </rPr>
          <t>&lt;[[DEVDeals] - [Deal Property (Seq: 1)] - [Locations (Seq: 1)] - [Unit Mix (Seq: 13)] Num Units - Send]&gt;</t>
        </r>
      </text>
    </comment>
    <comment ref="F139" authorId="0" shapeId="0" xr:uid="{ABFE0CC7-4C20-47F7-A67A-5B9690C4CC2A}">
      <text>
        <r>
          <rPr>
            <b/>
            <sz val="9"/>
            <color indexed="81"/>
            <rFont val="Tahoma"/>
            <family val="2"/>
          </rPr>
          <t>&lt;[[DEVDeals] - [Deal Property (Seq: 1)] - [Locations (Seq: 1)] - [Unit Mix (Seq: 13)] Residential Apartment Type - Send]&gt;</t>
        </r>
      </text>
    </comment>
    <comment ref="A140" authorId="0" shapeId="0" xr:uid="{AB5AD000-46CD-4E3B-A36B-28BA4B0FC961}">
      <text>
        <r>
          <rPr>
            <b/>
            <sz val="9"/>
            <color indexed="81"/>
            <rFont val="Tahoma"/>
            <family val="2"/>
          </rPr>
          <t>&lt;[[DEVDeals] - [Deal Property (Seq: 1)] - [Locations (Seq: 1)] - [Unit Mix (Seq: 14)] Unit Mix Ami Percent - Send]&gt;</t>
        </r>
      </text>
    </comment>
    <comment ref="B140" authorId="0" shapeId="0" xr:uid="{5A9343BB-3AA6-40E2-AC63-FC952B3E7A48}">
      <text>
        <r>
          <rPr>
            <b/>
            <sz val="9"/>
            <color indexed="81"/>
            <rFont val="Tahoma"/>
            <family val="2"/>
          </rPr>
          <t>&lt;[[DEVDeals] - [Deal Property (Seq: 1)] - [Locations (Seq: 1)] - [Unit Mix (Seq: 14)] Unit Type - Send]&gt;</t>
        </r>
      </text>
    </comment>
    <comment ref="C140" authorId="0" shapeId="0" xr:uid="{D64460C2-CBD2-4F89-8D3E-8EF55E660299}">
      <text>
        <r>
          <rPr>
            <b/>
            <sz val="9"/>
            <color indexed="81"/>
            <rFont val="Tahoma"/>
            <family val="2"/>
          </rPr>
          <t>&lt;[[DEVDeals] - [Deal Property (Seq: 1)] - [Locations (Seq: 1)] - [Unit Mix (Seq: 14)] Num Units - Send]&gt;</t>
        </r>
      </text>
    </comment>
    <comment ref="F140" authorId="0" shapeId="0" xr:uid="{076F6025-9A41-49E2-8B60-36610FB1BECF}">
      <text>
        <r>
          <rPr>
            <b/>
            <sz val="9"/>
            <color indexed="81"/>
            <rFont val="Tahoma"/>
            <family val="2"/>
          </rPr>
          <t>&lt;[[DEVDeals] - [Deal Property (Seq: 1)] - [Locations (Seq: 1)] - [Unit Mix (Seq: 14)] Residential Apartment Type - Send]&gt;</t>
        </r>
      </text>
    </comment>
    <comment ref="A141" authorId="0" shapeId="0" xr:uid="{DEAAFA87-7BDC-416C-A67B-09184C6FAB9C}">
      <text>
        <r>
          <rPr>
            <b/>
            <sz val="9"/>
            <color indexed="81"/>
            <rFont val="Tahoma"/>
            <family val="2"/>
          </rPr>
          <t>&lt;[[DEVDeals] - [Deal Property (Seq: 1)] - [Locations (Seq: 1)] - [Unit Mix (Seq: 15)] Unit Mix Ami Percent - Send]&gt;</t>
        </r>
      </text>
    </comment>
    <comment ref="B141" authorId="0" shapeId="0" xr:uid="{D6275514-5A34-4702-9041-5EF90D91AC54}">
      <text>
        <r>
          <rPr>
            <b/>
            <sz val="9"/>
            <color indexed="81"/>
            <rFont val="Tahoma"/>
            <family val="2"/>
          </rPr>
          <t>&lt;[[DEVDeals] - [Deal Property (Seq: 1)] - [Locations (Seq: 1)] - [Unit Mix (Seq: 15)] Unit Type - Send]&gt;</t>
        </r>
      </text>
    </comment>
    <comment ref="C141" authorId="0" shapeId="0" xr:uid="{2D8156AC-07BE-4505-8E1C-17A78BE57536}">
      <text>
        <r>
          <rPr>
            <b/>
            <sz val="9"/>
            <color indexed="81"/>
            <rFont val="Tahoma"/>
            <family val="2"/>
          </rPr>
          <t>&lt;[[DEVDeals] - [Deal Property (Seq: 1)] - [Locations (Seq: 1)] - [Unit Mix (Seq: 15)] Num Units - Send]&gt;</t>
        </r>
      </text>
    </comment>
    <comment ref="F141" authorId="0" shapeId="0" xr:uid="{0AE5116A-7834-4C97-938A-3B3D916959DD}">
      <text>
        <r>
          <rPr>
            <b/>
            <sz val="9"/>
            <color indexed="81"/>
            <rFont val="Tahoma"/>
            <family val="2"/>
          </rPr>
          <t>&lt;[[DEVDeals] - [Deal Property (Seq: 1)] - [Locations (Seq: 1)] - [Unit Mix (Seq: 15)] Residential Apartment Type - Send]&gt;</t>
        </r>
      </text>
    </comment>
    <comment ref="A142" authorId="0" shapeId="0" xr:uid="{58C4BC74-3E7F-47D5-92C0-CC4EF862C640}">
      <text>
        <r>
          <rPr>
            <b/>
            <sz val="9"/>
            <color indexed="81"/>
            <rFont val="Tahoma"/>
            <family val="2"/>
          </rPr>
          <t>&lt;[[DEVDeals] - [Deal Property (Seq: 1)] - [Locations (Seq: 1)] - [Unit Mix (Seq: 16)] Unit Mix Ami Percent - Send]&gt;</t>
        </r>
      </text>
    </comment>
    <comment ref="B142" authorId="0" shapeId="0" xr:uid="{8C7B7352-3676-4C29-B328-821BCACD0E73}">
      <text>
        <r>
          <rPr>
            <b/>
            <sz val="9"/>
            <color indexed="81"/>
            <rFont val="Tahoma"/>
            <family val="2"/>
          </rPr>
          <t>&lt;[[DEVDeals] - [Deal Property (Seq: 1)] - [Locations (Seq: 1)] - [Unit Mix (Seq: 16)] Unit Type - Send]&gt;</t>
        </r>
      </text>
    </comment>
    <comment ref="C142" authorId="0" shapeId="0" xr:uid="{4AF9F83B-D101-43CF-A8A6-DFDBA0499469}">
      <text>
        <r>
          <rPr>
            <b/>
            <sz val="9"/>
            <color indexed="81"/>
            <rFont val="Tahoma"/>
            <family val="2"/>
          </rPr>
          <t>&lt;[[DEVDeals] - [Deal Property (Seq: 1)] - [Locations (Seq: 1)] - [Unit Mix (Seq: 16)] Num Units - Send]&gt;</t>
        </r>
      </text>
    </comment>
    <comment ref="F142" authorId="0" shapeId="0" xr:uid="{3591DA1D-AD38-4634-9E30-C816BA7B22D6}">
      <text>
        <r>
          <rPr>
            <b/>
            <sz val="9"/>
            <color indexed="81"/>
            <rFont val="Tahoma"/>
            <family val="2"/>
          </rPr>
          <t>&lt;[[DEVDeals] - [Deal Property (Seq: 1)] - [Locations (Seq: 1)] - [Unit Mix (Seq: 16)] Residential Apartment Type - Send]&gt;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<sst xmlns="http://schemas.openxmlformats.org/spreadsheetml/2006/main" count="3354" uniqueCount="1690">
  <si>
    <t>Contact Information</t>
  </si>
  <si>
    <t>Unit Mix &amp; Rents</t>
  </si>
  <si>
    <t>Total number of units - enter numeric value</t>
  </si>
  <si>
    <t>Utility Allowance - complete for each bedroom size applicable</t>
  </si>
  <si>
    <t>Market = 100% AMI</t>
  </si>
  <si>
    <t>Development Budget</t>
  </si>
  <si>
    <t>Budget amounts are entered in column B, and per unit amounts will autopopulate in column C.</t>
  </si>
  <si>
    <t>Financing Sources</t>
  </si>
  <si>
    <t>Construction Loan Amount - enter loan value</t>
  </si>
  <si>
    <t>Construction Loan Rate - enter loan rate</t>
  </si>
  <si>
    <t>Amortized loans begin at row 8 - enter: source, amount, interest rate, term, amortization</t>
  </si>
  <si>
    <t>Cash Flow loans begin at row 16 - enter: source, amount, interest rate, term</t>
  </si>
  <si>
    <t>Grants begin at row 24 - enter: source, amount</t>
  </si>
  <si>
    <t>Equity begins at row 33 - enter: amount</t>
  </si>
  <si>
    <t>Deferred Developer Fee begins at row 43 - enter numeric value</t>
  </si>
  <si>
    <t>Income and Operating Expenses</t>
  </si>
  <si>
    <t>Quick Analysis</t>
  </si>
  <si>
    <t>Existing Sources</t>
  </si>
  <si>
    <t>Alternate Sources</t>
  </si>
  <si>
    <t>Permanent Loans (amortizing and I/O)</t>
  </si>
  <si>
    <t>Source of Loan</t>
  </si>
  <si>
    <t>Amount of funds</t>
  </si>
  <si>
    <t>Interest Rate</t>
  </si>
  <si>
    <t>Term of Loan</t>
  </si>
  <si>
    <t>Annual Debt Service</t>
  </si>
  <si>
    <t>Total</t>
  </si>
  <si>
    <t>Cash Flow/Soft Loans</t>
  </si>
  <si>
    <t>Grants</t>
  </si>
  <si>
    <t>Source of Grant</t>
  </si>
  <si>
    <t>Analysis Measures for Existing Sources</t>
  </si>
  <si>
    <t>Analysis Measures for Alternate Sources</t>
  </si>
  <si>
    <t>Cap Rate Assumption</t>
  </si>
  <si>
    <t>First DCR Low</t>
  </si>
  <si>
    <t>Overall DCR Low</t>
  </si>
  <si>
    <t>Equity</t>
  </si>
  <si>
    <t>Source</t>
  </si>
  <si>
    <t>Federal LIHTC Equity</t>
  </si>
  <si>
    <t>Residential Other</t>
  </si>
  <si>
    <t>Total Sources</t>
  </si>
  <si>
    <t>Deferred Developer Fee</t>
  </si>
  <si>
    <t>Annual Projections</t>
  </si>
  <si>
    <t>Gross Potential Rental Income</t>
  </si>
  <si>
    <t>Other/Miscellaneous Income</t>
  </si>
  <si>
    <t>LESS: Vacancy</t>
  </si>
  <si>
    <t>Effective Gross Income</t>
  </si>
  <si>
    <t>Project Expenses</t>
  </si>
  <si>
    <t>Net Operating Income</t>
  </si>
  <si>
    <t>Hard Debt Service</t>
  </si>
  <si>
    <t>Cashflow After Hard Debt Service</t>
  </si>
  <si>
    <t>Soft Debt Service</t>
  </si>
  <si>
    <t>Total Soft Debt Service</t>
  </si>
  <si>
    <t>First Mortgage DCR</t>
  </si>
  <si>
    <t>Hard Debt DCR</t>
  </si>
  <si>
    <t>Overall DCR After Soft Debt</t>
  </si>
  <si>
    <t>Net Project Cash Flow</t>
  </si>
  <si>
    <t>Alternate Perm Loan Schedule A</t>
  </si>
  <si>
    <t>Alternate Perm Loan Schedule B</t>
  </si>
  <si>
    <t>Loan Amount</t>
  </si>
  <si>
    <t>Payment Amount</t>
  </si>
  <si>
    <t>Stated APR</t>
  </si>
  <si>
    <t>Payments Per Year</t>
  </si>
  <si>
    <t>Balloon Payment</t>
  </si>
  <si>
    <t>Term</t>
  </si>
  <si>
    <t>Total Interest Paid</t>
  </si>
  <si>
    <t>Amortization</t>
  </si>
  <si>
    <t>Closing Date</t>
  </si>
  <si>
    <t>First Payment Date</t>
  </si>
  <si>
    <t>Payment #</t>
  </si>
  <si>
    <t>Payment Date</t>
  </si>
  <si>
    <t>EOP Balance</t>
  </si>
  <si>
    <t>Principal</t>
  </si>
  <si>
    <t>Interest</t>
  </si>
  <si>
    <t>Payment</t>
  </si>
  <si>
    <t>Beginning</t>
  </si>
  <si>
    <t> </t>
  </si>
  <si>
    <t>Project Contacts</t>
  </si>
  <si>
    <t>Organization</t>
  </si>
  <si>
    <t>Contact First Name</t>
  </si>
  <si>
    <t>Contact Last Name</t>
  </si>
  <si>
    <t>Email</t>
  </si>
  <si>
    <t xml:space="preserve">Applicant Contact for Application Questions </t>
  </si>
  <si>
    <t>Address</t>
  </si>
  <si>
    <t xml:space="preserve">City </t>
  </si>
  <si>
    <t>State</t>
  </si>
  <si>
    <t>Application Version</t>
  </si>
  <si>
    <t>Deed</t>
  </si>
  <si>
    <t>Application Date</t>
  </si>
  <si>
    <t>Option</t>
  </si>
  <si>
    <t>Long Term Lease</t>
  </si>
  <si>
    <t>Development Information</t>
  </si>
  <si>
    <t>Project Name</t>
  </si>
  <si>
    <t>Yes</t>
  </si>
  <si>
    <t>City</t>
  </si>
  <si>
    <t>No</t>
  </si>
  <si>
    <t>Zip</t>
  </si>
  <si>
    <t>County</t>
  </si>
  <si>
    <t>Pitkin</t>
  </si>
  <si>
    <t>Site Control</t>
  </si>
  <si>
    <t xml:space="preserve">Identify current Owner/Seller/Lessor </t>
  </si>
  <si>
    <t xml:space="preserve">Related Party? </t>
  </si>
  <si>
    <t>Is the site properly zoned?</t>
  </si>
  <si>
    <t>Heating Type Common Area</t>
  </si>
  <si>
    <t>Cooling Type Common Area</t>
  </si>
  <si>
    <t>Hot Water Heating Type</t>
  </si>
  <si>
    <t>Ventilation System</t>
  </si>
  <si>
    <t>Green Systems</t>
  </si>
  <si>
    <t>Solar</t>
  </si>
  <si>
    <t>Type of Energy Efficiency Certification</t>
  </si>
  <si>
    <t>Radon Mitigation</t>
  </si>
  <si>
    <t>Other</t>
  </si>
  <si>
    <t>Number of Residential Building(s)</t>
  </si>
  <si>
    <t>Number values only</t>
  </si>
  <si>
    <t>Gas</t>
  </si>
  <si>
    <t>Number of Floors in the Tallest Building</t>
  </si>
  <si>
    <t>Building Construction</t>
  </si>
  <si>
    <t>Parcel Size (Site Acres)</t>
  </si>
  <si>
    <t>Common Space Square Footage</t>
  </si>
  <si>
    <t>Commercial Space Square Footage</t>
  </si>
  <si>
    <t>Type of Units/Housing</t>
  </si>
  <si>
    <t>Multi-Family Apartments</t>
  </si>
  <si>
    <t>None</t>
  </si>
  <si>
    <t>PV Ready</t>
  </si>
  <si>
    <t>Zero Energy Ready Homes (ZERH)</t>
  </si>
  <si>
    <t>Passive</t>
  </si>
  <si>
    <t>Active</t>
  </si>
  <si>
    <t>Podium</t>
  </si>
  <si>
    <t>Underground Parking</t>
  </si>
  <si>
    <t>Slab on Grade</t>
  </si>
  <si>
    <t>Elevator</t>
  </si>
  <si>
    <t>Walk-Up</t>
  </si>
  <si>
    <t>Townhouse</t>
  </si>
  <si>
    <t>Single Family Detached</t>
  </si>
  <si>
    <t>Manufactured</t>
  </si>
  <si>
    <t>Total Number of Units</t>
  </si>
  <si>
    <t>AMI Income Level</t>
  </si>
  <si>
    <t>Subsidized?</t>
  </si>
  <si>
    <t>Utility Allowance</t>
  </si>
  <si>
    <t>Unit size adjustment factor</t>
  </si>
  <si>
    <t>Total Units</t>
  </si>
  <si>
    <t>Monthly Rent Income</t>
  </si>
  <si>
    <t>Annual Rent Income</t>
  </si>
  <si>
    <t>AMI</t>
  </si>
  <si>
    <t>0 BDRM</t>
  </si>
  <si>
    <t>1 BDRM</t>
  </si>
  <si>
    <t>2 BDRM</t>
  </si>
  <si>
    <t>3 BDRM</t>
  </si>
  <si>
    <t>4 BDRM</t>
  </si>
  <si>
    <t>1 PERSON</t>
  </si>
  <si>
    <t>2 PERSON</t>
  </si>
  <si>
    <t>3 PERSON</t>
  </si>
  <si>
    <t>4 PERSON</t>
  </si>
  <si>
    <t>5 PERSON</t>
  </si>
  <si>
    <t>6 PERSON</t>
  </si>
  <si>
    <t>7 PERSON</t>
  </si>
  <si>
    <t>8 PERSON</t>
  </si>
  <si>
    <t>Adams</t>
  </si>
  <si>
    <t>Alamosa</t>
  </si>
  <si>
    <t>Arapahoe</t>
  </si>
  <si>
    <t>Archuleta</t>
  </si>
  <si>
    <t>Baca</t>
  </si>
  <si>
    <t>Bent</t>
  </si>
  <si>
    <t>Boulder</t>
  </si>
  <si>
    <t>Broomfield</t>
  </si>
  <si>
    <t>Chaffee</t>
  </si>
  <si>
    <t>Cheyenne</t>
  </si>
  <si>
    <t>Clear Creek</t>
  </si>
  <si>
    <t>Conejos</t>
  </si>
  <si>
    <t>Costilla</t>
  </si>
  <si>
    <t>Crowley</t>
  </si>
  <si>
    <t>Custer</t>
  </si>
  <si>
    <t>Delta</t>
  </si>
  <si>
    <t>Denver</t>
  </si>
  <si>
    <t>Dolores</t>
  </si>
  <si>
    <t>Douglas</t>
  </si>
  <si>
    <t>Eagle</t>
  </si>
  <si>
    <t>El Paso</t>
  </si>
  <si>
    <t>Elbert</t>
  </si>
  <si>
    <t>Fremont</t>
  </si>
  <si>
    <t>Garfield</t>
  </si>
  <si>
    <t>Gilpin</t>
  </si>
  <si>
    <t>Grand</t>
  </si>
  <si>
    <t>Gunnison</t>
  </si>
  <si>
    <t>Hinsdale</t>
  </si>
  <si>
    <t>Huerfano</t>
  </si>
  <si>
    <t>Jackson</t>
  </si>
  <si>
    <t>Jefferson</t>
  </si>
  <si>
    <t>Kiowa</t>
  </si>
  <si>
    <t>La Plata</t>
  </si>
  <si>
    <t>Lake</t>
  </si>
  <si>
    <t>Larimer</t>
  </si>
  <si>
    <t>Las Animas</t>
  </si>
  <si>
    <t>Lincoln</t>
  </si>
  <si>
    <t>Logan</t>
  </si>
  <si>
    <t>Mesa</t>
  </si>
  <si>
    <t>Mineral</t>
  </si>
  <si>
    <t>Moffat</t>
  </si>
  <si>
    <t>Montezuma</t>
  </si>
  <si>
    <t>Montrose</t>
  </si>
  <si>
    <t>Morgan</t>
  </si>
  <si>
    <t>Otero</t>
  </si>
  <si>
    <t>Ouray</t>
  </si>
  <si>
    <t>Park</t>
  </si>
  <si>
    <t>Phillips</t>
  </si>
  <si>
    <t>Prowers</t>
  </si>
  <si>
    <t>Pueblo</t>
  </si>
  <si>
    <t>Rio Blanco</t>
  </si>
  <si>
    <t>Rio Grande</t>
  </si>
  <si>
    <t>Routt</t>
  </si>
  <si>
    <t>Saguache</t>
  </si>
  <si>
    <t>San Juan</t>
  </si>
  <si>
    <t>San Miguel</t>
  </si>
  <si>
    <t>Sedgwick</t>
  </si>
  <si>
    <t>Summit</t>
  </si>
  <si>
    <t>Teller</t>
  </si>
  <si>
    <t>Washington</t>
  </si>
  <si>
    <t>Weld</t>
  </si>
  <si>
    <t>Yuma</t>
  </si>
  <si>
    <t>Income, Operating Expenses, and Net Operating Income (NOI)</t>
  </si>
  <si>
    <t>Annual Income</t>
  </si>
  <si>
    <t>Annual Income from Rents</t>
  </si>
  <si>
    <t>Amount</t>
  </si>
  <si>
    <t>Per unit per year</t>
  </si>
  <si>
    <t>Laundry Revenue</t>
  </si>
  <si>
    <t>Parking Revenue</t>
  </si>
  <si>
    <t>Total Gross Residential Income</t>
  </si>
  <si>
    <t>Vacancy Allowance</t>
  </si>
  <si>
    <t>Less Vacancy</t>
  </si>
  <si>
    <t>Administration</t>
  </si>
  <si>
    <t>Accounting</t>
  </si>
  <si>
    <t>Advertising</t>
  </si>
  <si>
    <t>Legal</t>
  </si>
  <si>
    <t>Leased Equipment</t>
  </si>
  <si>
    <t>Management Fees</t>
  </si>
  <si>
    <t>Management Salaries</t>
  </si>
  <si>
    <t>Management Payroll Tax</t>
  </si>
  <si>
    <t>Model Apartment</t>
  </si>
  <si>
    <t>Office Supplies</t>
  </si>
  <si>
    <t>Telephone</t>
  </si>
  <si>
    <t>Administration Subtotal</t>
  </si>
  <si>
    <t>Operations</t>
  </si>
  <si>
    <t>Fuel (Heat/Water)</t>
  </si>
  <si>
    <t>Electricity</t>
  </si>
  <si>
    <t>Water</t>
  </si>
  <si>
    <t>Sewer</t>
  </si>
  <si>
    <t>Trash</t>
  </si>
  <si>
    <t>Security</t>
  </si>
  <si>
    <t>Cable</t>
  </si>
  <si>
    <t>Operations Subtotal</t>
  </si>
  <si>
    <t>Maintenance</t>
  </si>
  <si>
    <t>Extermination</t>
  </si>
  <si>
    <t>Grounds</t>
  </si>
  <si>
    <t>Repairs</t>
  </si>
  <si>
    <t>Maintenance Salaries</t>
  </si>
  <si>
    <t>Maintenance Supplies</t>
  </si>
  <si>
    <t>Contracts</t>
  </si>
  <si>
    <t>Decorating</t>
  </si>
  <si>
    <t>Snow Removal</t>
  </si>
  <si>
    <t>Maintenance Subtotal</t>
  </si>
  <si>
    <t>Fixed Expenses</t>
  </si>
  <si>
    <t>Real Estate Taxes</t>
  </si>
  <si>
    <t>Payment in Lieu of Taxes</t>
  </si>
  <si>
    <t>Other Tax Assessments</t>
  </si>
  <si>
    <t>Insurance</t>
  </si>
  <si>
    <t>Payroll Tax</t>
  </si>
  <si>
    <t>Fixed Expenses Subtotal</t>
  </si>
  <si>
    <t>Total Operating Expenses with Reserves</t>
  </si>
  <si>
    <t>Development Budget (for Residential Development Costs only)</t>
  </si>
  <si>
    <t>Per unit</t>
  </si>
  <si>
    <t>Land</t>
  </si>
  <si>
    <t>Existing Structures</t>
  </si>
  <si>
    <t>Demolition</t>
  </si>
  <si>
    <t>Site Work</t>
  </si>
  <si>
    <t>Subtotal Site Work</t>
  </si>
  <si>
    <t>New Structures</t>
  </si>
  <si>
    <t>Rehabilitation</t>
  </si>
  <si>
    <t>Accessory Structures</t>
  </si>
  <si>
    <t>General Requirements</t>
  </si>
  <si>
    <t>Contractor Overhead</t>
  </si>
  <si>
    <t>Contractor Profit</t>
  </si>
  <si>
    <t>Contractor Construction Contingency</t>
  </si>
  <si>
    <t>Owner Hard Cost Contingency</t>
  </si>
  <si>
    <t>Building Permits</t>
  </si>
  <si>
    <t>Professional Fees</t>
  </si>
  <si>
    <t>Architect, Design</t>
  </si>
  <si>
    <t>Architect Construction Management/Admin</t>
  </si>
  <si>
    <t>Landscape Design</t>
  </si>
  <si>
    <t>Structural Engineering</t>
  </si>
  <si>
    <t>Civil Engineering</t>
  </si>
  <si>
    <t>Other Engineering</t>
  </si>
  <si>
    <t>Surveyor</t>
  </si>
  <si>
    <t>Attorney, Real Estate</t>
  </si>
  <si>
    <t>Green Consultant</t>
  </si>
  <si>
    <t>Green Charrette</t>
  </si>
  <si>
    <t>Construction Accounting</t>
  </si>
  <si>
    <t>Subtotal Professional Fees</t>
  </si>
  <si>
    <t>Construction Interim Costs</t>
  </si>
  <si>
    <t>Builder's Risk Insurance</t>
  </si>
  <si>
    <t>Construction Interest</t>
  </si>
  <si>
    <t>Tap Fees (Water/Sewer)</t>
  </si>
  <si>
    <t>Impact fees</t>
  </si>
  <si>
    <t>Materials Testing</t>
  </si>
  <si>
    <t>Power and Telecom Provider fees</t>
  </si>
  <si>
    <t>Construction Lender Legal Fees</t>
  </si>
  <si>
    <t>Prop. Taxes During Construction</t>
  </si>
  <si>
    <t>Bridge Loan</t>
  </si>
  <si>
    <t>Subtotal Construction Interim Costs</t>
  </si>
  <si>
    <t>Permanent Financing</t>
  </si>
  <si>
    <t>Bond Premium</t>
  </si>
  <si>
    <t>Bond Cost of Issuance</t>
  </si>
  <si>
    <t>Discount Points</t>
  </si>
  <si>
    <t>Perm Loan Origination</t>
  </si>
  <si>
    <t>Credit Enhancement</t>
  </si>
  <si>
    <t>Legal Fees</t>
  </si>
  <si>
    <t>Prepaid MIP</t>
  </si>
  <si>
    <t>Forward Rate Lock</t>
  </si>
  <si>
    <t>Conversion Fee</t>
  </si>
  <si>
    <t>Subtotal Permanent Financing</t>
  </si>
  <si>
    <t>Soft Costs</t>
  </si>
  <si>
    <t>Marketing/Leasing Costs</t>
  </si>
  <si>
    <t>Cost Estimating/Capital Needs Assessment</t>
  </si>
  <si>
    <t>Geotechnical/Soils Study</t>
  </si>
  <si>
    <t>Appraisal</t>
  </si>
  <si>
    <t>Market Study</t>
  </si>
  <si>
    <t>Other Studies (traffic, wetlands, etc.)</t>
  </si>
  <si>
    <t>Tax Credit Fees</t>
  </si>
  <si>
    <t>Compliance Fees</t>
  </si>
  <si>
    <t>Cost Certification</t>
  </si>
  <si>
    <t>Green Certification Fees (LEED Certification, etc.)</t>
  </si>
  <si>
    <t>Relocation - Temporary</t>
  </si>
  <si>
    <t>Relocation - Permanent</t>
  </si>
  <si>
    <t>Soft Cost Contingency</t>
  </si>
  <si>
    <t>Subtotal Soft Costs</t>
  </si>
  <si>
    <t>Organization Costs</t>
  </si>
  <si>
    <t>Tax Opinion</t>
  </si>
  <si>
    <t>Subtotal Syndication Costs</t>
  </si>
  <si>
    <t>Developer Fees</t>
  </si>
  <si>
    <t>Developer Fee</t>
  </si>
  <si>
    <t>Developer Overhead</t>
  </si>
  <si>
    <t>Developer Profit</t>
  </si>
  <si>
    <t>Other Consultant Fees</t>
  </si>
  <si>
    <t>Subtotal Developer Fees</t>
  </si>
  <si>
    <t>Project Reserves</t>
  </si>
  <si>
    <t>Rent-up Reserves</t>
  </si>
  <si>
    <t>Operating Reserves</t>
  </si>
  <si>
    <t>Replacement Reserves</t>
  </si>
  <si>
    <t>Debt Service Reserves</t>
  </si>
  <si>
    <t>Subtotal Project Reserves</t>
  </si>
  <si>
    <t>Total Development Cost</t>
  </si>
  <si>
    <t>Sources and Uses</t>
  </si>
  <si>
    <t>Sources</t>
  </si>
  <si>
    <t>Funding Sources</t>
  </si>
  <si>
    <t>TOTAL</t>
  </si>
  <si>
    <t>Uses</t>
  </si>
  <si>
    <t>Hard Construction Costs</t>
  </si>
  <si>
    <t>Construction Interim/Financing Costs</t>
  </si>
  <si>
    <t>(Gap)/Overage</t>
  </si>
  <si>
    <t>Other Owner Equity</t>
  </si>
  <si>
    <r>
      <rPr>
        <sz val="11"/>
        <color rgb="FF000000"/>
        <rFont val="Trebuchet MS"/>
        <family val="2"/>
      </rPr>
      <t xml:space="preserve">Missing or incorrect data will result in an error message or a </t>
    </r>
    <r>
      <rPr>
        <sz val="11"/>
        <color rgb="FFFF0000"/>
        <rFont val="Trebuchet MS"/>
        <family val="2"/>
      </rPr>
      <t>red cell with red text</t>
    </r>
    <r>
      <rPr>
        <sz val="11"/>
        <color rgb="FF000000"/>
        <rFont val="Trebuchet MS"/>
        <family val="2"/>
      </rPr>
      <t>. In some intsances, a message may also pop up in a neighboring cell to help identify the issue.</t>
    </r>
  </si>
  <si>
    <r>
      <t xml:space="preserve">All cells that require input are in </t>
    </r>
    <r>
      <rPr>
        <b/>
        <sz val="11"/>
        <color theme="4"/>
        <rFont val="Trebuchet MS"/>
        <family val="2"/>
      </rPr>
      <t>blue</t>
    </r>
    <r>
      <rPr>
        <sz val="11"/>
        <color theme="1"/>
        <rFont val="Trebuchet MS"/>
        <family val="2"/>
      </rPr>
      <t xml:space="preserve">.  </t>
    </r>
  </si>
  <si>
    <r>
      <t xml:space="preserve">Complete all contact information, if not yet selected leave blank. </t>
    </r>
    <r>
      <rPr>
        <b/>
        <sz val="11"/>
        <color theme="1"/>
        <rFont val="Trebuchet MS"/>
        <family val="2"/>
      </rPr>
      <t>Do not enter N/A or TBD.</t>
    </r>
  </si>
  <si>
    <t>Release Notes</t>
  </si>
  <si>
    <t>Unit Mix and Rents</t>
  </si>
  <si>
    <r>
      <t>Annual Operating Expenses</t>
    </r>
    <r>
      <rPr>
        <sz val="14"/>
        <color theme="1"/>
        <rFont val="Trebuchet MS"/>
        <family val="2"/>
      </rPr>
      <t xml:space="preserve"> (Estimated annual operating expenses as of the end of the first full year of operation)</t>
    </r>
  </si>
  <si>
    <t>Miscellaneous Income (Annual)</t>
  </si>
  <si>
    <t>Land and Buildings</t>
  </si>
  <si>
    <t>Rehabilitation and New Construction</t>
  </si>
  <si>
    <t>Subtotal Rehabilitation and New Construction</t>
  </si>
  <si>
    <t>Perform. and Pymt Bonds</t>
  </si>
  <si>
    <t>Do not change any "read-only" cells or the application will be rejected. Do not enter formulas in any cells.</t>
  </si>
  <si>
    <r>
      <rPr>
        <sz val="11"/>
        <color rgb="FF000000"/>
        <rFont val="Trebuchet MS"/>
        <family val="2"/>
      </rPr>
      <t xml:space="preserve">All cells that autocalculate or autopopulate are </t>
    </r>
    <r>
      <rPr>
        <b/>
        <sz val="11"/>
        <color rgb="FF808080"/>
        <rFont val="Trebuchet MS"/>
        <family val="2"/>
      </rPr>
      <t>grey</t>
    </r>
    <r>
      <rPr>
        <sz val="11"/>
        <color rgb="FF000000"/>
        <rFont val="Trebuchet MS"/>
        <family val="2"/>
      </rPr>
      <t>.</t>
    </r>
  </si>
  <si>
    <r>
      <rPr>
        <sz val="11"/>
        <color rgb="FF000000"/>
        <rFont val="Trebuchet MS"/>
        <family val="2"/>
      </rPr>
      <t xml:space="preserve">The worksheet (tabs) are labeled at the bottom of the workbook. The tabs in </t>
    </r>
    <r>
      <rPr>
        <b/>
        <sz val="11"/>
        <color rgb="FF375623"/>
        <rFont val="Trebuchet MS"/>
        <family val="2"/>
      </rPr>
      <t>green</t>
    </r>
    <r>
      <rPr>
        <sz val="11"/>
        <color rgb="FF000000"/>
        <rFont val="Trebuchet MS"/>
        <family val="2"/>
      </rPr>
      <t xml:space="preserve"> must be completed: Contact Information, Application, Unit Mix and Rents, Income and Operating Expenses, Development Budget, and Financing Sources. The Sources and Uses and Cash Flow Proforma tabs autopopulate, but you will want to double check them.</t>
    </r>
  </si>
  <si>
    <t>With respect to its programs, services, activities, and employment practices, Colorado Housing and Finance Authority prohibits unlawful discrimination against applicants or employees on the basis of age 40 years and over, race, sex, sexual orientation, gender identity, gender expression, color, religion, national origin, disability, military status, genetic information, marital status or any other status protected by applicable federal, state or local law. Requests for reasonable accommodation, the provision of auxiliary aids, or any complaints alleging violation of this nondiscrimination policy should be directed to the Nondiscrimination Coordinator, 1.800.877.2432, TDD/TTY 800.659.2656, CHFA, 1981 Blake Street, Denver, Colorado 80202-1272, available weekdays 8:00am to 5:00pm.</t>
  </si>
  <si>
    <t xml:space="preserve">Rent and income limits are calculated based on the county in which the development is located.  </t>
  </si>
  <si>
    <t>Utilities included in Rent - use dropdown menu</t>
  </si>
  <si>
    <t>Rental Income Table - use dropdown menu for columns A and B; enter numeric values in columns C, D, and E.</t>
  </si>
  <si>
    <t>Rent &amp; Income Limits - CHFA Income and Rent Tables are based on HUD limits and will be updated when new limits are released.</t>
  </si>
  <si>
    <t xml:space="preserve">Income - enter values, if applicable, for Laundry, Parking, Other, and Annual Retail/Commercial Income </t>
  </si>
  <si>
    <t>Expense - enter values, if applicable, for various annual expenses in Administration, Operations, Maintenance, Fixed Expenses, and Total Per-unit Annual Replacement Reserves</t>
  </si>
  <si>
    <t>Zip (first five numbers only)</t>
  </si>
  <si>
    <t>Phone (numbers only)</t>
  </si>
  <si>
    <t xml:space="preserve">If yes, please explain related party. </t>
  </si>
  <si>
    <t>Does zoning meet parking ratio requirements?</t>
  </si>
  <si>
    <t>If no, please explain parking ratio.</t>
  </si>
  <si>
    <t>Heating Type In-unit</t>
  </si>
  <si>
    <t>Cooling Type In-unit</t>
  </si>
  <si>
    <t>HVAC System In-unit</t>
  </si>
  <si>
    <t>Water-wise Landscaping</t>
  </si>
  <si>
    <t>From Unit Mix and Rents sheet</t>
  </si>
  <si>
    <t>Other (ex. pet fees)</t>
  </si>
  <si>
    <t>Please do not enter formulas in any column below. Applications with formulas will not be accepted.</t>
  </si>
  <si>
    <t>Subtotal Land and Buildings</t>
  </si>
  <si>
    <t>Onsite Work</t>
  </si>
  <si>
    <t>Off-site Work</t>
  </si>
  <si>
    <t>Green Systems (solar, geothermal, other, etc.)</t>
  </si>
  <si>
    <t>Furniture, Fixtures, and Equipment</t>
  </si>
  <si>
    <t>Hazard and Liability Insurance</t>
  </si>
  <si>
    <t>Construction Origination Fees</t>
  </si>
  <si>
    <t>Third-party/Bank Inspections/Admin</t>
  </si>
  <si>
    <t>Title and Recording</t>
  </si>
  <si>
    <t>Bond Issue 30-day Lag Reserve</t>
  </si>
  <si>
    <t>Third-party Development Management/Owner's Rep</t>
  </si>
  <si>
    <t>Development Financing Sources</t>
  </si>
  <si>
    <t>State Tax Credit Equity</t>
  </si>
  <si>
    <t>Modular</t>
  </si>
  <si>
    <t>September 2024 - 2024 V1.0 Application Release</t>
  </si>
  <si>
    <t>Kit Carson</t>
  </si>
  <si>
    <t>The county must be identified to load the rent limits on the Unit Mix and Rents tab.</t>
  </si>
  <si>
    <t>PUPA Replacement Reserves</t>
  </si>
  <si>
    <t>Environmental Study (Phase 1/2, Lead, Asbestos, etc.)</t>
  </si>
  <si>
    <t>Enterprise Green Communities Certification Plus</t>
  </si>
  <si>
    <t>Enterprise Green Communities</t>
  </si>
  <si>
    <t>National Green Building Standards</t>
  </si>
  <si>
    <t>Energy Star NextGen Certification</t>
  </si>
  <si>
    <t>Energy Efficiency Tax Credits</t>
  </si>
  <si>
    <t>Additional Amount to Cover Gap</t>
  </si>
  <si>
    <t>Waiver</t>
  </si>
  <si>
    <t>100% AMI</t>
  </si>
  <si>
    <t>Restricted Unit Average AMI</t>
  </si>
  <si>
    <t>Average AMI</t>
  </si>
  <si>
    <t>Rental Income</t>
  </si>
  <si>
    <t>Vacancy</t>
  </si>
  <si>
    <t>PUPA OpEx</t>
  </si>
  <si>
    <t>TDC/Unit</t>
  </si>
  <si>
    <t>Investor Costs</t>
  </si>
  <si>
    <t>Investor Legal Fees</t>
  </si>
  <si>
    <t>This must be $350/unit at a minimum.</t>
  </si>
  <si>
    <t>30-Year Cash Flow Proforma</t>
  </si>
  <si>
    <t>30-Year Cash Flow Proforma with Modified Sources</t>
  </si>
  <si>
    <t>Historic Tax Credit Equity (F&amp;S)</t>
  </si>
  <si>
    <t>Alternate Perm Loan Schedule C</t>
  </si>
  <si>
    <t>% of Cashflow</t>
  </si>
  <si>
    <t>If your soft loan(s) amortize, enter the amortization term. If the loan repayment is solely based on a percentage of available cashflow, indicate the percentage in column F.</t>
  </si>
  <si>
    <t>Note that the DCR for the all must-pay debt should be above 1.05.</t>
  </si>
  <si>
    <t>CHFA underwrites at 7% vacancy. 5% may be used for projects that have 100% project-based rent subsidy.</t>
  </si>
  <si>
    <t>Notes</t>
  </si>
  <si>
    <t>Financial Consultant, Application Preparation, etc.</t>
  </si>
  <si>
    <t>Applicant to be Published on Publicly Available Reports</t>
  </si>
  <si>
    <t>Forgivable?</t>
  </si>
  <si>
    <t>Initial I/O Period</t>
  </si>
  <si>
    <t>Amortization (Years or I/O)</t>
  </si>
  <si>
    <t>% or Inflator</t>
  </si>
  <si>
    <t>Use the filter in column C to condense the table if desired. Simply deselect "$-"</t>
  </si>
  <si>
    <t>Construction/Bridge Loans</t>
  </si>
  <si>
    <t>Term (Months)</t>
  </si>
  <si>
    <t>The Prop 123 Concessionary Debt interest rate is 2.5% and Amortization is up to 30 years. It can be interest-only for as long as needed (and as is viable for repayment) for the project. Refer to the program Guidelines for guidance on sizing your loan request.</t>
  </si>
  <si>
    <t>Reduced Debt Service</t>
  </si>
  <si>
    <t>Amortizing Debt Service</t>
  </si>
  <si>
    <t>Term (Years)</t>
  </si>
  <si>
    <t>Year 1 Debt Service</t>
  </si>
  <si>
    <t>Cashflow Loan Balances</t>
  </si>
  <si>
    <t>DDF Balance</t>
  </si>
  <si>
    <t>I/O Period</t>
  </si>
  <si>
    <t>Refinance Loan Schedule</t>
  </si>
  <si>
    <t>Perm Loan Schedule A</t>
  </si>
  <si>
    <t>Perm Loan Schedule B</t>
  </si>
  <si>
    <t>Perm Loan Schedule C</t>
  </si>
  <si>
    <t>Perm Loan Schedule D</t>
  </si>
  <si>
    <t>OG Repayment Analysis</t>
  </si>
  <si>
    <t>ADJ Repayment Analysis</t>
  </si>
  <si>
    <t>Hard Debt Ending Balance</t>
  </si>
  <si>
    <t>Cashflow Debt Ending Balance</t>
  </si>
  <si>
    <t>Cost of Refinance (1%)</t>
  </si>
  <si>
    <t>P123 CD Request</t>
  </si>
  <si>
    <t>P123 CD Recommended</t>
  </si>
  <si>
    <t>Refi Loan Size Needed</t>
  </si>
  <si>
    <t>Refi Max LTV|DCR Assumptions</t>
  </si>
  <si>
    <t>Refi Assumptions (Rate|Amort.)</t>
  </si>
  <si>
    <t>OEDIT, DOLA, or DOH Sources?</t>
  </si>
  <si>
    <t>Max Refi PMT LTV|DCR Limited</t>
  </si>
  <si>
    <t>Max Refi Size LTV|DCR Limited</t>
  </si>
  <si>
    <t>Refi Need vs. DCR or LTV Limit</t>
  </si>
  <si>
    <t>Balance of Refinancing Need</t>
  </si>
  <si>
    <t>First Mtg LTV</t>
  </si>
  <si>
    <t>Overall LTV</t>
  </si>
  <si>
    <t>First Mtg LTC</t>
  </si>
  <si>
    <t>Overall LTC</t>
  </si>
  <si>
    <t>LTV at Refi</t>
  </si>
  <si>
    <t>Val. At Sale/Refi</t>
  </si>
  <si>
    <t>Adjusted Sources and Uses</t>
  </si>
  <si>
    <t>Adjusted Sources</t>
  </si>
  <si>
    <t>Total Uses</t>
  </si>
  <si>
    <t>Adjusted Uses</t>
  </si>
  <si>
    <t>TDC/Unit Adjuster</t>
  </si>
  <si>
    <t>OpEx</t>
  </si>
  <si>
    <t>Gap/(Svgs) from Adj.</t>
  </si>
  <si>
    <t>Adjusted Operating Expenses</t>
  </si>
  <si>
    <t>Adjusted OpEx</t>
  </si>
  <si>
    <t>PUPA OpEx Adjuster</t>
  </si>
  <si>
    <t>Adj OpEx Inc./(Dec.)</t>
  </si>
  <si>
    <t>Adjusted Revenue Assumption</t>
  </si>
  <si>
    <t>Rent Adjuster</t>
  </si>
  <si>
    <t>Adj Rent Inc. Inc./(Dec.)</t>
  </si>
  <si>
    <t>Adjusted Rent Income</t>
  </si>
  <si>
    <t>Alternate Perm Loan Schedule D</t>
  </si>
  <si>
    <t>Project Type</t>
  </si>
  <si>
    <t>Number of Units</t>
  </si>
  <si>
    <t>Rural Resort</t>
  </si>
  <si>
    <t>IECC 2021 or higher</t>
  </si>
  <si>
    <t>Energy Cert.</t>
  </si>
  <si>
    <t>Water-wise</t>
  </si>
  <si>
    <t>Walkable</t>
  </si>
  <si>
    <t>TOC</t>
  </si>
  <si>
    <t>Off-Site Building Tech</t>
  </si>
  <si>
    <t>Green systems</t>
  </si>
  <si>
    <t>Childcare</t>
  </si>
  <si>
    <t>Mixed Income Housing</t>
  </si>
  <si>
    <t>High Density Housing</t>
  </si>
  <si>
    <t>OG P123 CD Request</t>
  </si>
  <si>
    <t>ADJ P123 CD Rec.</t>
  </si>
  <si>
    <t>P123/Unit Requested</t>
  </si>
  <si>
    <t>OG Perm Loans</t>
  </si>
  <si>
    <t>ADJ Perm Loans</t>
  </si>
  <si>
    <t>OG Cashflow Loans</t>
  </si>
  <si>
    <t>OG Grants</t>
  </si>
  <si>
    <t>9% Federal Tax Credit Equity</t>
  </si>
  <si>
    <t>4% Federal Tax Credit Equity</t>
  </si>
  <si>
    <t>OG GP Gap Cont.</t>
  </si>
  <si>
    <t>ADJ GP Gap Cont.</t>
  </si>
  <si>
    <t>OG DDF</t>
  </si>
  <si>
    <t>ADJ DDF</t>
  </si>
  <si>
    <t>OG Cap Rate</t>
  </si>
  <si>
    <t>ADJ Cap Rate</t>
  </si>
  <si>
    <t>OG First LTV</t>
  </si>
  <si>
    <t>ADJ First LTV</t>
  </si>
  <si>
    <t>OG First LTC</t>
  </si>
  <si>
    <t>ADJ First LTC</t>
  </si>
  <si>
    <t>OG First DCR</t>
  </si>
  <si>
    <t>ADJ First DCR</t>
  </si>
  <si>
    <t>OG Overall DCR</t>
  </si>
  <si>
    <t>ADJ Overall DCR</t>
  </si>
  <si>
    <t>OG Refi LTV</t>
  </si>
  <si>
    <t>ADJ Refi LTV</t>
  </si>
  <si>
    <t>OG Sale/Refi Value</t>
  </si>
  <si>
    <t>ADJ Sale/Refi Value</t>
  </si>
  <si>
    <t>OG TDC</t>
  </si>
  <si>
    <t>ADJ TDC</t>
  </si>
  <si>
    <t>OG TDC/Unit</t>
  </si>
  <si>
    <t>ADJ TDC/Unit</t>
  </si>
  <si>
    <t>Other State Funds</t>
  </si>
  <si>
    <t>Sub Land/Bldgs.</t>
  </si>
  <si>
    <t>Sub Site Work</t>
  </si>
  <si>
    <t>Sub Rehab/New Cons.</t>
  </si>
  <si>
    <t>Sub Prof. Fees</t>
  </si>
  <si>
    <t>Sub Cons. Interim Costs</t>
  </si>
  <si>
    <t>Sub Perm Fin.</t>
  </si>
  <si>
    <t>Sub Soft Costs</t>
  </si>
  <si>
    <t>Sub Inv. Costs</t>
  </si>
  <si>
    <t>Sub Dev. Fees</t>
  </si>
  <si>
    <t>Sub Reserves</t>
  </si>
  <si>
    <t>OG Annual OpEx</t>
  </si>
  <si>
    <t>ADJ Annual OpEx</t>
  </si>
  <si>
    <t>OG PUPA OpEx</t>
  </si>
  <si>
    <t>ADJ PUPA OpEx</t>
  </si>
  <si>
    <t>Admin Sub</t>
  </si>
  <si>
    <t>Ops Sub</t>
  </si>
  <si>
    <t>Maint. Sub</t>
  </si>
  <si>
    <t>Fixed Exp. Sub</t>
  </si>
  <si>
    <t>Rep. Res. Sub</t>
  </si>
  <si>
    <t>Population Served</t>
  </si>
  <si>
    <t>Proper Zoning</t>
  </si>
  <si>
    <t>P123 to Project Before?</t>
  </si>
  <si>
    <t>P123 to Applicant Before?</t>
  </si>
  <si>
    <t>Org for Reports</t>
  </si>
  <si>
    <t>Address for Report Org</t>
  </si>
  <si>
    <t>City for Report Org</t>
  </si>
  <si>
    <t>State for Report Org</t>
  </si>
  <si>
    <t>Zip for Report Org</t>
  </si>
  <si>
    <t>Contact First for Report Org</t>
  </si>
  <si>
    <t>Contact Last for Report Org</t>
  </si>
  <si>
    <t>Phone for Report Org</t>
  </si>
  <si>
    <t>Email for Report Org</t>
  </si>
  <si>
    <t>Applicant Org for Contact</t>
  </si>
  <si>
    <t>Contact First for Applicant Org</t>
  </si>
  <si>
    <t>Contact Last for Applicant Org</t>
  </si>
  <si>
    <t>Phone for Applicant Org</t>
  </si>
  <si>
    <t>Email for Applicant Org</t>
  </si>
  <si>
    <t xml:space="preserve">Controlling Source </t>
  </si>
  <si>
    <t>P123 Standard</t>
  </si>
  <si>
    <t>Additional Applicant Questions</t>
  </si>
  <si>
    <t>Has the project received resources from Prop 123 before?</t>
  </si>
  <si>
    <t>Has the applicant received resources from Prop 123 before?</t>
  </si>
  <si>
    <t>If "Yes", list the five most recent projects that have received Prop 123 resources</t>
  </si>
  <si>
    <t>Name</t>
  </si>
  <si>
    <t>Address (Street, City, State, Zip)</t>
  </si>
  <si>
    <t xml:space="preserve">Describe any default, disposition of or status of default, foreclosure or findings of non-compliance for any of the developments listed on attachments. </t>
  </si>
  <si>
    <t>List all the limited partners of the ownership entity and their percentage of interest</t>
  </si>
  <si>
    <t>Limited Partner(s) Name</t>
  </si>
  <si>
    <t>Ownership Percentage</t>
  </si>
  <si>
    <t>Managing Member(s) Names</t>
  </si>
  <si>
    <t>List all the general partners of the ownership entity and their percentage of interest</t>
  </si>
  <si>
    <t xml:space="preserve">General Partner(s) Name </t>
  </si>
  <si>
    <t xml:space="preserve">Ownership Percentage of the general partnership </t>
  </si>
  <si>
    <t>Developer Contact</t>
  </si>
  <si>
    <t>Other Investor Contact (N/A if not applicable)</t>
  </si>
  <si>
    <t>Historic Credit Investor Contact (N/A if not applicable)</t>
  </si>
  <si>
    <t>Ownership Entity (If formed, TBD if not yet formed)</t>
  </si>
  <si>
    <t>Legal Status</t>
  </si>
  <si>
    <t>Tax ID Number</t>
  </si>
  <si>
    <t>Status of Entity</t>
  </si>
  <si>
    <t>General Partner</t>
  </si>
  <si>
    <t>Contractor</t>
  </si>
  <si>
    <t>Management Company</t>
  </si>
  <si>
    <t>Consultant</t>
  </si>
  <si>
    <t>Legal Team Contact</t>
  </si>
  <si>
    <t>Architect</t>
  </si>
  <si>
    <t>Construction Lender</t>
  </si>
  <si>
    <t>Permanent Lender</t>
  </si>
  <si>
    <t>If "Yes", provide evidence with your application. If "No", provide a brief narrative describing the re-zoning process, including the estimated dates for completion of the process.</t>
  </si>
  <si>
    <t>Number of Parking Spaces</t>
  </si>
  <si>
    <t>Has the jurisdiction adopted the 2021 (or higher) International Energy Conservation Code?</t>
  </si>
  <si>
    <t>Projects located in jurisdictions that have not adopted the 2021 or higher International Energy Conservation Code (IECC) may opt out of the green certification if they commit to using the 2021 or higher IECC and State Model Energy and Solar Ready codes when they develop the units. Additionally, projects may request a waiver from one of the environmental sustainability standards if the applicant can successfully demonstrate that meeting the environmental standards would be financially infeasible for the project. Please submit a narrative with your application that demonstrates justification to be granted a waiver.</t>
  </si>
  <si>
    <t>Within One-half Mile of Existing or Planned Transit Corridor? (TOD)</t>
  </si>
  <si>
    <t xml:space="preserve">Within a defined TOC and its transit area or optional transit area? </t>
  </si>
  <si>
    <t>Maps can be found here: https://dlg.colorado.gov/transit-oriented-communities</t>
  </si>
  <si>
    <t>Location of Off-Site Building Technology</t>
  </si>
  <si>
    <t>Elevator?</t>
  </si>
  <si>
    <t>Commercial or Home-Based Childcare</t>
  </si>
  <si>
    <t>Do you intend to include home-based childcare units or a commercial childcare facility in the development?  For resources, visit https://cdola.colorado.gov/child-care-facility-development-toolkit</t>
  </si>
  <si>
    <r>
      <t xml:space="preserve">Available Due Diligence </t>
    </r>
    <r>
      <rPr>
        <b/>
        <sz val="11"/>
        <color theme="0"/>
        <rFont val="Trebuchet MS"/>
        <family val="2"/>
      </rPr>
      <t>(Please submit any of these due diligence items with your application)</t>
    </r>
  </si>
  <si>
    <t>Project Narrative, including Legal Description</t>
  </si>
  <si>
    <t>As-Complete Property Appraisal</t>
  </si>
  <si>
    <t>An appraisal from the construction lender is preferable.</t>
  </si>
  <si>
    <t>Third-Party Market Study</t>
  </si>
  <si>
    <t>Location Map, including Flood Plain Information</t>
  </si>
  <si>
    <t>Evidence of Zoning</t>
  </si>
  <si>
    <t>Land/Topographic Survey (ALTA)</t>
  </si>
  <si>
    <t>Initial Title Work with ALL Exceptions</t>
  </si>
  <si>
    <t>Final Site Plan with approval from Local Authority</t>
  </si>
  <si>
    <t>Sponsoring Entity Financials</t>
  </si>
  <si>
    <t>Evidence of Site Control or Ground Lease</t>
  </si>
  <si>
    <t>Funding Commitments, Equity Commitments, Pledges, etc.</t>
  </si>
  <si>
    <t>Property Insurance Quote</t>
  </si>
  <si>
    <t>Entity Organizational Docs</t>
  </si>
  <si>
    <t>Such as Articles of Inc. and Bylaws for Sponsor; Partnership Agreement and/or Operating Agreements for the Borrowing Entity</t>
  </si>
  <si>
    <t>Final Organizational Chart for Recipient Entity</t>
  </si>
  <si>
    <t>The chart should include the individual Principals, Property Manager and GC</t>
  </si>
  <si>
    <t>Development Team Profiles</t>
  </si>
  <si>
    <t>Property Management Contract</t>
  </si>
  <si>
    <t>Property Management Plan</t>
  </si>
  <si>
    <t>Standard Lease Agreement</t>
  </si>
  <si>
    <t>Utility Allowance Schedule</t>
  </si>
  <si>
    <t>Phase I Environmental Assessment (and Phase II if necessary)</t>
  </si>
  <si>
    <t>Soils/Geotechnical Report</t>
  </si>
  <si>
    <t>Plans and Specs / Complete Scope of work with Cost Detail</t>
  </si>
  <si>
    <t>Due to large file sizes - Do not submit plans and specs with your application.</t>
  </si>
  <si>
    <t>Construction Schedule</t>
  </si>
  <si>
    <t>AHFF Cost Summary</t>
  </si>
  <si>
    <t>Initial Draw Schedule</t>
  </si>
  <si>
    <t>Draft GC Contract</t>
  </si>
  <si>
    <t>N/A</t>
  </si>
  <si>
    <t>Designation</t>
  </si>
  <si>
    <t>Urban</t>
  </si>
  <si>
    <t>Rural</t>
  </si>
  <si>
    <t>Fiscal Year OEDIT</t>
  </si>
  <si>
    <t>Deal Funding</t>
  </si>
  <si>
    <t>On the DEV Deal Funding Source Tab</t>
  </si>
  <si>
    <t>Deal Type</t>
  </si>
  <si>
    <t>123Debt</t>
  </si>
  <si>
    <t>Funding Source</t>
  </si>
  <si>
    <t>Loan Product Type</t>
  </si>
  <si>
    <t>Mapped</t>
  </si>
  <si>
    <t>July 1 2025 - June 30 2026</t>
  </si>
  <si>
    <r>
      <t xml:space="preserve">Rents Include </t>
    </r>
    <r>
      <rPr>
        <b/>
        <u/>
        <sz val="10"/>
        <color theme="1"/>
        <rFont val="Trebuchet MS"/>
        <family val="2"/>
      </rPr>
      <t>All</t>
    </r>
    <r>
      <rPr>
        <b/>
        <sz val="10"/>
        <color theme="1"/>
        <rFont val="Trebuchet MS"/>
        <family val="2"/>
      </rPr>
      <t xml:space="preserve"> Utilities?</t>
    </r>
  </si>
  <si>
    <t>(income based on family of 4)</t>
  </si>
  <si>
    <r>
      <t xml:space="preserve">Utility Allowance by Bedroom Size: </t>
    </r>
    <r>
      <rPr>
        <b/>
        <sz val="10"/>
        <color theme="0"/>
        <rFont val="Trebuchet MS"/>
        <family val="2"/>
      </rPr>
      <t>Only Enter Tenant-paid Utilities</t>
    </r>
  </si>
  <si>
    <t>100% AMI Rents for the Indicated Geography</t>
  </si>
  <si>
    <t>Bedrooms</t>
  </si>
  <si>
    <r>
      <t xml:space="preserve">For the Rental Income Table below to calculate, you must select Income level in column A, bedroom type in column B, number of units in Column F, and actual monthly rent you want to charge in Column G. If the rent you enter in column G exceeds the max net rent value in column J, it will highlight red as it exceeds the maximum allowable rent. </t>
    </r>
    <r>
      <rPr>
        <u/>
        <sz val="9"/>
        <color theme="1"/>
        <rFont val="Trebuchet MS"/>
        <family val="2"/>
      </rPr>
      <t>Be aware that CHFA underwrites to a maximum of 97% of the achievable market rent or the max net rent, whichever is lower</t>
    </r>
    <r>
      <rPr>
        <sz val="9"/>
        <color theme="1"/>
        <rFont val="Trebuchet MS"/>
        <family val="2"/>
      </rPr>
      <t>, though exceptions may be considered only at CHFA's discretion. The bathroom count in Column C must be a whole number based on the number of toilets. The Gross Rent in column H will show #N/A if you haven't input the County for your development in Row 11 of the Application tab. DO NOT LEAVE BLANK SPACES BETWEEN ROWS OF DATA.</t>
    </r>
  </si>
  <si>
    <t># Beds</t>
  </si>
  <si>
    <t># Baths</t>
  </si>
  <si>
    <r>
      <t xml:space="preserve">Unit Size </t>
    </r>
    <r>
      <rPr>
        <b/>
        <sz val="11"/>
        <color theme="0"/>
        <rFont val="Trebuchet MS"/>
        <family val="2"/>
      </rPr>
      <t>(sf)</t>
    </r>
  </si>
  <si>
    <t># Units</t>
  </si>
  <si>
    <t>Monthly Rent/Unit</t>
  </si>
  <si>
    <t>Maximum Gross Rent</t>
  </si>
  <si>
    <t>Maximum Net Rent</t>
  </si>
  <si>
    <t>This should be no greater than 60%, unless a DOLA petition has been granted, or the P123 Debt will be subordinate to your senior lender, who has affordability requirements in the spirit of Prop 123.</t>
  </si>
  <si>
    <t>Sedwick</t>
  </si>
  <si>
    <t>WAIVER</t>
  </si>
  <si>
    <t>Zero Energy Ready Homes</t>
  </si>
  <si>
    <t>OPT OUT - 2021 or higher IECC  State Model Energy and Solar Ready</t>
  </si>
  <si>
    <t>Colorado based production</t>
  </si>
  <si>
    <t>Out of State Production</t>
  </si>
  <si>
    <t>Geothermal</t>
  </si>
  <si>
    <t>Green Roof</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</si>
  <si>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</si>
  <si>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</si>
  <si>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</si>
  <si>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</si>
  <si>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</si>
  <si>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</si>
  <si>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</si>
  <si>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</si>
  <si>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</si>
  <si>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</si>
  <si>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</si>
  <si>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</si>
  <si>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</si>
  <si>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</si>
  <si>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</si>
  <si>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</si>
  <si>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</si>
  <si>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</si>
  <si>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</si>
  <si>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</si>
  <si>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</si>
  <si>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</si>
  <si>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</si>
  <si>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</si>
  <si>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</si>
  <si>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</si>
  <si>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</si>
  <si>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</si>
  <si>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</si>
  <si>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</si>
  <si>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</si>
  <si>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</si>
  <si>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</si>
  <si>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</si>
  <si>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</si>
  <si>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</si>
  <si>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</si>
  <si>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</si>
  <si>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</si>
  <si>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</si>
  <si>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</si>
  <si>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</si>
  <si>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</si>
  <si>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</si>
  <si>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</si>
  <si>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</si>
  <si>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</si>
  <si>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</si>
  <si>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</si>
  <si>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</si>
  <si>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</si>
  <si>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 xml:space="preserve">Unit Type </t>
  </si>
  <si>
    <t>Units</t>
  </si>
  <si>
    <t xml:space="preserve">Concatenated Unit Type </t>
  </si>
  <si>
    <t>Residential Apartment Type</t>
  </si>
  <si>
    <t>20%</t>
  </si>
  <si>
    <t>30%</t>
  </si>
  <si>
    <t>40%</t>
  </si>
  <si>
    <t>50%</t>
  </si>
  <si>
    <t>60%</t>
  </si>
  <si>
    <t>70%</t>
  </si>
  <si>
    <t>80%</t>
  </si>
  <si>
    <t>90%</t>
  </si>
  <si>
    <t>100%</t>
  </si>
  <si>
    <t>110%</t>
  </si>
  <si>
    <t>120%</t>
  </si>
  <si>
    <t>130%</t>
  </si>
  <si>
    <t>160%</t>
  </si>
  <si>
    <t>Employee</t>
  </si>
  <si>
    <t>Market</t>
  </si>
  <si>
    <t>0BR, 0BA</t>
  </si>
  <si>
    <t>0BR, 0BA Subsidized</t>
  </si>
  <si>
    <t>0BR, 1BA</t>
  </si>
  <si>
    <t>Housing</t>
  </si>
  <si>
    <t>Rental</t>
  </si>
  <si>
    <t>0BR, 1BA Subsidized</t>
  </si>
  <si>
    <t>1BR, 0BA</t>
  </si>
  <si>
    <t>1BR, 1BA</t>
  </si>
  <si>
    <t>1BR, 1BA Subsidized</t>
  </si>
  <si>
    <t>1BR, 2BA</t>
  </si>
  <si>
    <t>2BR, 1BA</t>
  </si>
  <si>
    <t>2BR, 1BA Subsidized</t>
  </si>
  <si>
    <t>2BR, 2BA</t>
  </si>
  <si>
    <t>2BR, 2BA Subsidized</t>
  </si>
  <si>
    <t>3BR, 1BA</t>
  </si>
  <si>
    <t>3BR, 1BA Subsidized</t>
  </si>
  <si>
    <t>3BR, 2BA</t>
  </si>
  <si>
    <t>3BR, 2BA Subsidized</t>
  </si>
  <si>
    <t>3BR, 3BA</t>
  </si>
  <si>
    <t>3BR, 3BA Subsidized</t>
  </si>
  <si>
    <t>4BR, 1BA</t>
  </si>
  <si>
    <t>4BR, 1BA Subsidized</t>
  </si>
  <si>
    <t>4BR, 2BA</t>
  </si>
  <si>
    <t>4BR, 2BA Subsidized</t>
  </si>
  <si>
    <t>4BR, 3BA</t>
  </si>
  <si>
    <t>4BR, 4BA</t>
  </si>
  <si>
    <t>5BR, 1BA</t>
  </si>
  <si>
    <t>5BR, 2BA</t>
  </si>
  <si>
    <t>5BR, 2BA Subsidized</t>
  </si>
  <si>
    <t>5BR, 3BA</t>
  </si>
  <si>
    <t>Homeownership</t>
  </si>
  <si>
    <t>Repayment Analysis</t>
  </si>
  <si>
    <t>LTV At Refinance</t>
  </si>
  <si>
    <t>Adams1.2</t>
  </si>
  <si>
    <t>Adams1.1</t>
  </si>
  <si>
    <t>Adams1</t>
  </si>
  <si>
    <t>Adams0.9</t>
  </si>
  <si>
    <t>Adams0.8</t>
  </si>
  <si>
    <t>Adams0.7</t>
  </si>
  <si>
    <t>Adams0.6</t>
  </si>
  <si>
    <t>Adams0.55</t>
  </si>
  <si>
    <t>Adams0.5</t>
  </si>
  <si>
    <t>Adams0.45</t>
  </si>
  <si>
    <t>Adams0.4</t>
  </si>
  <si>
    <t>Adams0.3</t>
  </si>
  <si>
    <t>Adams0.2</t>
  </si>
  <si>
    <t>Alamosa1.2</t>
  </si>
  <si>
    <t>Alamosa1.1</t>
  </si>
  <si>
    <t>Alamosa1</t>
  </si>
  <si>
    <t>Alamosa0.9</t>
  </si>
  <si>
    <t>Alamosa0.8</t>
  </si>
  <si>
    <t>Alamosa0.7</t>
  </si>
  <si>
    <t>Alamosa0.6</t>
  </si>
  <si>
    <t>Alamosa0.55</t>
  </si>
  <si>
    <t>Alamosa0.5</t>
  </si>
  <si>
    <t>Alamosa0.45</t>
  </si>
  <si>
    <t>Alamosa0.4</t>
  </si>
  <si>
    <t>Alamosa0.3</t>
  </si>
  <si>
    <t>Alamosa0.2</t>
  </si>
  <si>
    <t>Arapahoe1.2</t>
  </si>
  <si>
    <t>Arapahoe1.1</t>
  </si>
  <si>
    <t>Arapahoe1</t>
  </si>
  <si>
    <t>Arapahoe0.9</t>
  </si>
  <si>
    <t>Arapahoe0.8</t>
  </si>
  <si>
    <t>Arapahoe0.7</t>
  </si>
  <si>
    <t>Arapahoe0.6</t>
  </si>
  <si>
    <t>Arapahoe0.55</t>
  </si>
  <si>
    <t>Arapahoe0.5</t>
  </si>
  <si>
    <t>Arapahoe0.45</t>
  </si>
  <si>
    <t>Arapahoe0.4</t>
  </si>
  <si>
    <t>Arapahoe0.3</t>
  </si>
  <si>
    <t>Arapahoe0.2</t>
  </si>
  <si>
    <t>Archuleta1.6</t>
  </si>
  <si>
    <t>Archuleta1.5</t>
  </si>
  <si>
    <t>Archuleta1.4</t>
  </si>
  <si>
    <t>Archuleta1.3</t>
  </si>
  <si>
    <t>Archuleta1.2</t>
  </si>
  <si>
    <t>Archuleta1.1</t>
  </si>
  <si>
    <t>Archuleta1</t>
  </si>
  <si>
    <t>Archuleta0.9</t>
  </si>
  <si>
    <t>Archuleta0.8</t>
  </si>
  <si>
    <t>Archuleta0.7</t>
  </si>
  <si>
    <t>Archuleta0.6</t>
  </si>
  <si>
    <t>Archuleta0.55</t>
  </si>
  <si>
    <t>Archuleta0.5</t>
  </si>
  <si>
    <t>Archuleta0.45</t>
  </si>
  <si>
    <t>Archuleta0.4</t>
  </si>
  <si>
    <t>Archuleta0.3</t>
  </si>
  <si>
    <t>Archuleta0.2</t>
  </si>
  <si>
    <t>Baca1.2</t>
  </si>
  <si>
    <t>Baca1.1</t>
  </si>
  <si>
    <t>Baca1</t>
  </si>
  <si>
    <t>Baca0.9</t>
  </si>
  <si>
    <t>Baca0.8</t>
  </si>
  <si>
    <t>Baca0.7</t>
  </si>
  <si>
    <t>Baca0.6</t>
  </si>
  <si>
    <t>Baca0.55</t>
  </si>
  <si>
    <t>Baca0.5</t>
  </si>
  <si>
    <t>Baca0.45</t>
  </si>
  <si>
    <t>Baca0.4</t>
  </si>
  <si>
    <t>Baca0.3</t>
  </si>
  <si>
    <t>Baca0.2</t>
  </si>
  <si>
    <t>Bent1.2</t>
  </si>
  <si>
    <t>Bent1.1</t>
  </si>
  <si>
    <t>Bent1</t>
  </si>
  <si>
    <t>Bent0.9</t>
  </si>
  <si>
    <t>Bent0.8</t>
  </si>
  <si>
    <t>Bent0.7</t>
  </si>
  <si>
    <t>Bent0.6</t>
  </si>
  <si>
    <t>Bent0.55</t>
  </si>
  <si>
    <t>Bent0.5</t>
  </si>
  <si>
    <t>Bent0.45</t>
  </si>
  <si>
    <t>Bent0.4</t>
  </si>
  <si>
    <t>Bent0.3</t>
  </si>
  <si>
    <t>Bent0.2</t>
  </si>
  <si>
    <t>Boulder1.2</t>
  </si>
  <si>
    <t>Boulder1.1</t>
  </si>
  <si>
    <t>Boulder1</t>
  </si>
  <si>
    <t>Boulder0.9</t>
  </si>
  <si>
    <t>Boulder0.8</t>
  </si>
  <si>
    <t>Boulder0.7</t>
  </si>
  <si>
    <t>Boulder0.6</t>
  </si>
  <si>
    <t>Boulder0.55</t>
  </si>
  <si>
    <t>Boulder0.5</t>
  </si>
  <si>
    <t>Boulder0.45</t>
  </si>
  <si>
    <t>Boulder0.4</t>
  </si>
  <si>
    <t>Boulder0.3</t>
  </si>
  <si>
    <t>Boulder0.2</t>
  </si>
  <si>
    <t>Broomfield1.2</t>
  </si>
  <si>
    <t>Broomfield1.1</t>
  </si>
  <si>
    <t>Broomfield1</t>
  </si>
  <si>
    <t>Broomfield0.9</t>
  </si>
  <si>
    <t>Broomfield0.8</t>
  </si>
  <si>
    <t>Broomfield0.7</t>
  </si>
  <si>
    <t>Broomfield0.6</t>
  </si>
  <si>
    <t>Broomfield0.55</t>
  </si>
  <si>
    <t>Broomfield0.5</t>
  </si>
  <si>
    <t>Broomfield0.45</t>
  </si>
  <si>
    <t>Broomfield0.4</t>
  </si>
  <si>
    <t>Broomfield0.3</t>
  </si>
  <si>
    <t>Broomfield0.2</t>
  </si>
  <si>
    <t>Chaffee1.6</t>
  </si>
  <si>
    <t>Chaffee1.5</t>
  </si>
  <si>
    <t>Chaffee1.4</t>
  </si>
  <si>
    <t>Chaffee1.3</t>
  </si>
  <si>
    <t>Chaffee1.2</t>
  </si>
  <si>
    <t>Chaffee1.1</t>
  </si>
  <si>
    <t>Chaffee1</t>
  </si>
  <si>
    <t>Chaffee0.9</t>
  </si>
  <si>
    <t>Chaffee0.8</t>
  </si>
  <si>
    <t>Chaffee0.7</t>
  </si>
  <si>
    <t>Chaffee0.6</t>
  </si>
  <si>
    <t>Chaffee0.55</t>
  </si>
  <si>
    <t>Chaffee0.5</t>
  </si>
  <si>
    <t>Chaffee0.45</t>
  </si>
  <si>
    <t>Chaffee0.4</t>
  </si>
  <si>
    <t>Chaffee0.3</t>
  </si>
  <si>
    <t>Chaffee0.2</t>
  </si>
  <si>
    <t>Cheyenne1.2</t>
  </si>
  <si>
    <t>Cheyenne1.1</t>
  </si>
  <si>
    <t>Cheyenne1</t>
  </si>
  <si>
    <t>Cheyenne0.9</t>
  </si>
  <si>
    <t>Cheyenne0.8</t>
  </si>
  <si>
    <t>Cheyenne0.7</t>
  </si>
  <si>
    <t>Cheyenne0.6</t>
  </si>
  <si>
    <t>Cheyenne0.55</t>
  </si>
  <si>
    <t>Cheyenne0.5</t>
  </si>
  <si>
    <t>Cheyenne0.45</t>
  </si>
  <si>
    <t>Cheyenne0.4</t>
  </si>
  <si>
    <t>Cheyenne0.3</t>
  </si>
  <si>
    <t>Cheyenne0.2</t>
  </si>
  <si>
    <t>Clear Creek1.2</t>
  </si>
  <si>
    <t>Clear Creek1.1</t>
  </si>
  <si>
    <t>Clear Creek1</t>
  </si>
  <si>
    <t>Clear Creek0.9</t>
  </si>
  <si>
    <t>Clear Creek0.8</t>
  </si>
  <si>
    <t>Clear Creek0.7</t>
  </si>
  <si>
    <t>Clear Creek0.6</t>
  </si>
  <si>
    <t>Clear Creek0.55</t>
  </si>
  <si>
    <t>Clear Creek0.5</t>
  </si>
  <si>
    <t>Clear Creek0.45</t>
  </si>
  <si>
    <t>Clear Creek0.4</t>
  </si>
  <si>
    <t>Clear Creek0.3</t>
  </si>
  <si>
    <t>Clear Creek0.2</t>
  </si>
  <si>
    <t>Conejos1.2</t>
  </si>
  <si>
    <t>Conejos1.1</t>
  </si>
  <si>
    <t>Conejos1</t>
  </si>
  <si>
    <t>Conejos0.9</t>
  </si>
  <si>
    <t>Conejos0.8</t>
  </si>
  <si>
    <t>Conejos0.7</t>
  </si>
  <si>
    <t>Conejos0.6</t>
  </si>
  <si>
    <t>Conejos0.55</t>
  </si>
  <si>
    <t>Conejos0.5</t>
  </si>
  <si>
    <t>Conejos0.45</t>
  </si>
  <si>
    <t>Conejos0.4</t>
  </si>
  <si>
    <t>Conejos0.3</t>
  </si>
  <si>
    <t>Conejos0.2</t>
  </si>
  <si>
    <t>Costilla1.2</t>
  </si>
  <si>
    <t>Costilla1.1</t>
  </si>
  <si>
    <t>Costilla1</t>
  </si>
  <si>
    <t>Costilla0.9</t>
  </si>
  <si>
    <t>Costilla0.8</t>
  </si>
  <si>
    <t>Costilla0.7</t>
  </si>
  <si>
    <t>Costilla0.6</t>
  </si>
  <si>
    <t>Costilla0.55</t>
  </si>
  <si>
    <t>Costilla0.5</t>
  </si>
  <si>
    <t>Costilla0.45</t>
  </si>
  <si>
    <t>Costilla0.4</t>
  </si>
  <si>
    <t>Costilla0.3</t>
  </si>
  <si>
    <t>Costilla0.2</t>
  </si>
  <si>
    <t>Crowley1.2</t>
  </si>
  <si>
    <t>Crowley1.1</t>
  </si>
  <si>
    <t>Crowley1</t>
  </si>
  <si>
    <t>Crowley0.9</t>
  </si>
  <si>
    <t>Crowley0.8</t>
  </si>
  <si>
    <t>Crowley0.7</t>
  </si>
  <si>
    <t>Crowley0.6</t>
  </si>
  <si>
    <t>Crowley0.55</t>
  </si>
  <si>
    <t>Crowley0.5</t>
  </si>
  <si>
    <t>Crowley0.45</t>
  </si>
  <si>
    <t>Crowley0.4</t>
  </si>
  <si>
    <t>Crowley0.3</t>
  </si>
  <si>
    <t>Crowley0.2</t>
  </si>
  <si>
    <t>Custer1.2</t>
  </si>
  <si>
    <t>Custer1.1</t>
  </si>
  <si>
    <t>Custer1</t>
  </si>
  <si>
    <t>Custer0.9</t>
  </si>
  <si>
    <t>Custer0.8</t>
  </si>
  <si>
    <t>Custer0.7</t>
  </si>
  <si>
    <t>Custer0.6</t>
  </si>
  <si>
    <t>Custer0.55</t>
  </si>
  <si>
    <t>Custer0.5</t>
  </si>
  <si>
    <t>Custer0.45</t>
  </si>
  <si>
    <t>Custer0.4</t>
  </si>
  <si>
    <t>Custer0.3</t>
  </si>
  <si>
    <t>Custer0.2</t>
  </si>
  <si>
    <t>Delta1.2</t>
  </si>
  <si>
    <t>Delta1.1</t>
  </si>
  <si>
    <t>Delta1</t>
  </si>
  <si>
    <t>Delta0.9</t>
  </si>
  <si>
    <t>Delta0.8</t>
  </si>
  <si>
    <t>Delta0.7</t>
  </si>
  <si>
    <t>Delta0.6</t>
  </si>
  <si>
    <t>Delta0.55</t>
  </si>
  <si>
    <t>Delta0.5</t>
  </si>
  <si>
    <t>Delta0.45</t>
  </si>
  <si>
    <t>Delta0.4</t>
  </si>
  <si>
    <t>Delta0.3</t>
  </si>
  <si>
    <t>Delta0.2</t>
  </si>
  <si>
    <t>Denver1.2</t>
  </si>
  <si>
    <t>Denver1.1</t>
  </si>
  <si>
    <t>Denver1</t>
  </si>
  <si>
    <t>Denver0.9</t>
  </si>
  <si>
    <t>Denver0.8</t>
  </si>
  <si>
    <t>Denver0.7</t>
  </si>
  <si>
    <t>Denver0.6</t>
  </si>
  <si>
    <t>Denver0.55</t>
  </si>
  <si>
    <t>Denver0.5</t>
  </si>
  <si>
    <t>Denver0.45</t>
  </si>
  <si>
    <t>Denver0.4</t>
  </si>
  <si>
    <t>Denver0.3</t>
  </si>
  <si>
    <t>Denver0.2</t>
  </si>
  <si>
    <t>Dolores1.2</t>
  </si>
  <si>
    <t>Dolores1.1</t>
  </si>
  <si>
    <t>Dolores1</t>
  </si>
  <si>
    <t>Dolores0.9</t>
  </si>
  <si>
    <t>Dolores0.8</t>
  </si>
  <si>
    <t>Dolores0.7</t>
  </si>
  <si>
    <t>Dolores0.6</t>
  </si>
  <si>
    <t>Dolores0.55</t>
  </si>
  <si>
    <t>Dolores0.5</t>
  </si>
  <si>
    <t>Dolores0.45</t>
  </si>
  <si>
    <t>Dolores0.4</t>
  </si>
  <si>
    <t>Dolores0.3</t>
  </si>
  <si>
    <t>Dolores0.2</t>
  </si>
  <si>
    <t>Douglas1.2</t>
  </si>
  <si>
    <t>Douglas1.1</t>
  </si>
  <si>
    <t>Douglas1</t>
  </si>
  <si>
    <t>Douglas0.9</t>
  </si>
  <si>
    <t>Douglas0.8</t>
  </si>
  <si>
    <t>Douglas0.7</t>
  </si>
  <si>
    <t>Douglas0.6</t>
  </si>
  <si>
    <t>Douglas0.55</t>
  </si>
  <si>
    <t>Douglas0.5</t>
  </si>
  <si>
    <t>Douglas0.45</t>
  </si>
  <si>
    <t>Douglas0.4</t>
  </si>
  <si>
    <t>Douglas0.3</t>
  </si>
  <si>
    <t>Douglas0.2</t>
  </si>
  <si>
    <t>Eagle1.6</t>
  </si>
  <si>
    <t>Eagle1.5</t>
  </si>
  <si>
    <t>Eagle1.4</t>
  </si>
  <si>
    <t>Eagle1.3</t>
  </si>
  <si>
    <t>Eagle1.2</t>
  </si>
  <si>
    <t>Eagle1.1</t>
  </si>
  <si>
    <t>Eagle1</t>
  </si>
  <si>
    <t>Eagle0.9</t>
  </si>
  <si>
    <t>Eagle0.8</t>
  </si>
  <si>
    <t>Eagle0.7</t>
  </si>
  <si>
    <t>Eagle0.6</t>
  </si>
  <si>
    <t>Eagle0.55</t>
  </si>
  <si>
    <t>Eagle0.5</t>
  </si>
  <si>
    <t>Eagle0.45</t>
  </si>
  <si>
    <t>Eagle0.4</t>
  </si>
  <si>
    <t>Eagle0.3</t>
  </si>
  <si>
    <t>Eagle0.2</t>
  </si>
  <si>
    <t>El Paso1.2</t>
  </si>
  <si>
    <t>El Paso1.1</t>
  </si>
  <si>
    <t>El Paso1</t>
  </si>
  <si>
    <t>El Paso0.9</t>
  </si>
  <si>
    <t>El Paso0.8</t>
  </si>
  <si>
    <t>El Paso0.7</t>
  </si>
  <si>
    <t>El Paso0.6</t>
  </si>
  <si>
    <t>El Paso0.55</t>
  </si>
  <si>
    <t>El Paso0.5</t>
  </si>
  <si>
    <t>El Paso0.45</t>
  </si>
  <si>
    <t>El Paso0.4</t>
  </si>
  <si>
    <t>El Paso0.3</t>
  </si>
  <si>
    <t>El Paso0.2</t>
  </si>
  <si>
    <t>Elbert1.2</t>
  </si>
  <si>
    <t>Elbert1.1</t>
  </si>
  <si>
    <t>Elbert1</t>
  </si>
  <si>
    <t>Elbert0.9</t>
  </si>
  <si>
    <t>Elbert0.8</t>
  </si>
  <si>
    <t>Elbert0.7</t>
  </si>
  <si>
    <t>Elbert0.6</t>
  </si>
  <si>
    <t>Elbert0.55</t>
  </si>
  <si>
    <t>Elbert0.5</t>
  </si>
  <si>
    <t>Elbert0.45</t>
  </si>
  <si>
    <t>Elbert0.4</t>
  </si>
  <si>
    <t>Elbert0.3</t>
  </si>
  <si>
    <t>Elbert0.2</t>
  </si>
  <si>
    <t>Fremont1.2</t>
  </si>
  <si>
    <t>Fremont1.1</t>
  </si>
  <si>
    <t>Fremont1</t>
  </si>
  <si>
    <t>Fremont0.9</t>
  </si>
  <si>
    <t>Fremont0.8</t>
  </si>
  <si>
    <t>Fremont0.7</t>
  </si>
  <si>
    <t>Fremont0.6</t>
  </si>
  <si>
    <t>Fremont0.55</t>
  </si>
  <si>
    <t>Fremont0.5</t>
  </si>
  <si>
    <t>Fremont0.45</t>
  </si>
  <si>
    <t>Fremont0.4</t>
  </si>
  <si>
    <t>Fremont0.3</t>
  </si>
  <si>
    <t>Fremont0.2</t>
  </si>
  <si>
    <t>Garfield1.2</t>
  </si>
  <si>
    <t>Garfield1.1</t>
  </si>
  <si>
    <t>Garfield1</t>
  </si>
  <si>
    <t>Garfield0.9</t>
  </si>
  <si>
    <t>Garfield0.8</t>
  </si>
  <si>
    <t>Garfield0.7</t>
  </si>
  <si>
    <t>Garfield0.6</t>
  </si>
  <si>
    <t>Garfield0.55</t>
  </si>
  <si>
    <t>Garfield0.5</t>
  </si>
  <si>
    <t>Garfield0.45</t>
  </si>
  <si>
    <t>Garfield0.4</t>
  </si>
  <si>
    <t>Garfield0.3</t>
  </si>
  <si>
    <t>Garfield0.2</t>
  </si>
  <si>
    <t>Gilpin1.2</t>
  </si>
  <si>
    <t>Gilpin1.1</t>
  </si>
  <si>
    <t>Gilpin1</t>
  </si>
  <si>
    <t>Gilpin0.9</t>
  </si>
  <si>
    <t>Gilpin0.8</t>
  </si>
  <si>
    <t>Gilpin0.7</t>
  </si>
  <si>
    <t>Gilpin0.6</t>
  </si>
  <si>
    <t>Gilpin0.55</t>
  </si>
  <si>
    <t>Gilpin0.5</t>
  </si>
  <si>
    <t>Gilpin0.45</t>
  </si>
  <si>
    <t>Gilpin0.4</t>
  </si>
  <si>
    <t>Gilpin0.3</t>
  </si>
  <si>
    <t>Gilpin0.2</t>
  </si>
  <si>
    <t>Grand1.6</t>
  </si>
  <si>
    <t>Grand1.5</t>
  </si>
  <si>
    <t>Grand1.4</t>
  </si>
  <si>
    <t>Grand1.3</t>
  </si>
  <si>
    <t>Grand1.2</t>
  </si>
  <si>
    <t>Grand1.1</t>
  </si>
  <si>
    <t>Grand1</t>
  </si>
  <si>
    <t>Grand0.9</t>
  </si>
  <si>
    <t>Grand0.8</t>
  </si>
  <si>
    <t>Grand0.7</t>
  </si>
  <si>
    <t>Grand0.6</t>
  </si>
  <si>
    <t>Grand0.55</t>
  </si>
  <si>
    <t>Grand0.5</t>
  </si>
  <si>
    <t>Grand0.45</t>
  </si>
  <si>
    <t>Grand0.4</t>
  </si>
  <si>
    <t>Grand0.3</t>
  </si>
  <si>
    <t>Grand0.2</t>
  </si>
  <si>
    <t>Gunnison1.6</t>
  </si>
  <si>
    <t>Gunnison1.5</t>
  </si>
  <si>
    <t>Gunnison1.4</t>
  </si>
  <si>
    <t>Gunnison1.3</t>
  </si>
  <si>
    <t>Gunnison1.2</t>
  </si>
  <si>
    <t>Gunnison1.1</t>
  </si>
  <si>
    <t>Gunnison1</t>
  </si>
  <si>
    <t>Gunnison0.9</t>
  </si>
  <si>
    <t>Gunnison0.8</t>
  </si>
  <si>
    <t>Gunnison0.7</t>
  </si>
  <si>
    <t>Gunnison0.6</t>
  </si>
  <si>
    <t>Gunnison0.55</t>
  </si>
  <si>
    <t>Gunnison0.5</t>
  </si>
  <si>
    <t>Gunnison0.45</t>
  </si>
  <si>
    <t>Gunnison0.4</t>
  </si>
  <si>
    <t>Gunnison0.3</t>
  </si>
  <si>
    <t>Gunnison0.2</t>
  </si>
  <si>
    <t>Hinsdale1.2</t>
  </si>
  <si>
    <t>Hinsdale1.1</t>
  </si>
  <si>
    <t>Hinsdale1</t>
  </si>
  <si>
    <t>Hinsdale0.9</t>
  </si>
  <si>
    <t>Hinsdale0.8</t>
  </si>
  <si>
    <t>Hinsdale0.7</t>
  </si>
  <si>
    <t>Hinsdale0.6</t>
  </si>
  <si>
    <t>Hinsdale0.55</t>
  </si>
  <si>
    <t>Hinsdale0.5</t>
  </si>
  <si>
    <t>Hinsdale0.45</t>
  </si>
  <si>
    <t>Hinsdale0.4</t>
  </si>
  <si>
    <t>Hinsdale0.3</t>
  </si>
  <si>
    <t>Hinsdale0.2</t>
  </si>
  <si>
    <t>Huerfano1.2</t>
  </si>
  <si>
    <t>Huerfano1.1</t>
  </si>
  <si>
    <t>Huerfano1</t>
  </si>
  <si>
    <t>Huerfano0.9</t>
  </si>
  <si>
    <t>Huerfano0.8</t>
  </si>
  <si>
    <t>Huerfano0.7</t>
  </si>
  <si>
    <t>Huerfano0.6</t>
  </si>
  <si>
    <t>Huerfano0.55</t>
  </si>
  <si>
    <t>Huerfano0.5</t>
  </si>
  <si>
    <t>Huerfano0.45</t>
  </si>
  <si>
    <t>Huerfano0.4</t>
  </si>
  <si>
    <t>Huerfano0.3</t>
  </si>
  <si>
    <t>Huerfano0.2</t>
  </si>
  <si>
    <t>Jackson1.2</t>
  </si>
  <si>
    <t>Jackson1.1</t>
  </si>
  <si>
    <t>Jackson1</t>
  </si>
  <si>
    <t>Jackson0.9</t>
  </si>
  <si>
    <t>Jackson0.8</t>
  </si>
  <si>
    <t>Jackson0.7</t>
  </si>
  <si>
    <t>Jackson0.6</t>
  </si>
  <si>
    <t>Jackson0.55</t>
  </si>
  <si>
    <t>Jackson0.5</t>
  </si>
  <si>
    <t>Jackson0.45</t>
  </si>
  <si>
    <t>Jackson0.4</t>
  </si>
  <si>
    <t>Jackson0.3</t>
  </si>
  <si>
    <t>Jackson0.2</t>
  </si>
  <si>
    <t>Jefferson1.2</t>
  </si>
  <si>
    <t>Jefferson1.1</t>
  </si>
  <si>
    <t>Jefferson1</t>
  </si>
  <si>
    <t>Jefferson0.9</t>
  </si>
  <si>
    <t>Jefferson0.8</t>
  </si>
  <si>
    <t>Jefferson0.7</t>
  </si>
  <si>
    <t>Jefferson0.6</t>
  </si>
  <si>
    <t>Jefferson0.55</t>
  </si>
  <si>
    <t>Jefferson0.5</t>
  </si>
  <si>
    <t>Jefferson0.45</t>
  </si>
  <si>
    <t>Jefferson0.4</t>
  </si>
  <si>
    <t>Jefferson0.3</t>
  </si>
  <si>
    <t>Jefferson0.2</t>
  </si>
  <si>
    <t>Kiowa1.2</t>
  </si>
  <si>
    <t>Kiowa1.1</t>
  </si>
  <si>
    <t>Kiowa1</t>
  </si>
  <si>
    <t>Kiowa0.9</t>
  </si>
  <si>
    <t>Kiowa0.8</t>
  </si>
  <si>
    <t>Kiowa0.7</t>
  </si>
  <si>
    <t>Kiowa0.6</t>
  </si>
  <si>
    <t>Kiowa0.55</t>
  </si>
  <si>
    <t>Kiowa0.5</t>
  </si>
  <si>
    <t>Kiowa0.45</t>
  </si>
  <si>
    <t>Kiowa0.4</t>
  </si>
  <si>
    <t>Kiowa0.3</t>
  </si>
  <si>
    <t>Kiowa0.2</t>
  </si>
  <si>
    <t>Kit Carson1.2</t>
  </si>
  <si>
    <t>Kit Carson1.1</t>
  </si>
  <si>
    <t>Kit Carson1</t>
  </si>
  <si>
    <t>Kit Carson0.9</t>
  </si>
  <si>
    <t>Kit Carson0.8</t>
  </si>
  <si>
    <t>Kit Carson0.7</t>
  </si>
  <si>
    <t>Kit Carson0.6</t>
  </si>
  <si>
    <t>Kit Carson0.55</t>
  </si>
  <si>
    <t>Kit Carson0.5</t>
  </si>
  <si>
    <t>Kit Carson0.45</t>
  </si>
  <si>
    <t>Kit Carson0.4</t>
  </si>
  <si>
    <t>Kit Carson0.3</t>
  </si>
  <si>
    <t>Kit Carson0.2</t>
  </si>
  <si>
    <t>La Plata1.6</t>
  </si>
  <si>
    <t>La Plata1.5</t>
  </si>
  <si>
    <t>La Plata1.4</t>
  </si>
  <si>
    <t>La Plata1.3</t>
  </si>
  <si>
    <t>La Plata1.2</t>
  </si>
  <si>
    <t>La Plata1.1</t>
  </si>
  <si>
    <t>La Plata1</t>
  </si>
  <si>
    <t>La Plata0.9</t>
  </si>
  <si>
    <t>La Plata0.8</t>
  </si>
  <si>
    <t>La Plata0.7</t>
  </si>
  <si>
    <t>La Plata0.6</t>
  </si>
  <si>
    <t>La Plata0.55</t>
  </si>
  <si>
    <t>La Plata0.5</t>
  </si>
  <si>
    <t>La Plata0.45</t>
  </si>
  <si>
    <t>La Plata0.4</t>
  </si>
  <si>
    <t>La Plata0.3</t>
  </si>
  <si>
    <t>La Plata0.2</t>
  </si>
  <si>
    <t>Lake1.2</t>
  </si>
  <si>
    <t>Lake1.1</t>
  </si>
  <si>
    <t>Lake1</t>
  </si>
  <si>
    <t>Lake0.9</t>
  </si>
  <si>
    <t>Lake0.8</t>
  </si>
  <si>
    <t>Lake0.7</t>
  </si>
  <si>
    <t>Lake0.6</t>
  </si>
  <si>
    <t>Lake0.55</t>
  </si>
  <si>
    <t>Lake0.5</t>
  </si>
  <si>
    <t>Lake0.45</t>
  </si>
  <si>
    <t>Lake0.4</t>
  </si>
  <si>
    <t>Lake0.3</t>
  </si>
  <si>
    <t>Lake0.2</t>
  </si>
  <si>
    <t>Larimer1.2</t>
  </si>
  <si>
    <t>Larimer1.1</t>
  </si>
  <si>
    <t>Larimer1</t>
  </si>
  <si>
    <t>Larimer0.9</t>
  </si>
  <si>
    <t>Larimer0.8</t>
  </si>
  <si>
    <t>Larimer0.7</t>
  </si>
  <si>
    <t>Larimer0.6</t>
  </si>
  <si>
    <t>Larimer0.55</t>
  </si>
  <si>
    <t>Larimer0.5</t>
  </si>
  <si>
    <t>Larimer0.45</t>
  </si>
  <si>
    <t>Larimer0.4</t>
  </si>
  <si>
    <t>Larimer0.3</t>
  </si>
  <si>
    <t>Larimer0.2</t>
  </si>
  <si>
    <t>Las Animas1.2</t>
  </si>
  <si>
    <t>Las Animas1.1</t>
  </si>
  <si>
    <t>Las Animas1</t>
  </si>
  <si>
    <t>Las Animas0.9</t>
  </si>
  <si>
    <t>Las Animas0.8</t>
  </si>
  <si>
    <t>Las Animas0.7</t>
  </si>
  <si>
    <t>Las Animas0.6</t>
  </si>
  <si>
    <t>Las Animas0.55</t>
  </si>
  <si>
    <t>Las Animas0.5</t>
  </si>
  <si>
    <t>Las Animas0.45</t>
  </si>
  <si>
    <t>Las Animas0.4</t>
  </si>
  <si>
    <t>Las Animas0.3</t>
  </si>
  <si>
    <t>Las Animas0.2</t>
  </si>
  <si>
    <t>Lincoln1.2</t>
  </si>
  <si>
    <t>Lincoln1.1</t>
  </si>
  <si>
    <t>Lincoln1</t>
  </si>
  <si>
    <t>Lincoln0.9</t>
  </si>
  <si>
    <t>Lincoln0.8</t>
  </si>
  <si>
    <t>Lincoln0.7</t>
  </si>
  <si>
    <t>Lincoln0.6</t>
  </si>
  <si>
    <t>Lincoln0.55</t>
  </si>
  <si>
    <t>Lincoln0.5</t>
  </si>
  <si>
    <t>Lincoln0.45</t>
  </si>
  <si>
    <t>Lincoln0.4</t>
  </si>
  <si>
    <t>Lincoln0.3</t>
  </si>
  <si>
    <t>Lincoln0.2</t>
  </si>
  <si>
    <t>Logan1.2</t>
  </si>
  <si>
    <t>Logan1.1</t>
  </si>
  <si>
    <t>Logan1</t>
  </si>
  <si>
    <t>Logan0.9</t>
  </si>
  <si>
    <t>Logan0.8</t>
  </si>
  <si>
    <t>Logan0.7</t>
  </si>
  <si>
    <t>Logan0.6</t>
  </si>
  <si>
    <t>Logan0.55</t>
  </si>
  <si>
    <t>Logan0.5</t>
  </si>
  <si>
    <t>Logan0.45</t>
  </si>
  <si>
    <t>Logan0.4</t>
  </si>
  <si>
    <t>Logan0.3</t>
  </si>
  <si>
    <t>Logan0.2</t>
  </si>
  <si>
    <t>Mesa1.2</t>
  </si>
  <si>
    <t>Mesa1.1</t>
  </si>
  <si>
    <t>Mesa1</t>
  </si>
  <si>
    <t>Mesa0.9</t>
  </si>
  <si>
    <t>Mesa0.8</t>
  </si>
  <si>
    <t>Mesa0.7</t>
  </si>
  <si>
    <t>Mesa0.6</t>
  </si>
  <si>
    <t>Mesa0.55</t>
  </si>
  <si>
    <t>Mesa0.5</t>
  </si>
  <si>
    <t>Mesa0.45</t>
  </si>
  <si>
    <t>Mesa0.4</t>
  </si>
  <si>
    <t>Mesa0.3</t>
  </si>
  <si>
    <t>Mesa0.2</t>
  </si>
  <si>
    <t>Mineral1.2</t>
  </si>
  <si>
    <t>Mineral1.1</t>
  </si>
  <si>
    <t>Mineral1</t>
  </si>
  <si>
    <t>Mineral0.9</t>
  </si>
  <si>
    <t>Mineral0.8</t>
  </si>
  <si>
    <t>Mineral0.7</t>
  </si>
  <si>
    <t>Mineral0.6</t>
  </si>
  <si>
    <t>Mineral0.55</t>
  </si>
  <si>
    <t>Mineral0.5</t>
  </si>
  <si>
    <t>Mineral0.45</t>
  </si>
  <si>
    <t>Mineral0.4</t>
  </si>
  <si>
    <t>Mineral0.3</t>
  </si>
  <si>
    <t>Mineral0.2</t>
  </si>
  <si>
    <t>Moffat1.2</t>
  </si>
  <si>
    <t>Moffat1.1</t>
  </si>
  <si>
    <t>Moffat1</t>
  </si>
  <si>
    <t>Moffat0.9</t>
  </si>
  <si>
    <t>Moffat0.8</t>
  </si>
  <si>
    <t>Moffat0.7</t>
  </si>
  <si>
    <t>Moffat0.6</t>
  </si>
  <si>
    <t>Moffat0.55</t>
  </si>
  <si>
    <t>Moffat0.5</t>
  </si>
  <si>
    <t>Moffat0.45</t>
  </si>
  <si>
    <t>Moffat0.4</t>
  </si>
  <si>
    <t>Moffat0.3</t>
  </si>
  <si>
    <t>Moffat0.2</t>
  </si>
  <si>
    <t>Montezuma1.2</t>
  </si>
  <si>
    <t>Montezuma1.1</t>
  </si>
  <si>
    <t>Montezuma1</t>
  </si>
  <si>
    <t>Montezuma0.9</t>
  </si>
  <si>
    <t>Montezuma0.8</t>
  </si>
  <si>
    <t>Montezuma0.7</t>
  </si>
  <si>
    <t>Montezuma0.6</t>
  </si>
  <si>
    <t>Montezuma0.55</t>
  </si>
  <si>
    <t>Montezuma0.5</t>
  </si>
  <si>
    <t>Montezuma0.45</t>
  </si>
  <si>
    <t>Montezuma0.4</t>
  </si>
  <si>
    <t>Montezuma0.3</t>
  </si>
  <si>
    <t>Montezuma0.2</t>
  </si>
  <si>
    <t>Montrose1.2</t>
  </si>
  <si>
    <t>Montrose1.1</t>
  </si>
  <si>
    <t>Montrose1</t>
  </si>
  <si>
    <t>Montrose0.9</t>
  </si>
  <si>
    <t>Montrose0.8</t>
  </si>
  <si>
    <t>Montrose0.7</t>
  </si>
  <si>
    <t>Montrose0.6</t>
  </si>
  <si>
    <t>Montrose0.55</t>
  </si>
  <si>
    <t>Montrose0.5</t>
  </si>
  <si>
    <t>Montrose0.45</t>
  </si>
  <si>
    <t>Montrose0.4</t>
  </si>
  <si>
    <t>Montrose0.3</t>
  </si>
  <si>
    <t>Montrose0.2</t>
  </si>
  <si>
    <t>Morgan1.2</t>
  </si>
  <si>
    <t>Morgan1.1</t>
  </si>
  <si>
    <t>Morgan1</t>
  </si>
  <si>
    <t>Morgan0.9</t>
  </si>
  <si>
    <t>Morgan0.8</t>
  </si>
  <si>
    <t>Morgan0.7</t>
  </si>
  <si>
    <t>Morgan0.6</t>
  </si>
  <si>
    <t>Morgan0.55</t>
  </si>
  <si>
    <t>Morgan0.5</t>
  </si>
  <si>
    <t>Morgan0.45</t>
  </si>
  <si>
    <t>Morgan0.4</t>
  </si>
  <si>
    <t>Morgan0.3</t>
  </si>
  <si>
    <t>Morgan0.2</t>
  </si>
  <si>
    <t>Otero1.2</t>
  </si>
  <si>
    <t>Otero1.1</t>
  </si>
  <si>
    <t>Otero1</t>
  </si>
  <si>
    <t>Otero0.9</t>
  </si>
  <si>
    <t>Otero0.8</t>
  </si>
  <si>
    <t>Otero0.7</t>
  </si>
  <si>
    <t>Otero0.6</t>
  </si>
  <si>
    <t>Otero0.55</t>
  </si>
  <si>
    <t>Otero0.5</t>
  </si>
  <si>
    <t>Otero0.45</t>
  </si>
  <si>
    <t>Otero0.4</t>
  </si>
  <si>
    <t>Otero0.3</t>
  </si>
  <si>
    <t>Otero0.2</t>
  </si>
  <si>
    <t>Ouray1.6</t>
  </si>
  <si>
    <t>Ouray1.5</t>
  </si>
  <si>
    <t>Ouray1.4</t>
  </si>
  <si>
    <t>Ouray1.3</t>
  </si>
  <si>
    <t>Ouray1.2</t>
  </si>
  <si>
    <t>Ouray1.1</t>
  </si>
  <si>
    <t>Ouray1</t>
  </si>
  <si>
    <t>Ouray0.9</t>
  </si>
  <si>
    <t>Ouray0.8</t>
  </si>
  <si>
    <t>Ouray0.7</t>
  </si>
  <si>
    <t>Ouray0.6</t>
  </si>
  <si>
    <t>Ouray0.55</t>
  </si>
  <si>
    <t>Ouray0.5</t>
  </si>
  <si>
    <t>Ouray0.45</t>
  </si>
  <si>
    <t>Ouray0.4</t>
  </si>
  <si>
    <t>Ouray0.3</t>
  </si>
  <si>
    <t>Ouray0.2</t>
  </si>
  <si>
    <t>Park1.2</t>
  </si>
  <si>
    <t>Park1.1</t>
  </si>
  <si>
    <t>Park1</t>
  </si>
  <si>
    <t>Park0.9</t>
  </si>
  <si>
    <t>Park0.8</t>
  </si>
  <si>
    <t>Park0.7</t>
  </si>
  <si>
    <t>Park0.6</t>
  </si>
  <si>
    <t>Park0.55</t>
  </si>
  <si>
    <t>Park0.5</t>
  </si>
  <si>
    <t>Park0.45</t>
  </si>
  <si>
    <t>Park0.4</t>
  </si>
  <si>
    <t>Park0.3</t>
  </si>
  <si>
    <t>Park0.2</t>
  </si>
  <si>
    <t>Phillips1.2</t>
  </si>
  <si>
    <t>Phillips1.1</t>
  </si>
  <si>
    <t>Phillips1</t>
  </si>
  <si>
    <t>Phillips0.9</t>
  </si>
  <si>
    <t>Phillips0.8</t>
  </si>
  <si>
    <t>Phillips0.7</t>
  </si>
  <si>
    <t>Phillips0.6</t>
  </si>
  <si>
    <t>Phillips0.55</t>
  </si>
  <si>
    <t>Phillips0.5</t>
  </si>
  <si>
    <t>Phillips0.45</t>
  </si>
  <si>
    <t>Phillips0.4</t>
  </si>
  <si>
    <t>Phillips0.3</t>
  </si>
  <si>
    <t>Phillips0.2</t>
  </si>
  <si>
    <t>Pitkin1.6</t>
  </si>
  <si>
    <t>Pitkin1.5</t>
  </si>
  <si>
    <t>Pitkin1.4</t>
  </si>
  <si>
    <t>Pitkin1.3</t>
  </si>
  <si>
    <t>Pitkin1.2</t>
  </si>
  <si>
    <t>Pitkin1.1</t>
  </si>
  <si>
    <t>Pitkin1</t>
  </si>
  <si>
    <t>Pitkin0.9</t>
  </si>
  <si>
    <t>Pitkin0.8</t>
  </si>
  <si>
    <t>Pitkin0.7</t>
  </si>
  <si>
    <t>Pitkin0.6</t>
  </si>
  <si>
    <t>Pitkin0.55</t>
  </si>
  <si>
    <t>Pitkin0.5</t>
  </si>
  <si>
    <t>Pitkin0.45</t>
  </si>
  <si>
    <t>Pitkin0.4</t>
  </si>
  <si>
    <t>Pitkin0.3</t>
  </si>
  <si>
    <t>Pitkin0.2</t>
  </si>
  <si>
    <t>Prowers1.2</t>
  </si>
  <si>
    <t>Prowers1.1</t>
  </si>
  <si>
    <t>Prowers1</t>
  </si>
  <si>
    <t>Prowers0.9</t>
  </si>
  <si>
    <t>Prowers0.8</t>
  </si>
  <si>
    <t>Prowers0.7</t>
  </si>
  <si>
    <t>Prowers0.6</t>
  </si>
  <si>
    <t>Prowers0.55</t>
  </si>
  <si>
    <t>Prowers0.5</t>
  </si>
  <si>
    <t>Prowers0.45</t>
  </si>
  <si>
    <t>Prowers0.4</t>
  </si>
  <si>
    <t>Prowers0.3</t>
  </si>
  <si>
    <t>Prowers0.2</t>
  </si>
  <si>
    <t>Pueblo1.2</t>
  </si>
  <si>
    <t>Pueblo1.1</t>
  </si>
  <si>
    <t>Pueblo1</t>
  </si>
  <si>
    <t>Pueblo0.9</t>
  </si>
  <si>
    <t>Pueblo0.8</t>
  </si>
  <si>
    <t>Pueblo0.7</t>
  </si>
  <si>
    <t>Pueblo0.6</t>
  </si>
  <si>
    <t>Pueblo0.55</t>
  </si>
  <si>
    <t>Pueblo0.5</t>
  </si>
  <si>
    <t>Pueblo0.45</t>
  </si>
  <si>
    <t>Pueblo0.4</t>
  </si>
  <si>
    <t>Pueblo0.3</t>
  </si>
  <si>
    <t>Pueblo0.2</t>
  </si>
  <si>
    <t>Rio Blanco1.2</t>
  </si>
  <si>
    <t>Rio Blanco1.1</t>
  </si>
  <si>
    <t>Rio Blanco1</t>
  </si>
  <si>
    <t>Rio Blanco0.9</t>
  </si>
  <si>
    <t>Rio Blanco0.8</t>
  </si>
  <si>
    <t>Rio Blanco0.7</t>
  </si>
  <si>
    <t>Rio Blanco0.6</t>
  </si>
  <si>
    <t>Rio Blanco0.55</t>
  </si>
  <si>
    <t>Rio Blanco0.5</t>
  </si>
  <si>
    <t>Rio Blanco0.45</t>
  </si>
  <si>
    <t>Rio Blanco0.4</t>
  </si>
  <si>
    <t>Rio Blanco0.3</t>
  </si>
  <si>
    <t>Rio Blanco0.2</t>
  </si>
  <si>
    <t>Rio Grande1.2</t>
  </si>
  <si>
    <t>Rio Grande1.1</t>
  </si>
  <si>
    <t>Rio Grande1</t>
  </si>
  <si>
    <t>Rio Grande0.9</t>
  </si>
  <si>
    <t>Rio Grande0.8</t>
  </si>
  <si>
    <t>Rio Grande0.7</t>
  </si>
  <si>
    <t>Rio Grande0.6</t>
  </si>
  <si>
    <t>Rio Grande0.55</t>
  </si>
  <si>
    <t>Rio Grande0.5</t>
  </si>
  <si>
    <t>Rio Grande0.45</t>
  </si>
  <si>
    <t>Rio Grande0.4</t>
  </si>
  <si>
    <t>Rio Grande0.3</t>
  </si>
  <si>
    <t>Rio Grande0.2</t>
  </si>
  <si>
    <t>Routt1.6</t>
  </si>
  <si>
    <t>Routt1.5</t>
  </si>
  <si>
    <t>Routt1.4</t>
  </si>
  <si>
    <t>Routt1.3</t>
  </si>
  <si>
    <t>Routt1.2</t>
  </si>
  <si>
    <t>Routt1.1</t>
  </si>
  <si>
    <t>Routt1</t>
  </si>
  <si>
    <t>Routt0.9</t>
  </si>
  <si>
    <t>Routt0.8</t>
  </si>
  <si>
    <t>Routt0.7</t>
  </si>
  <si>
    <t>Routt0.6</t>
  </si>
  <si>
    <t>Routt0.55</t>
  </si>
  <si>
    <t>Routt0.5</t>
  </si>
  <si>
    <t>Routt0.45</t>
  </si>
  <si>
    <t>Routt0.4</t>
  </si>
  <si>
    <t>Routt0.3</t>
  </si>
  <si>
    <t>Routt0.2</t>
  </si>
  <si>
    <t>Saguache1.2</t>
  </si>
  <si>
    <t>Saguache1.1</t>
  </si>
  <si>
    <t>Saguache1</t>
  </si>
  <si>
    <t>Saguache0.9</t>
  </si>
  <si>
    <t>Saguache0.8</t>
  </si>
  <si>
    <t>Saguache0.7</t>
  </si>
  <si>
    <t>Saguache0.6</t>
  </si>
  <si>
    <t>Saguache0.55</t>
  </si>
  <si>
    <t>Saguache0.5</t>
  </si>
  <si>
    <t>Saguache0.45</t>
  </si>
  <si>
    <t>Saguache0.4</t>
  </si>
  <si>
    <t>Saguache0.3</t>
  </si>
  <si>
    <t>Saguache0.2</t>
  </si>
  <si>
    <t>San Juan1.6</t>
  </si>
  <si>
    <t>San Juan1.5</t>
  </si>
  <si>
    <t>San Juan1.4</t>
  </si>
  <si>
    <t>San Juan1.3</t>
  </si>
  <si>
    <t>San Juan1.2</t>
  </si>
  <si>
    <t>San Juan1.1</t>
  </si>
  <si>
    <t>San Juan1</t>
  </si>
  <si>
    <t>San Juan0.9</t>
  </si>
  <si>
    <t>San Juan0.8</t>
  </si>
  <si>
    <t>San Juan0.7</t>
  </si>
  <si>
    <t>San Juan0.6</t>
  </si>
  <si>
    <t>San Juan0.55</t>
  </si>
  <si>
    <t>San Juan0.5</t>
  </si>
  <si>
    <t>San Juan0.45</t>
  </si>
  <si>
    <t>San Juan0.4</t>
  </si>
  <si>
    <t>San Juan0.3</t>
  </si>
  <si>
    <t>San Juan0.2</t>
  </si>
  <si>
    <t>San Miguel1.6</t>
  </si>
  <si>
    <t>San Miguel1.5</t>
  </si>
  <si>
    <t>San Miguel1.4</t>
  </si>
  <si>
    <t>San Miguel1.3</t>
  </si>
  <si>
    <t>San Miguel1.2</t>
  </si>
  <si>
    <t>San Miguel1.1</t>
  </si>
  <si>
    <t>San Miguel1</t>
  </si>
  <si>
    <t>San Miguel0.9</t>
  </si>
  <si>
    <t>San Miguel0.8</t>
  </si>
  <si>
    <t>San Miguel0.7</t>
  </si>
  <si>
    <t>San Miguel0.6</t>
  </si>
  <si>
    <t>San Miguel0.55</t>
  </si>
  <si>
    <t>San Miguel0.5</t>
  </si>
  <si>
    <t>San Miguel0.45</t>
  </si>
  <si>
    <t>San Miguel0.4</t>
  </si>
  <si>
    <t>San Miguel0.3</t>
  </si>
  <si>
    <t>San Miguel0.2</t>
  </si>
  <si>
    <t>Sedgwick1.2</t>
  </si>
  <si>
    <t>Sedgwick1.1</t>
  </si>
  <si>
    <t>Sedgwick1</t>
  </si>
  <si>
    <t>Sedgwick0.9</t>
  </si>
  <si>
    <t>Sedgwick0.8</t>
  </si>
  <si>
    <t>Sedgwick0.7</t>
  </si>
  <si>
    <t>Sedgwick0.6</t>
  </si>
  <si>
    <t>Sedgwick0.55</t>
  </si>
  <si>
    <t>Sedgwick0.5</t>
  </si>
  <si>
    <t>Sedgwick0.45</t>
  </si>
  <si>
    <t>Sedgwick0.4</t>
  </si>
  <si>
    <t>Sedgwick0.3</t>
  </si>
  <si>
    <t>Sedgwick0.2</t>
  </si>
  <si>
    <t>Summit1.6</t>
  </si>
  <si>
    <t>Summit1.5</t>
  </si>
  <si>
    <t>Summit1.4</t>
  </si>
  <si>
    <t>Summit1.3</t>
  </si>
  <si>
    <t>Summit1.2</t>
  </si>
  <si>
    <t>Summit1.1</t>
  </si>
  <si>
    <t>Summit1</t>
  </si>
  <si>
    <t>Summit0.9</t>
  </si>
  <si>
    <t>Summit0.8</t>
  </si>
  <si>
    <t>Summit0.7</t>
  </si>
  <si>
    <t>Summit0.6</t>
  </si>
  <si>
    <t>Summit0.55</t>
  </si>
  <si>
    <t>Summit0.5</t>
  </si>
  <si>
    <t>Summit0.45</t>
  </si>
  <si>
    <t>Summit0.4</t>
  </si>
  <si>
    <t>Summit0.3</t>
  </si>
  <si>
    <t>Summit0.2</t>
  </si>
  <si>
    <t>Teller1.2</t>
  </si>
  <si>
    <t>Teller1.1</t>
  </si>
  <si>
    <t>Teller1</t>
  </si>
  <si>
    <t>Teller0.9</t>
  </si>
  <si>
    <t>Teller0.8</t>
  </si>
  <si>
    <t>Teller0.7</t>
  </si>
  <si>
    <t>Teller0.6</t>
  </si>
  <si>
    <t>Teller0.55</t>
  </si>
  <si>
    <t>Teller0.5</t>
  </si>
  <si>
    <t>Teller0.45</t>
  </si>
  <si>
    <t>Teller0.4</t>
  </si>
  <si>
    <t>Teller0.3</t>
  </si>
  <si>
    <t>Teller0.2</t>
  </si>
  <si>
    <t>Washington1.2</t>
  </si>
  <si>
    <t>Washington1.1</t>
  </si>
  <si>
    <t>Washington1</t>
  </si>
  <si>
    <t>Washington0.9</t>
  </si>
  <si>
    <t>Washington0.8</t>
  </si>
  <si>
    <t>Washington0.7</t>
  </si>
  <si>
    <t>Washington0.6</t>
  </si>
  <si>
    <t>Washington0.55</t>
  </si>
  <si>
    <t>Washington0.5</t>
  </si>
  <si>
    <t>Washington0.45</t>
  </si>
  <si>
    <t>Washington0.4</t>
  </si>
  <si>
    <t>Washington0.3</t>
  </si>
  <si>
    <t>Washington0.2</t>
  </si>
  <si>
    <t>Weld1.2</t>
  </si>
  <si>
    <t>Weld1.1</t>
  </si>
  <si>
    <t>Weld1</t>
  </si>
  <si>
    <t>Weld0.9</t>
  </si>
  <si>
    <t>Weld0.8</t>
  </si>
  <si>
    <t>Weld0.7</t>
  </si>
  <si>
    <t>Weld0.6</t>
  </si>
  <si>
    <t>Weld0.55</t>
  </si>
  <si>
    <t>Weld0.5</t>
  </si>
  <si>
    <t>Weld0.45</t>
  </si>
  <si>
    <t>Weld0.4</t>
  </si>
  <si>
    <t>Weld0.3</t>
  </si>
  <si>
    <t>Weld0.2</t>
  </si>
  <si>
    <t>Yuma1.2</t>
  </si>
  <si>
    <t>Yuma1.1</t>
  </si>
  <si>
    <t>Yuma1</t>
  </si>
  <si>
    <t>Yuma0.9</t>
  </si>
  <si>
    <t>Yuma0.8</t>
  </si>
  <si>
    <t>Yuma0.7</t>
  </si>
  <si>
    <t>Yuma0.6</t>
  </si>
  <si>
    <t>Yuma0.55</t>
  </si>
  <si>
    <t>Yuma0.5</t>
  </si>
  <si>
    <t>Yuma0.45</t>
  </si>
  <si>
    <t>Yuma0.4</t>
  </si>
  <si>
    <t>Yuma0.3</t>
  </si>
  <si>
    <t>Yuma0.2</t>
  </si>
  <si>
    <t>November 2025 - 2025 V1.0 Application Release</t>
  </si>
  <si>
    <t>Proposition 123 Concessionary Debt Application - Multifamily Finance and Tax Credit Gap</t>
  </si>
  <si>
    <t>May 2026 - 2025 V1.1</t>
  </si>
  <si>
    <t>May 2026 - 2025 V1.1 Combined Tax Credit Gap and Multifamily Finance into one application</t>
  </si>
  <si>
    <t>Perm Loan Schedule E</t>
  </si>
  <si>
    <t>Perm Loan Schedule F</t>
  </si>
  <si>
    <t>Type</t>
  </si>
  <si>
    <t>Other Tax Credit Equity</t>
  </si>
  <si>
    <t>2026 MAXIMUM RENTS</t>
  </si>
  <si>
    <t>2026 INCOME LIMITS</t>
  </si>
  <si>
    <t>Alternate Refinance Perm Loan Schedule</t>
  </si>
  <si>
    <t>Alternate Perm Loan Schedule F</t>
  </si>
  <si>
    <t>Alternate Perm Loan Schedule E</t>
  </si>
  <si>
    <t>Max Refi PMT DCR|LTV Limited</t>
  </si>
  <si>
    <t>Max Refi Size DCR|LTV Limited</t>
  </si>
  <si>
    <t>Historic Equity Type</t>
  </si>
  <si>
    <t>Other TC Equity</t>
  </si>
  <si>
    <t>Energy TC Type</t>
  </si>
  <si>
    <t>Other TC Type</t>
  </si>
  <si>
    <t>TAX CREDIT GAP APPLICANTS - Please use column C to enter the original amount associated with your approved tax credit application.</t>
  </si>
  <si>
    <t>TC App Amount</t>
  </si>
  <si>
    <t>Per Unit Per Annum</t>
  </si>
  <si>
    <t>Soft loans are assumed to be coterminous with senior loans for the repayment calculation. If yours is not, please explain in your narrative.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</si>
</sst>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_(* #,##0_);_(* \(#,##0\);_(* &quot;-&quot;??_);_(@_)"/>
    <numFmt numFmtId="166" formatCode="_(&quot;$&quot;* #,##0_);_(&quot;$&quot;* \(#,##0\);_(&quot;$&quot;* &quot;-&quot;??_);_(@_)"/>
    <numFmt numFmtId="167" formatCode="0.000%"/>
    <numFmt numFmtId="168" formatCode="&quot;$&quot;#,##0"/>
    <numFmt numFmtId="169" formatCode="_([$$-409]* #,##0.00_);_([$$-409]* \(#,##0.00\);_([$$-409]* &quot;-&quot;??_);_(@_)"/>
    <numFmt numFmtId="170" formatCode="_([$$-409]* #,##0_);_([$$-409]* \(#,##0\);_([$$-409]* &quot;-&quot;??_);_(@_)"/>
    <numFmt numFmtId="171" formatCode="0.0%"/>
  </numFmts>
  <fonts count="61" x14ac:knownFonts="1">
    <font>
      <sz val="11"/>
      <color theme="1"/>
      <name val="Calibri"/>
      <family val="2"/>
      <scheme val="minor"/>
    </font>
    <font>
      <sz val="11"/>
      <color theme="1"/>
      <name val="Calibri"/>
      <family val="2"/>
      <scheme val="minor"/>
    </font>
    <font>
      <sz val="11"/>
      <color rgb="FF9C5700"/>
      <name val="Calibri"/>
      <family val="2"/>
      <scheme val="minor"/>
    </font>
    <font>
      <b/>
      <sz val="11"/>
      <color theme="1"/>
      <name val="Calibri"/>
      <family val="2"/>
      <scheme val="minor"/>
    </font>
    <font>
      <u/>
      <sz val="11"/>
      <color theme="10"/>
      <name val="Calibri"/>
      <family val="2"/>
      <scheme val="minor"/>
    </font>
    <font>
      <b/>
      <sz val="16"/>
      <color theme="0"/>
      <name val="Calibri"/>
      <family val="2"/>
      <scheme val="minor"/>
    </font>
    <font>
      <i/>
      <sz val="11"/>
      <color theme="1"/>
      <name val="Calibri"/>
      <family val="2"/>
      <scheme val="minor"/>
    </font>
    <font>
      <sz val="10"/>
      <name val="Courier"/>
    </font>
    <font>
      <b/>
      <sz val="9"/>
      <color theme="0"/>
      <name val="Verdana"/>
      <family val="2"/>
    </font>
    <font>
      <b/>
      <sz val="7"/>
      <name val="Verdana"/>
      <family val="2"/>
    </font>
    <font>
      <b/>
      <sz val="9"/>
      <name val="Verdana"/>
      <family val="2"/>
    </font>
    <font>
      <b/>
      <sz val="8"/>
      <name val="Verdana"/>
      <family val="2"/>
    </font>
    <font>
      <sz val="11"/>
      <color theme="1"/>
      <name val="Verdana"/>
      <family val="2"/>
    </font>
    <font>
      <sz val="9"/>
      <name val="Verdana"/>
      <family val="2"/>
    </font>
    <font>
      <sz val="10"/>
      <name val="Helv"/>
    </font>
    <font>
      <i/>
      <sz val="9"/>
      <name val="Verdana"/>
      <family val="2"/>
    </font>
    <font>
      <b/>
      <i/>
      <sz val="11"/>
      <color theme="0"/>
      <name val="Calibri"/>
      <family val="2"/>
      <scheme val="minor"/>
    </font>
    <font>
      <b/>
      <sz val="11"/>
      <name val="Arial"/>
      <family val="2"/>
    </font>
    <font>
      <sz val="11"/>
      <color rgb="FF000000"/>
      <name val="Times New Roman"/>
      <family val="1"/>
    </font>
    <font>
      <b/>
      <sz val="10"/>
      <name val="Arial"/>
      <family val="2"/>
    </font>
    <font>
      <sz val="10"/>
      <name val="Arial"/>
      <family val="2"/>
    </font>
    <font>
      <sz val="10"/>
      <color rgb="FF000000"/>
      <name val="Arial"/>
      <family val="2"/>
    </font>
    <font>
      <b/>
      <sz val="10"/>
      <color rgb="FF000000"/>
      <name val="Arial"/>
      <family val="2"/>
    </font>
    <font>
      <b/>
      <sz val="16"/>
      <color theme="0"/>
      <name val="Trebuchet MS"/>
      <family val="2"/>
    </font>
    <font>
      <sz val="11"/>
      <color theme="1"/>
      <name val="Trebuchet MS"/>
      <family val="2"/>
    </font>
    <font>
      <b/>
      <sz val="11"/>
      <color theme="1"/>
      <name val="Trebuchet MS"/>
      <family val="2"/>
    </font>
    <font>
      <sz val="11"/>
      <color rgb="FF000000"/>
      <name val="Trebuchet MS"/>
      <family val="2"/>
    </font>
    <font>
      <b/>
      <sz val="11"/>
      <color rgb="FF808080"/>
      <name val="Trebuchet MS"/>
      <family val="2"/>
    </font>
    <font>
      <b/>
      <sz val="11"/>
      <color rgb="FF375623"/>
      <name val="Trebuchet MS"/>
      <family val="2"/>
    </font>
    <font>
      <sz val="11"/>
      <color rgb="FFFF0000"/>
      <name val="Trebuchet MS"/>
      <family val="2"/>
    </font>
    <font>
      <b/>
      <sz val="11"/>
      <color theme="4"/>
      <name val="Trebuchet MS"/>
      <family val="2"/>
    </font>
    <font>
      <sz val="10"/>
      <color theme="1"/>
      <name val="Trebuchet MS"/>
      <family val="2"/>
    </font>
    <font>
      <sz val="9"/>
      <color theme="1"/>
      <name val="Trebuchet MS"/>
      <family val="2"/>
    </font>
    <font>
      <i/>
      <sz val="9"/>
      <color theme="1"/>
      <name val="Trebuchet MS"/>
      <family val="2"/>
    </font>
    <font>
      <sz val="14"/>
      <color theme="1"/>
      <name val="Trebuchet MS"/>
      <family val="2"/>
    </font>
    <font>
      <sz val="16"/>
      <color theme="1"/>
      <name val="Trebuchet MS"/>
      <family val="2"/>
    </font>
    <font>
      <sz val="11"/>
      <color theme="0"/>
      <name val="Trebuchet MS"/>
      <family val="2"/>
    </font>
    <font>
      <b/>
      <sz val="11"/>
      <color theme="0"/>
      <name val="Trebuchet MS"/>
      <family val="2"/>
    </font>
    <font>
      <b/>
      <sz val="12"/>
      <color theme="0"/>
      <name val="Trebuchet MS"/>
      <family val="2"/>
    </font>
    <font>
      <i/>
      <sz val="9"/>
      <name val="Trebuchet MS"/>
      <family val="2"/>
    </font>
    <font>
      <sz val="11"/>
      <name val="Trebuchet MS"/>
      <family val="2"/>
    </font>
    <font>
      <sz val="9"/>
      <name val="Trebuchet MS"/>
      <family val="2"/>
    </font>
    <font>
      <b/>
      <sz val="10"/>
      <color theme="0"/>
      <name val="Trebuchet MS"/>
      <family val="2"/>
    </font>
    <font>
      <b/>
      <sz val="16"/>
      <color theme="1"/>
      <name val="Trebuchet MS"/>
      <family val="2"/>
    </font>
    <font>
      <b/>
      <sz val="14"/>
      <color theme="1"/>
      <name val="Trebuchet MS"/>
      <family val="2"/>
    </font>
    <font>
      <sz val="11"/>
      <color theme="2" tint="-0.249977111117893"/>
      <name val="Trebuchet MS"/>
      <family val="2"/>
    </font>
    <font>
      <sz val="10"/>
      <name val="Trebuchet MS"/>
      <family val="2"/>
    </font>
    <font>
      <b/>
      <sz val="10"/>
      <name val="Trebuchet MS"/>
      <family val="2"/>
    </font>
    <font>
      <u/>
      <sz val="10"/>
      <name val="Trebuchet MS"/>
      <family val="2"/>
    </font>
    <font>
      <b/>
      <sz val="12"/>
      <name val="Trebuchet MS"/>
      <family val="2"/>
    </font>
    <font>
      <b/>
      <sz val="10"/>
      <color theme="1"/>
      <name val="Trebuchet MS"/>
      <family val="2"/>
    </font>
    <font>
      <b/>
      <i/>
      <sz val="11"/>
      <color theme="1"/>
      <name val="Calibri"/>
      <family val="2"/>
      <scheme val="minor"/>
    </font>
    <font>
      <b/>
      <sz val="9"/>
      <color indexed="81"/>
      <name val="Tahoma"/>
      <family val="2"/>
    </font>
    <font>
      <u/>
      <sz val="10"/>
      <color theme="10"/>
      <name val="Calibri"/>
      <family val="2"/>
      <scheme val="minor"/>
    </font>
    <font>
      <u/>
      <sz val="9"/>
      <color theme="10"/>
      <name val="Calibri"/>
      <family val="2"/>
      <scheme val="minor"/>
    </font>
    <font>
      <b/>
      <u/>
      <sz val="11"/>
      <color theme="1"/>
      <name val="Trebuchet MS"/>
      <family val="2"/>
    </font>
    <font>
      <b/>
      <sz val="10"/>
      <color rgb="FF000000"/>
      <name val="Trebuchet MS"/>
      <family val="2"/>
    </font>
    <font>
      <sz val="10"/>
      <color rgb="FF000000"/>
      <name val="Trebuchet MS"/>
      <family val="2"/>
    </font>
    <font>
      <b/>
      <u/>
      <sz val="10"/>
      <color theme="1"/>
      <name val="Trebuchet MS"/>
      <family val="2"/>
    </font>
    <font>
      <u/>
      <sz val="9"/>
      <color theme="1"/>
      <name val="Trebuchet MS"/>
      <family val="2"/>
    </font>
    <font>
      <sz val="10"/>
      <color theme="0"/>
      <name val="Trebuchet MS"/>
      <family val="2"/>
    </font>
  </fonts>
  <fills count="21">
    <fill>
      <patternFill patternType="none"/>
    </fill>
    <fill>
      <patternFill patternType="gray125"/>
    </fill>
    <fill>
      <patternFill patternType="solid">
        <fgColor rgb="FFFFEB9C"/>
      </patternFill>
    </fill>
    <fill>
      <patternFill patternType="solid">
        <fgColor rgb="FF00789C"/>
        <bgColor indexed="64"/>
      </patternFill>
    </fill>
    <fill>
      <patternFill patternType="solid">
        <fgColor rgb="FFFCF7D1"/>
        <bgColor indexed="64"/>
      </patternFill>
    </fill>
    <fill>
      <patternFill patternType="solid">
        <fgColor rgb="FFB2D6D7"/>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66A5AF"/>
        <bgColor indexed="64"/>
      </patternFill>
    </fill>
    <fill>
      <patternFill patternType="solid">
        <fgColor rgb="FF8CBBC3"/>
        <bgColor indexed="64"/>
      </patternFill>
    </fill>
    <fill>
      <patternFill patternType="solid">
        <fgColor rgb="FFFFFF00"/>
        <bgColor indexed="64"/>
      </patternFill>
    </fill>
    <fill>
      <patternFill patternType="solid">
        <fgColor rgb="FFFFFFFF"/>
        <bgColor rgb="FFFFFFFF"/>
      </patternFill>
    </fill>
    <fill>
      <patternFill patternType="solid">
        <fgColor rgb="FFFFFFFF"/>
        <bgColor rgb="FF000000"/>
      </patternFill>
    </fill>
    <fill>
      <patternFill patternType="solid">
        <fgColor theme="0"/>
        <bgColor indexed="64"/>
      </patternFill>
    </fill>
    <fill>
      <patternFill patternType="solid">
        <fgColor theme="1"/>
        <bgColor indexed="64"/>
      </patternFill>
    </fill>
    <fill>
      <patternFill patternType="solid">
        <fgColor rgb="FF00197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C6EFCE"/>
        <bgColor indexed="64"/>
      </patternFill>
    </fill>
    <fill>
      <patternFill patternType="solid">
        <fgColor theme="8" tint="0.79998168889431442"/>
        <bgColor indexed="64"/>
      </patternFill>
    </fill>
    <fill>
      <patternFill patternType="solid">
        <fgColor rgb="FF002060"/>
        <bgColor indexed="64"/>
      </patternFill>
    </fill>
  </fills>
  <borders count="160">
    <border>
      <left/>
      <right/>
      <top/>
      <bottom/>
      <diagonal/>
    </border>
    <border>
      <left style="thin">
        <color rgb="FFFCF7D1"/>
      </left>
      <right style="thin">
        <color rgb="FFFCF7D1"/>
      </right>
      <top style="thin">
        <color rgb="FFFCF7D1"/>
      </top>
      <bottom style="thin">
        <color rgb="FFFCF7D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uble">
        <color theme="2" tint="-9.9948118533890809E-2"/>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indexed="64"/>
      </bottom>
      <diagonal/>
    </border>
    <border>
      <left/>
      <right style="thin">
        <color auto="1"/>
      </right>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diagonal/>
    </border>
    <border>
      <left style="medium">
        <color rgb="FF000000"/>
      </left>
      <right/>
      <top/>
      <bottom style="thin">
        <color rgb="FF000000"/>
      </bottom>
      <diagonal/>
    </border>
    <border>
      <left/>
      <right/>
      <top style="thin">
        <color rgb="FF000000"/>
      </top>
      <bottom style="medium">
        <color rgb="FF000000"/>
      </bottom>
      <diagonal/>
    </border>
    <border>
      <left/>
      <right style="thin">
        <color auto="1"/>
      </right>
      <top/>
      <bottom style="thin">
        <color rgb="FF000000"/>
      </bottom>
      <diagonal/>
    </border>
    <border>
      <left/>
      <right/>
      <top style="medium">
        <color rgb="FF000000"/>
      </top>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medium">
        <color rgb="FF000000"/>
      </right>
      <top style="medium">
        <color rgb="FF000000"/>
      </top>
      <bottom/>
      <diagonal/>
    </border>
    <border>
      <left/>
      <right style="medium">
        <color rgb="FF000000"/>
      </right>
      <top/>
      <bottom/>
      <diagonal/>
    </border>
    <border>
      <left/>
      <right style="thin">
        <color rgb="FFFCF7D1"/>
      </right>
      <top style="thin">
        <color rgb="FFFCF7D1"/>
      </top>
      <bottom style="thin">
        <color rgb="FFFCF7D1"/>
      </bottom>
      <diagonal/>
    </border>
    <border>
      <left/>
      <right/>
      <top style="medium">
        <color indexed="64"/>
      </top>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right style="thin">
        <color rgb="FF000000"/>
      </right>
      <top style="medium">
        <color rgb="FF000000"/>
      </top>
      <bottom/>
      <diagonal/>
    </border>
    <border>
      <left style="thin">
        <color indexed="64"/>
      </left>
      <right style="thin">
        <color indexed="64"/>
      </right>
      <top style="medium">
        <color rgb="FF000000"/>
      </top>
      <bottom/>
      <diagonal/>
    </border>
    <border>
      <left/>
      <right/>
      <top style="medium">
        <color rgb="FF000000"/>
      </top>
      <bottom style="thin">
        <color indexed="64"/>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bottom style="medium">
        <color rgb="FF000000"/>
      </bottom>
      <diagonal/>
    </border>
    <border>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indexed="64"/>
      </right>
      <top style="thin">
        <color indexed="64"/>
      </top>
      <bottom style="medium">
        <color rgb="FF000000"/>
      </bottom>
      <diagonal/>
    </border>
    <border>
      <left style="thin">
        <color indexed="64"/>
      </left>
      <right style="thin">
        <color indexed="64"/>
      </right>
      <top style="medium">
        <color indexed="64"/>
      </top>
      <bottom/>
      <diagonal/>
    </border>
    <border>
      <left/>
      <right style="thin">
        <color indexed="64"/>
      </right>
      <top style="medium">
        <color rgb="FF000000"/>
      </top>
      <bottom style="thin">
        <color indexed="64"/>
      </bottom>
      <diagonal/>
    </border>
    <border>
      <left style="thin">
        <color indexed="64"/>
      </left>
      <right style="thin">
        <color indexed="64"/>
      </right>
      <top/>
      <bottom style="medium">
        <color indexed="64"/>
      </bottom>
      <diagonal/>
    </border>
    <border>
      <left/>
      <right style="thin">
        <color rgb="FF000000"/>
      </right>
      <top style="medium">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auto="1"/>
      </left>
      <right style="thin">
        <color theme="0"/>
      </right>
      <top/>
      <bottom/>
      <diagonal/>
    </border>
    <border>
      <left style="thin">
        <color theme="0"/>
      </left>
      <right style="thin">
        <color auto="1"/>
      </right>
      <top/>
      <bottom/>
      <diagonal/>
    </border>
    <border>
      <left/>
      <right style="medium">
        <color theme="0"/>
      </right>
      <top/>
      <bottom/>
      <diagonal/>
    </border>
    <border>
      <left style="medium">
        <color theme="0"/>
      </left>
      <right style="medium">
        <color theme="0"/>
      </right>
      <top/>
      <bottom/>
      <diagonal/>
    </border>
    <border>
      <left style="thick">
        <color indexed="64"/>
      </left>
      <right style="thin">
        <color indexed="64"/>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auto="1"/>
      </left>
      <right style="medium">
        <color indexed="64"/>
      </right>
      <top style="thin">
        <color indexed="64"/>
      </top>
      <bottom style="thin">
        <color indexed="64"/>
      </bottom>
      <diagonal/>
    </border>
    <border>
      <left style="medium">
        <color rgb="FF000000"/>
      </left>
      <right style="thin">
        <color auto="1"/>
      </right>
      <top style="thin">
        <color rgb="FF000000"/>
      </top>
      <bottom style="medium">
        <color rgb="FF000000"/>
      </bottom>
      <diagonal/>
    </border>
    <border>
      <left style="thin">
        <color auto="1"/>
      </left>
      <right style="thin">
        <color auto="1"/>
      </right>
      <top style="thin">
        <color rgb="FF000000"/>
      </top>
      <bottom style="medium">
        <color rgb="FF000000"/>
      </bottom>
      <diagonal/>
    </border>
    <border>
      <left style="thin">
        <color auto="1"/>
      </left>
      <right style="thin">
        <color auto="1"/>
      </right>
      <top style="thin">
        <color indexed="64"/>
      </top>
      <bottom style="medium">
        <color rgb="FF000000"/>
      </bottom>
      <diagonal/>
    </border>
    <border>
      <left style="thin">
        <color auto="1"/>
      </left>
      <right style="medium">
        <color rgb="FF000000"/>
      </right>
      <top style="thin">
        <color indexed="64"/>
      </top>
      <bottom style="medium">
        <color rgb="FF000000"/>
      </bottom>
      <diagonal/>
    </border>
    <border>
      <left style="thin">
        <color auto="1"/>
      </left>
      <right style="medium">
        <color indexed="64"/>
      </right>
      <top/>
      <bottom/>
      <diagonal/>
    </border>
    <border>
      <left style="thin">
        <color auto="1"/>
      </left>
      <right style="thin">
        <color auto="1"/>
      </right>
      <top/>
      <bottom style="thin">
        <color indexed="64"/>
      </bottom>
      <diagonal/>
    </border>
    <border>
      <left style="thin">
        <color auto="1"/>
      </left>
      <right style="medium">
        <color indexed="64"/>
      </right>
      <top/>
      <bottom style="thin">
        <color indexed="64"/>
      </bottom>
      <diagonal/>
    </border>
    <border>
      <left style="thin">
        <color auto="1"/>
      </left>
      <right style="medium">
        <color rgb="FF000000"/>
      </right>
      <top/>
      <bottom/>
      <diagonal/>
    </border>
    <border>
      <left style="thin">
        <color rgb="FF000000"/>
      </left>
      <right style="medium">
        <color indexed="64"/>
      </right>
      <top style="medium">
        <color rgb="FF000000"/>
      </top>
      <bottom/>
      <diagonal/>
    </border>
    <border>
      <left style="thin">
        <color rgb="FF000000"/>
      </left>
      <right style="thin">
        <color rgb="FF000000"/>
      </right>
      <top style="dotted">
        <color rgb="FF000000"/>
      </top>
      <bottom style="dotted">
        <color rgb="FF000000"/>
      </bottom>
      <diagonal/>
    </border>
    <border>
      <left style="thin">
        <color rgb="FF000000"/>
      </left>
      <right style="medium">
        <color indexed="64"/>
      </right>
      <top style="dotted">
        <color rgb="FF000000"/>
      </top>
      <bottom style="dotted">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right style="thin">
        <color auto="1"/>
      </right>
      <top style="medium">
        <color indexed="64"/>
      </top>
      <bottom style="medium">
        <color indexed="64"/>
      </bottom>
      <diagonal/>
    </border>
    <border>
      <left/>
      <right style="medium">
        <color rgb="FF000000"/>
      </right>
      <top style="medium">
        <color rgb="FF000000"/>
      </top>
      <bottom style="thin">
        <color rgb="FF00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medium">
        <color auto="1"/>
      </right>
      <top/>
      <bottom style="medium">
        <color auto="1"/>
      </bottom>
      <diagonal/>
    </border>
    <border>
      <left style="medium">
        <color indexed="64"/>
      </left>
      <right/>
      <top style="medium">
        <color indexed="64"/>
      </top>
      <bottom style="thin">
        <color indexed="64"/>
      </bottom>
      <diagonal/>
    </border>
    <border>
      <left style="thin">
        <color auto="1"/>
      </left>
      <right style="medium">
        <color auto="1"/>
      </right>
      <top style="medium">
        <color indexed="64"/>
      </top>
      <bottom style="medium">
        <color indexed="64"/>
      </bottom>
      <diagonal/>
    </border>
    <border>
      <left style="thin">
        <color rgb="FF000000"/>
      </left>
      <right style="medium">
        <color rgb="FF000000"/>
      </right>
      <top style="dotted">
        <color rgb="FF000000"/>
      </top>
      <bottom style="medium">
        <color rgb="FF000000"/>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auto="1"/>
      </right>
      <top style="thin">
        <color rgb="FF000000"/>
      </top>
      <bottom style="medium">
        <color indexed="64"/>
      </bottom>
      <diagonal/>
    </border>
    <border>
      <left style="thin">
        <color auto="1"/>
      </left>
      <right style="thin">
        <color auto="1"/>
      </right>
      <top style="thin">
        <color rgb="FF000000"/>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right/>
      <top style="thin">
        <color indexed="64"/>
      </top>
      <bottom/>
      <diagonal/>
    </border>
    <border>
      <left style="thin">
        <color auto="1"/>
      </left>
      <right style="thin">
        <color auto="1"/>
      </right>
      <top style="medium">
        <color indexed="64"/>
      </top>
      <bottom style="medium">
        <color indexed="64"/>
      </bottom>
      <diagonal/>
    </border>
    <border>
      <left/>
      <right style="medium">
        <color indexed="64"/>
      </right>
      <top/>
      <bottom style="medium">
        <color rgb="FF000000"/>
      </bottom>
      <diagonal/>
    </border>
    <border>
      <left style="medium">
        <color indexed="64"/>
      </left>
      <right style="thin">
        <color auto="1"/>
      </right>
      <top style="medium">
        <color indexed="64"/>
      </top>
      <bottom style="medium">
        <color indexed="64"/>
      </bottom>
      <diagonal/>
    </border>
    <border>
      <left style="medium">
        <color indexed="64"/>
      </left>
      <right style="thin">
        <color auto="1"/>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auto="1"/>
      </bottom>
      <diagonal/>
    </border>
    <border>
      <left style="medium">
        <color theme="0"/>
      </left>
      <right style="medium">
        <color theme="0"/>
      </right>
      <top style="thin">
        <color indexed="64"/>
      </top>
      <bottom style="medium">
        <color rgb="FF000000"/>
      </bottom>
      <diagonal/>
    </border>
    <border>
      <left style="medium">
        <color theme="0"/>
      </left>
      <right style="thin">
        <color auto="1"/>
      </right>
      <top style="thin">
        <color indexed="64"/>
      </top>
      <bottom style="medium">
        <color rgb="FF000000"/>
      </bottom>
      <diagonal/>
    </border>
    <border>
      <left style="medium">
        <color indexed="64"/>
      </left>
      <right style="thin">
        <color rgb="FFFCF7D1"/>
      </right>
      <top style="thin">
        <color rgb="FFFCF7D1"/>
      </top>
      <bottom style="thin">
        <color rgb="FFFCF7D1"/>
      </bottom>
      <diagonal/>
    </border>
    <border>
      <left/>
      <right style="dashDotDot">
        <color indexed="64"/>
      </right>
      <top/>
      <bottom/>
      <diagonal/>
    </border>
    <border>
      <left style="dashDotDot">
        <color indexed="64"/>
      </left>
      <right style="medium">
        <color indexed="64"/>
      </right>
      <top/>
      <bottom/>
      <diagonal/>
    </border>
    <border>
      <left style="dashDotDot">
        <color indexed="64"/>
      </left>
      <right/>
      <top style="thin">
        <color indexed="64"/>
      </top>
      <bottom/>
      <diagonal/>
    </border>
    <border>
      <left style="dashDotDot">
        <color indexed="64"/>
      </left>
      <right/>
      <top/>
      <bottom/>
      <diagonal/>
    </border>
    <border>
      <left style="medium">
        <color indexed="64"/>
      </left>
      <right/>
      <top style="thin">
        <color rgb="FFFCF7D1"/>
      </top>
      <bottom style="medium">
        <color indexed="64"/>
      </bottom>
      <diagonal/>
    </border>
    <border>
      <left/>
      <right style="medium">
        <color indexed="64"/>
      </right>
      <top style="thin">
        <color rgb="FFFCF7D1"/>
      </top>
      <bottom style="medium">
        <color indexed="64"/>
      </bottom>
      <diagonal/>
    </border>
    <border>
      <left/>
      <right style="dashDotDot">
        <color indexed="64"/>
      </right>
      <top style="thin">
        <color indexed="64"/>
      </top>
      <bottom style="thin">
        <color indexed="64"/>
      </bottom>
      <diagonal/>
    </border>
    <border>
      <left style="dashDotDot">
        <color indexed="64"/>
      </left>
      <right style="medium">
        <color indexed="64"/>
      </right>
      <top style="thin">
        <color indexed="64"/>
      </top>
      <bottom style="thin">
        <color indexed="64"/>
      </bottom>
      <diagonal/>
    </border>
    <border>
      <left style="dashDotDot">
        <color indexed="64"/>
      </left>
      <right/>
      <top style="thin">
        <color indexed="64"/>
      </top>
      <bottom style="thin">
        <color indexed="64"/>
      </bottom>
      <diagonal/>
    </border>
    <border>
      <left/>
      <right style="medium">
        <color indexed="64"/>
      </right>
      <top style="thin">
        <color indexed="64"/>
      </top>
      <bottom style="medium">
        <color auto="1"/>
      </bottom>
      <diagonal/>
    </border>
    <border>
      <left style="thin">
        <color rgb="FFFCF7D1"/>
      </left>
      <right style="medium">
        <color auto="1"/>
      </right>
      <top style="thin">
        <color rgb="FFFCF7D1"/>
      </top>
      <bottom style="thin">
        <color rgb="FFFCF7D1"/>
      </bottom>
      <diagonal/>
    </border>
    <border>
      <left style="thin">
        <color rgb="FFFCF7D1"/>
      </left>
      <right style="thin">
        <color rgb="FFFCF7D1"/>
      </right>
      <top style="thin">
        <color rgb="FFFCF7D1"/>
      </top>
      <bottom/>
      <diagonal/>
    </border>
    <border>
      <left style="thin">
        <color rgb="FFFCF7D1"/>
      </left>
      <right/>
      <top style="thin">
        <color rgb="FFFCF7D1"/>
      </top>
      <bottom style="thin">
        <color rgb="FFFCF7D1"/>
      </bottom>
      <diagonal/>
    </border>
    <border>
      <left style="medium">
        <color indexed="64"/>
      </left>
      <right/>
      <top style="medium">
        <color indexed="64"/>
      </top>
      <bottom style="thin">
        <color rgb="FFFCF7D1"/>
      </bottom>
      <diagonal/>
    </border>
    <border>
      <left/>
      <right style="medium">
        <color indexed="64"/>
      </right>
      <top style="medium">
        <color indexed="64"/>
      </top>
      <bottom style="thin">
        <color rgb="FFFCF7D1"/>
      </bottom>
      <diagonal/>
    </border>
    <border>
      <left style="medium">
        <color indexed="64"/>
      </left>
      <right style="thin">
        <color rgb="FFFCF7D1"/>
      </right>
      <top style="thin">
        <color rgb="FFFCF7D1"/>
      </top>
      <bottom style="medium">
        <color indexed="64"/>
      </bottom>
      <diagonal/>
    </border>
    <border>
      <left style="thin">
        <color rgb="FFFCF7D1"/>
      </left>
      <right style="medium">
        <color indexed="64"/>
      </right>
      <top style="thin">
        <color rgb="FFFCF7D1"/>
      </top>
      <bottom style="medium">
        <color indexed="64"/>
      </bottom>
      <diagonal/>
    </border>
    <border>
      <left style="thin">
        <color rgb="FFFCF7D1"/>
      </left>
      <right style="thin">
        <color rgb="FFFCF7D1"/>
      </right>
      <top style="thin">
        <color rgb="FFFCF7D1"/>
      </top>
      <bottom style="medium">
        <color indexed="64"/>
      </bottom>
      <diagonal/>
    </border>
    <border>
      <left style="medium">
        <color rgb="FF000000"/>
      </left>
      <right/>
      <top/>
      <bottom style="medium">
        <color indexed="64"/>
      </bottom>
      <diagonal/>
    </border>
    <border>
      <left/>
      <right style="medium">
        <color rgb="FF000000"/>
      </right>
      <top/>
      <bottom style="medium">
        <color indexed="64"/>
      </bottom>
      <diagonal/>
    </border>
    <border>
      <left style="thin">
        <color theme="0"/>
      </left>
      <right style="thin">
        <color theme="0"/>
      </right>
      <top/>
      <bottom style="thin">
        <color indexed="64"/>
      </bottom>
      <diagonal/>
    </border>
    <border>
      <left style="thin">
        <color theme="0"/>
      </left>
      <right style="thin">
        <color theme="0"/>
      </right>
      <top style="thin">
        <color indexed="64"/>
      </top>
      <bottom/>
      <diagonal/>
    </border>
    <border>
      <left style="thin">
        <color theme="0"/>
      </left>
      <right/>
      <top/>
      <bottom style="thin">
        <color indexed="64"/>
      </bottom>
      <diagonal/>
    </border>
    <border>
      <left/>
      <right/>
      <top style="thin">
        <color theme="0"/>
      </top>
      <bottom style="thin">
        <color theme="0"/>
      </bottom>
      <diagonal/>
    </border>
    <border>
      <left style="thin">
        <color theme="0" tint="-0.14996795556505021"/>
      </left>
      <right style="thin">
        <color theme="0" tint="-0.14996795556505021"/>
      </right>
      <top style="thin">
        <color theme="0" tint="-0.14996795556505021"/>
      </top>
      <bottom/>
      <diagonal/>
    </border>
    <border>
      <left/>
      <right style="medium">
        <color indexed="64"/>
      </right>
      <top style="thin">
        <color indexed="64"/>
      </top>
      <bottom/>
      <diagonal/>
    </border>
    <border>
      <left style="medium">
        <color indexed="64"/>
      </left>
      <right/>
      <top style="thin">
        <color indexed="64"/>
      </top>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style="medium">
        <color indexed="64"/>
      </left>
      <right style="thin">
        <color rgb="FFFCF7D1"/>
      </right>
      <top style="thin">
        <color rgb="FFFCF7D1"/>
      </top>
      <bottom/>
      <diagonal/>
    </border>
    <border>
      <left style="thin">
        <color rgb="FFFCF7D1"/>
      </left>
      <right style="medium">
        <color indexed="64"/>
      </right>
      <top style="thin">
        <color rgb="FFFCF7D1"/>
      </top>
      <bottom/>
      <diagonal/>
    </border>
    <border>
      <left style="medium">
        <color indexed="64"/>
      </left>
      <right style="thin">
        <color rgb="FFFCF7D1"/>
      </right>
      <top/>
      <bottom style="medium">
        <color indexed="64"/>
      </bottom>
      <diagonal/>
    </border>
    <border>
      <left style="thin">
        <color rgb="FFFCF7D1"/>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4" fillId="0" borderId="0" applyNumberFormat="0" applyFill="0" applyBorder="0" applyAlignment="0" applyProtection="0"/>
    <xf numFmtId="0" fontId="7" fillId="0" borderId="0"/>
    <xf numFmtId="8" fontId="14" fillId="0" borderId="0" applyFont="0" applyFill="0" applyBorder="0" applyAlignment="0" applyProtection="0"/>
  </cellStyleXfs>
  <cellXfs count="553">
    <xf numFmtId="0" fontId="0" fillId="0" borderId="0" xfId="0"/>
    <xf numFmtId="0" fontId="5" fillId="3" borderId="0" xfId="0" applyFont="1" applyFill="1"/>
    <xf numFmtId="0" fontId="3" fillId="0" borderId="0" xfId="0" applyFont="1"/>
    <xf numFmtId="166" fontId="0" fillId="5" borderId="1" xfId="0" applyNumberFormat="1" applyFill="1" applyBorder="1" applyProtection="1">
      <protection locked="0"/>
    </xf>
    <xf numFmtId="0" fontId="9" fillId="0" borderId="0" xfId="6" applyFont="1"/>
    <xf numFmtId="0" fontId="10" fillId="0" borderId="0" xfId="6" applyFont="1"/>
    <xf numFmtId="3" fontId="9" fillId="9" borderId="37" xfId="6" applyNumberFormat="1" applyFont="1" applyFill="1" applyBorder="1" applyAlignment="1">
      <alignment horizontal="center"/>
    </xf>
    <xf numFmtId="3" fontId="9" fillId="9" borderId="38" xfId="6" quotePrefix="1" applyNumberFormat="1" applyFont="1" applyFill="1" applyBorder="1" applyAlignment="1">
      <alignment horizontal="center"/>
    </xf>
    <xf numFmtId="3" fontId="9" fillId="9" borderId="36" xfId="6" applyNumberFormat="1" applyFont="1" applyFill="1" applyBorder="1" applyAlignment="1">
      <alignment horizontal="center"/>
    </xf>
    <xf numFmtId="3" fontId="9" fillId="9" borderId="38" xfId="6" applyNumberFormat="1" applyFont="1" applyFill="1" applyBorder="1" applyAlignment="1">
      <alignment horizontal="center"/>
    </xf>
    <xf numFmtId="0" fontId="11" fillId="0" borderId="0" xfId="6" applyFont="1"/>
    <xf numFmtId="0" fontId="7" fillId="0" borderId="0" xfId="6"/>
    <xf numFmtId="0" fontId="12" fillId="0" borderId="0" xfId="6" applyFont="1"/>
    <xf numFmtId="3" fontId="13" fillId="0" borderId="0" xfId="6" applyNumberFormat="1" applyFont="1" applyAlignment="1">
      <alignment horizontal="right"/>
    </xf>
    <xf numFmtId="9" fontId="13" fillId="0" borderId="39" xfId="6" applyNumberFormat="1" applyFont="1" applyBorder="1" applyAlignment="1">
      <alignment horizontal="center"/>
    </xf>
    <xf numFmtId="3" fontId="13" fillId="0" borderId="0" xfId="6" applyNumberFormat="1" applyFont="1" applyAlignment="1">
      <alignment horizontal="right" wrapText="1"/>
    </xf>
    <xf numFmtId="3" fontId="13" fillId="0" borderId="0" xfId="7" applyNumberFormat="1" applyFont="1" applyFill="1" applyBorder="1" applyAlignment="1" applyProtection="1">
      <alignment horizontal="right"/>
    </xf>
    <xf numFmtId="0" fontId="0" fillId="5" borderId="43" xfId="0" applyFill="1" applyBorder="1" applyProtection="1">
      <protection locked="0"/>
    </xf>
    <xf numFmtId="166" fontId="0" fillId="7" borderId="1" xfId="0" applyNumberFormat="1" applyFill="1" applyBorder="1"/>
    <xf numFmtId="1" fontId="0" fillId="7" borderId="1" xfId="0" applyNumberFormat="1" applyFill="1" applyBorder="1"/>
    <xf numFmtId="1" fontId="0" fillId="7" borderId="1" xfId="0" applyNumberFormat="1" applyFill="1" applyBorder="1" applyAlignment="1">
      <alignment horizontal="right"/>
    </xf>
    <xf numFmtId="0" fontId="0" fillId="6" borderId="28" xfId="0" applyFill="1" applyBorder="1"/>
    <xf numFmtId="166" fontId="0" fillId="7" borderId="43" xfId="0" applyNumberFormat="1" applyFill="1" applyBorder="1"/>
    <xf numFmtId="9" fontId="0" fillId="6" borderId="42" xfId="0" applyNumberFormat="1" applyFill="1" applyBorder="1"/>
    <xf numFmtId="39" fontId="0" fillId="6" borderId="42" xfId="0" applyNumberFormat="1" applyFill="1" applyBorder="1"/>
    <xf numFmtId="0" fontId="18" fillId="0" borderId="0" xfId="0" applyFont="1" applyAlignment="1">
      <alignment wrapText="1"/>
    </xf>
    <xf numFmtId="0" fontId="7" fillId="0" borderId="0" xfId="0" applyFont="1"/>
    <xf numFmtId="0" fontId="7" fillId="0" borderId="0" xfId="0" applyFont="1" applyAlignment="1">
      <alignment wrapText="1"/>
    </xf>
    <xf numFmtId="168" fontId="20" fillId="11" borderId="0" xfId="0" applyNumberFormat="1" applyFont="1" applyFill="1" applyAlignment="1">
      <alignment horizontal="left"/>
    </xf>
    <xf numFmtId="167" fontId="20" fillId="11" borderId="0" xfId="0" applyNumberFormat="1" applyFont="1" applyFill="1" applyAlignment="1">
      <alignment horizontal="left"/>
    </xf>
    <xf numFmtId="0" fontId="20" fillId="11" borderId="28" xfId="0" applyFont="1" applyFill="1" applyBorder="1" applyAlignment="1">
      <alignment horizontal="right"/>
    </xf>
    <xf numFmtId="14" fontId="20" fillId="12" borderId="47" xfId="0" applyNumberFormat="1" applyFont="1" applyFill="1" applyBorder="1"/>
    <xf numFmtId="14" fontId="20" fillId="12" borderId="49" xfId="0" applyNumberFormat="1" applyFont="1" applyFill="1" applyBorder="1"/>
    <xf numFmtId="0" fontId="19" fillId="0" borderId="50" xfId="0" applyFont="1" applyBorder="1" applyAlignment="1">
      <alignment wrapText="1"/>
    </xf>
    <xf numFmtId="0" fontId="19" fillId="0" borderId="51" xfId="0" applyFont="1" applyBorder="1" applyAlignment="1">
      <alignment wrapText="1"/>
    </xf>
    <xf numFmtId="0" fontId="19" fillId="0" borderId="10" xfId="0" applyFont="1" applyBorder="1" applyAlignment="1">
      <alignment wrapText="1"/>
    </xf>
    <xf numFmtId="0" fontId="20" fillId="0" borderId="23" xfId="0" applyFont="1" applyBorder="1"/>
    <xf numFmtId="14" fontId="20" fillId="0" borderId="52" xfId="0" applyNumberFormat="1" applyFont="1" applyBorder="1"/>
    <xf numFmtId="166" fontId="20" fillId="0" borderId="53" xfId="0" applyNumberFormat="1" applyFont="1" applyBorder="1"/>
    <xf numFmtId="0" fontId="20" fillId="0" borderId="32" xfId="0" applyFont="1" applyBorder="1"/>
    <xf numFmtId="0" fontId="20" fillId="0" borderId="52" xfId="0" applyFont="1" applyBorder="1"/>
    <xf numFmtId="8" fontId="20" fillId="0" borderId="41" xfId="0" applyNumberFormat="1" applyFont="1" applyBorder="1"/>
    <xf numFmtId="168" fontId="20" fillId="0" borderId="53" xfId="0" applyNumberFormat="1" applyFont="1" applyBorder="1"/>
    <xf numFmtId="0" fontId="20" fillId="11" borderId="23" xfId="0" applyFont="1" applyFill="1" applyBorder="1"/>
    <xf numFmtId="14" fontId="20" fillId="11" borderId="54" xfId="0" applyNumberFormat="1" applyFont="1" applyFill="1" applyBorder="1"/>
    <xf numFmtId="0" fontId="20" fillId="11" borderId="28" xfId="0" applyFont="1" applyFill="1" applyBorder="1"/>
    <xf numFmtId="14" fontId="20" fillId="11" borderId="40" xfId="0" applyNumberFormat="1" applyFont="1" applyFill="1" applyBorder="1"/>
    <xf numFmtId="0" fontId="20" fillId="11" borderId="24" xfId="0" applyFont="1" applyFill="1" applyBorder="1"/>
    <xf numFmtId="14" fontId="20" fillId="11" borderId="60" xfId="0" applyNumberFormat="1" applyFont="1" applyFill="1" applyBorder="1"/>
    <xf numFmtId="0" fontId="20" fillId="11" borderId="9" xfId="0" applyFont="1" applyFill="1" applyBorder="1"/>
    <xf numFmtId="0" fontId="20" fillId="11" borderId="7" xfId="0" applyFont="1" applyFill="1" applyBorder="1"/>
    <xf numFmtId="14" fontId="20" fillId="11" borderId="65" xfId="0" applyNumberFormat="1" applyFont="1" applyFill="1" applyBorder="1"/>
    <xf numFmtId="0" fontId="20" fillId="11" borderId="48" xfId="0" applyFont="1" applyFill="1" applyBorder="1"/>
    <xf numFmtId="14" fontId="20" fillId="11" borderId="67" xfId="0" applyNumberFormat="1" applyFont="1" applyFill="1" applyBorder="1"/>
    <xf numFmtId="0" fontId="24" fillId="0" borderId="0" xfId="0" applyFont="1"/>
    <xf numFmtId="0" fontId="25" fillId="0" borderId="0" xfId="0" applyFont="1" applyAlignment="1">
      <alignment wrapText="1"/>
    </xf>
    <xf numFmtId="0" fontId="24" fillId="0" borderId="0" xfId="0" applyFont="1" applyAlignment="1">
      <alignment wrapText="1"/>
    </xf>
    <xf numFmtId="0" fontId="24" fillId="7" borderId="0" xfId="0" applyFont="1" applyFill="1"/>
    <xf numFmtId="0" fontId="24" fillId="0" borderId="0" xfId="0" applyFont="1" applyAlignment="1">
      <alignment horizontal="left" wrapText="1"/>
    </xf>
    <xf numFmtId="0" fontId="24" fillId="4" borderId="0" xfId="0" applyFont="1" applyFill="1"/>
    <xf numFmtId="0" fontId="25" fillId="4" borderId="0" xfId="0" applyFont="1" applyFill="1"/>
    <xf numFmtId="0" fontId="33" fillId="0" borderId="0" xfId="0" applyFont="1" applyAlignment="1">
      <alignment vertical="center" wrapText="1"/>
    </xf>
    <xf numFmtId="0" fontId="24" fillId="0" borderId="0" xfId="0" applyFont="1" applyAlignment="1">
      <alignment vertical="center"/>
    </xf>
    <xf numFmtId="0" fontId="23" fillId="14" borderId="0" xfId="0" applyFont="1" applyFill="1" applyAlignment="1">
      <alignment vertical="center"/>
    </xf>
    <xf numFmtId="0" fontId="38" fillId="15" borderId="0" xfId="0" applyFont="1" applyFill="1" applyAlignment="1">
      <alignment vertical="center"/>
    </xf>
    <xf numFmtId="0" fontId="23" fillId="14" borderId="0" xfId="0" applyFont="1" applyFill="1" applyAlignment="1">
      <alignment vertical="center" wrapText="1"/>
    </xf>
    <xf numFmtId="0" fontId="25" fillId="0" borderId="0" xfId="0" applyFont="1"/>
    <xf numFmtId="0" fontId="41" fillId="0" borderId="0" xfId="0" applyFont="1" applyAlignment="1">
      <alignment horizontal="left"/>
    </xf>
    <xf numFmtId="0" fontId="32" fillId="0" borderId="0" xfId="0" applyFont="1"/>
    <xf numFmtId="164" fontId="36" fillId="14" borderId="0" xfId="0" applyNumberFormat="1" applyFont="1" applyFill="1" applyAlignment="1">
      <alignment vertical="center"/>
    </xf>
    <xf numFmtId="0" fontId="36" fillId="14" borderId="0" xfId="0" applyFont="1" applyFill="1" applyAlignment="1">
      <alignment vertical="center"/>
    </xf>
    <xf numFmtId="14" fontId="24" fillId="16" borderId="71" xfId="0" applyNumberFormat="1" applyFont="1" applyFill="1" applyBorder="1" applyAlignment="1" applyProtection="1">
      <alignment horizontal="left"/>
      <protection locked="0"/>
    </xf>
    <xf numFmtId="0" fontId="24" fillId="14" borderId="0" xfId="0" applyFont="1" applyFill="1" applyAlignment="1">
      <alignment vertical="center"/>
    </xf>
    <xf numFmtId="166" fontId="24" fillId="0" borderId="0" xfId="0" applyNumberFormat="1" applyFont="1"/>
    <xf numFmtId="166" fontId="25" fillId="7" borderId="0" xfId="0" applyNumberFormat="1" applyFont="1" applyFill="1"/>
    <xf numFmtId="166" fontId="24" fillId="7" borderId="0" xfId="0" applyNumberFormat="1" applyFont="1" applyFill="1"/>
    <xf numFmtId="0" fontId="25" fillId="7" borderId="0" xfId="0" applyFont="1" applyFill="1"/>
    <xf numFmtId="0" fontId="38" fillId="15" borderId="72" xfId="0" applyFont="1" applyFill="1" applyBorder="1" applyAlignment="1">
      <alignment vertical="center" wrapText="1"/>
    </xf>
    <xf numFmtId="0" fontId="38" fillId="15" borderId="73" xfId="0" applyFont="1" applyFill="1" applyBorder="1" applyAlignment="1">
      <alignment horizontal="center" vertical="center" wrapText="1"/>
    </xf>
    <xf numFmtId="0" fontId="38" fillId="15" borderId="73" xfId="0" applyFont="1" applyFill="1" applyBorder="1" applyAlignment="1">
      <alignment vertical="center" wrapText="1"/>
    </xf>
    <xf numFmtId="0" fontId="38" fillId="15" borderId="74" xfId="0" applyFont="1" applyFill="1" applyBorder="1" applyAlignment="1">
      <alignment horizontal="center" vertical="center" wrapText="1"/>
    </xf>
    <xf numFmtId="0" fontId="23" fillId="0" borderId="0" xfId="0" applyFont="1"/>
    <xf numFmtId="0" fontId="35" fillId="0" borderId="0" xfId="0" applyFont="1"/>
    <xf numFmtId="44" fontId="24" fillId="7" borderId="0" xfId="0" applyNumberFormat="1" applyFont="1" applyFill="1"/>
    <xf numFmtId="169" fontId="24" fillId="7" borderId="0" xfId="0" applyNumberFormat="1" applyFont="1" applyFill="1"/>
    <xf numFmtId="0" fontId="25" fillId="7" borderId="0" xfId="0" applyFont="1" applyFill="1" applyAlignment="1">
      <alignment vertical="top"/>
    </xf>
    <xf numFmtId="0" fontId="24" fillId="7" borderId="0" xfId="0" applyFont="1" applyFill="1" applyAlignment="1">
      <alignment vertical="top"/>
    </xf>
    <xf numFmtId="8" fontId="24" fillId="7" borderId="0" xfId="0" applyNumberFormat="1" applyFont="1" applyFill="1"/>
    <xf numFmtId="44" fontId="25" fillId="7" borderId="0" xfId="0" applyNumberFormat="1" applyFont="1" applyFill="1"/>
    <xf numFmtId="170" fontId="24" fillId="7" borderId="0" xfId="0" applyNumberFormat="1" applyFont="1" applyFill="1"/>
    <xf numFmtId="0" fontId="24" fillId="7" borderId="0" xfId="0" applyFont="1" applyFill="1" applyAlignment="1">
      <alignment horizontal="right"/>
    </xf>
    <xf numFmtId="166" fontId="24" fillId="7" borderId="4" xfId="0" applyNumberFormat="1" applyFont="1" applyFill="1" applyBorder="1"/>
    <xf numFmtId="0" fontId="25" fillId="7" borderId="0" xfId="0" applyFont="1" applyFill="1" applyAlignment="1">
      <alignment wrapText="1"/>
    </xf>
    <xf numFmtId="0" fontId="32" fillId="7" borderId="0" xfId="0" applyFont="1" applyFill="1" applyAlignment="1">
      <alignment horizontal="right"/>
    </xf>
    <xf numFmtId="0" fontId="38" fillId="0" borderId="0" xfId="0" applyFont="1" applyAlignment="1">
      <alignment vertical="center"/>
    </xf>
    <xf numFmtId="0" fontId="43" fillId="0" borderId="0" xfId="0" applyFont="1"/>
    <xf numFmtId="0" fontId="38" fillId="15" borderId="72" xfId="0" applyFont="1" applyFill="1" applyBorder="1" applyAlignment="1">
      <alignment vertical="center"/>
    </xf>
    <xf numFmtId="0" fontId="38" fillId="15" borderId="73" xfId="0" applyFont="1" applyFill="1" applyBorder="1" applyAlignment="1">
      <alignment vertical="center"/>
    </xf>
    <xf numFmtId="0" fontId="38" fillId="15" borderId="74" xfId="0" applyFont="1" applyFill="1" applyBorder="1" applyAlignment="1">
      <alignment vertical="center"/>
    </xf>
    <xf numFmtId="9" fontId="24" fillId="16" borderId="0" xfId="3" applyFont="1" applyFill="1" applyBorder="1" applyProtection="1">
      <protection locked="0"/>
    </xf>
    <xf numFmtId="166" fontId="24" fillId="16" borderId="75" xfId="0" applyNumberFormat="1" applyFont="1" applyFill="1" applyBorder="1" applyProtection="1">
      <protection locked="0"/>
    </xf>
    <xf numFmtId="166" fontId="24" fillId="16" borderId="77" xfId="0" applyNumberFormat="1" applyFont="1" applyFill="1" applyBorder="1" applyProtection="1">
      <protection locked="0"/>
    </xf>
    <xf numFmtId="166" fontId="24" fillId="16" borderId="76" xfId="0" applyNumberFormat="1" applyFont="1" applyFill="1" applyBorder="1" applyProtection="1">
      <protection locked="0"/>
    </xf>
    <xf numFmtId="166" fontId="24" fillId="16" borderId="75" xfId="2" applyNumberFormat="1" applyFont="1" applyFill="1" applyBorder="1" applyProtection="1">
      <protection locked="0"/>
    </xf>
    <xf numFmtId="166" fontId="24" fillId="16" borderId="79" xfId="0" applyNumberFormat="1" applyFont="1" applyFill="1" applyBorder="1" applyProtection="1">
      <protection locked="0"/>
    </xf>
    <xf numFmtId="166" fontId="38" fillId="15" borderId="0" xfId="0" applyNumberFormat="1" applyFont="1" applyFill="1" applyAlignment="1">
      <alignment vertical="center"/>
    </xf>
    <xf numFmtId="166" fontId="24" fillId="16" borderId="0" xfId="0" applyNumberFormat="1" applyFont="1" applyFill="1" applyProtection="1">
      <protection locked="0"/>
    </xf>
    <xf numFmtId="171" fontId="31" fillId="10" borderId="0" xfId="3" applyNumberFormat="1" applyFont="1" applyFill="1"/>
    <xf numFmtId="2" fontId="31" fillId="10" borderId="0" xfId="0" applyNumberFormat="1" applyFont="1" applyFill="1"/>
    <xf numFmtId="0" fontId="25" fillId="7" borderId="0" xfId="0" applyFont="1" applyFill="1" applyAlignment="1">
      <alignment horizontal="right"/>
    </xf>
    <xf numFmtId="0" fontId="44" fillId="0" borderId="0" xfId="0" applyFont="1"/>
    <xf numFmtId="0" fontId="25" fillId="7" borderId="28" xfId="0" applyFont="1" applyFill="1" applyBorder="1"/>
    <xf numFmtId="9" fontId="36" fillId="0" borderId="0" xfId="0" applyNumberFormat="1" applyFont="1"/>
    <xf numFmtId="0" fontId="45" fillId="0" borderId="0" xfId="0" applyFont="1" applyAlignment="1">
      <alignment horizontal="right"/>
    </xf>
    <xf numFmtId="0" fontId="24" fillId="16" borderId="75" xfId="0" applyFont="1" applyFill="1" applyBorder="1" applyProtection="1">
      <protection locked="0"/>
    </xf>
    <xf numFmtId="0" fontId="24" fillId="16" borderId="75" xfId="0" applyFont="1" applyFill="1" applyBorder="1" applyAlignment="1" applyProtection="1">
      <alignment horizontal="right"/>
      <protection locked="0"/>
    </xf>
    <xf numFmtId="0" fontId="24" fillId="0" borderId="16" xfId="0" applyFont="1" applyBorder="1"/>
    <xf numFmtId="0" fontId="25" fillId="7" borderId="17" xfId="0" applyFont="1" applyFill="1" applyBorder="1"/>
    <xf numFmtId="169" fontId="24" fillId="7" borderId="18" xfId="0" applyNumberFormat="1" applyFont="1" applyFill="1" applyBorder="1"/>
    <xf numFmtId="0" fontId="25" fillId="7" borderId="19" xfId="0" applyFont="1" applyFill="1" applyBorder="1"/>
    <xf numFmtId="169" fontId="24" fillId="7" borderId="31" xfId="0" applyNumberFormat="1" applyFont="1" applyFill="1" applyBorder="1"/>
    <xf numFmtId="0" fontId="24" fillId="7" borderId="19" xfId="0" applyFont="1" applyFill="1" applyBorder="1" applyAlignment="1">
      <alignment horizontal="right"/>
    </xf>
    <xf numFmtId="44" fontId="25" fillId="7" borderId="20" xfId="0" applyNumberFormat="1" applyFont="1" applyFill="1" applyBorder="1"/>
    <xf numFmtId="44" fontId="24" fillId="7" borderId="18" xfId="0" applyNumberFormat="1" applyFont="1" applyFill="1" applyBorder="1"/>
    <xf numFmtId="44" fontId="24" fillId="7" borderId="20" xfId="0" applyNumberFormat="1" applyFont="1" applyFill="1" applyBorder="1"/>
    <xf numFmtId="0" fontId="25" fillId="7" borderId="22" xfId="0" applyFont="1" applyFill="1" applyBorder="1"/>
    <xf numFmtId="44" fontId="25" fillId="6" borderId="22" xfId="0" applyNumberFormat="1" applyFont="1" applyFill="1" applyBorder="1"/>
    <xf numFmtId="0" fontId="38" fillId="15" borderId="80" xfId="0" applyFont="1" applyFill="1" applyBorder="1" applyAlignment="1">
      <alignment vertical="center"/>
    </xf>
    <xf numFmtId="0" fontId="38" fillId="15" borderId="81" xfId="0" applyFont="1" applyFill="1" applyBorder="1" applyAlignment="1">
      <alignment vertical="center"/>
    </xf>
    <xf numFmtId="0" fontId="43" fillId="0" borderId="15" xfId="0" applyFont="1" applyBorder="1"/>
    <xf numFmtId="0" fontId="37" fillId="15" borderId="83" xfId="0" applyFont="1" applyFill="1" applyBorder="1" applyAlignment="1">
      <alignment horizontal="center" vertical="center"/>
    </xf>
    <xf numFmtId="0" fontId="36" fillId="0" borderId="0" xfId="0" applyFont="1" applyAlignment="1">
      <alignment vertical="center"/>
    </xf>
    <xf numFmtId="0" fontId="36" fillId="0" borderId="0" xfId="0" applyFont="1"/>
    <xf numFmtId="0" fontId="11" fillId="9" borderId="84" xfId="6" applyFont="1" applyFill="1" applyBorder="1" applyAlignment="1">
      <alignment horizontal="left"/>
    </xf>
    <xf numFmtId="0" fontId="11" fillId="9" borderId="85" xfId="6" applyFont="1" applyFill="1" applyBorder="1" applyAlignment="1">
      <alignment horizontal="left"/>
    </xf>
    <xf numFmtId="0" fontId="11" fillId="9" borderId="86" xfId="6" applyFont="1" applyFill="1" applyBorder="1" applyAlignment="1">
      <alignment horizontal="center"/>
    </xf>
    <xf numFmtId="0" fontId="13" fillId="0" borderId="39" xfId="6" applyFont="1" applyBorder="1" applyAlignment="1">
      <alignment horizontal="left"/>
    </xf>
    <xf numFmtId="0" fontId="15" fillId="0" borderId="39" xfId="6" applyFont="1" applyBorder="1" applyAlignment="1">
      <alignment horizontal="left"/>
    </xf>
    <xf numFmtId="0" fontId="13" fillId="10" borderId="39" xfId="6" applyFont="1" applyFill="1" applyBorder="1" applyAlignment="1">
      <alignment horizontal="left"/>
    </xf>
    <xf numFmtId="0" fontId="36" fillId="0" borderId="0" xfId="0" applyFont="1" applyAlignment="1">
      <alignment wrapText="1"/>
    </xf>
    <xf numFmtId="166" fontId="0" fillId="5" borderId="43" xfId="2" applyNumberFormat="1" applyFont="1" applyFill="1" applyBorder="1" applyProtection="1">
      <protection locked="0"/>
    </xf>
    <xf numFmtId="10" fontId="0" fillId="5" borderId="43" xfId="3" applyNumberFormat="1" applyFont="1" applyFill="1" applyBorder="1" applyProtection="1">
      <protection locked="0"/>
    </xf>
    <xf numFmtId="0" fontId="47" fillId="7" borderId="9" xfId="0" applyFont="1" applyFill="1" applyBorder="1" applyAlignment="1">
      <alignment horizontal="left" vertical="center"/>
    </xf>
    <xf numFmtId="0" fontId="48" fillId="7" borderId="9" xfId="0" applyFont="1" applyFill="1" applyBorder="1" applyAlignment="1">
      <alignment horizontal="left" vertical="center"/>
    </xf>
    <xf numFmtId="0" fontId="47" fillId="7" borderId="26" xfId="0" applyFont="1" applyFill="1" applyBorder="1" applyAlignment="1">
      <alignment horizontal="left" vertical="center"/>
    </xf>
    <xf numFmtId="0" fontId="46" fillId="7" borderId="27" xfId="0" applyFont="1" applyFill="1" applyBorder="1" applyAlignment="1">
      <alignment vertical="center"/>
    </xf>
    <xf numFmtId="170" fontId="46" fillId="7" borderId="27" xfId="0" applyNumberFormat="1" applyFont="1" applyFill="1" applyBorder="1" applyAlignment="1">
      <alignment vertical="center"/>
    </xf>
    <xf numFmtId="0" fontId="47" fillId="7" borderId="0" xfId="0" applyFont="1" applyFill="1" applyAlignment="1">
      <alignment vertical="center"/>
    </xf>
    <xf numFmtId="170" fontId="47" fillId="7" borderId="0" xfId="0" applyNumberFormat="1" applyFont="1" applyFill="1" applyAlignment="1">
      <alignment vertical="center"/>
    </xf>
    <xf numFmtId="0" fontId="47" fillId="7" borderId="0" xfId="0" applyFont="1" applyFill="1" applyAlignment="1">
      <alignment horizontal="left" vertical="center"/>
    </xf>
    <xf numFmtId="168" fontId="47" fillId="7" borderId="0" xfId="0" applyNumberFormat="1" applyFont="1" applyFill="1" applyAlignment="1">
      <alignment vertical="center"/>
    </xf>
    <xf numFmtId="0" fontId="47" fillId="7" borderId="23" xfId="0" applyFont="1" applyFill="1" applyBorder="1" applyAlignment="1">
      <alignment horizontal="left" vertical="center"/>
    </xf>
    <xf numFmtId="0" fontId="47" fillId="7" borderId="28" xfId="0" applyFont="1" applyFill="1" applyBorder="1" applyAlignment="1">
      <alignment horizontal="left" vertical="center"/>
    </xf>
    <xf numFmtId="0" fontId="47" fillId="7" borderId="24" xfId="0" applyFont="1" applyFill="1" applyBorder="1" applyAlignment="1">
      <alignment horizontal="left" vertical="center"/>
    </xf>
    <xf numFmtId="0" fontId="46" fillId="7" borderId="25" xfId="0" applyFont="1" applyFill="1" applyBorder="1" applyAlignment="1">
      <alignment vertical="center"/>
    </xf>
    <xf numFmtId="1" fontId="20" fillId="11" borderId="28" xfId="0" applyNumberFormat="1" applyFont="1" applyFill="1" applyBorder="1" applyAlignment="1">
      <alignment horizontal="right"/>
    </xf>
    <xf numFmtId="166" fontId="24" fillId="16" borderId="75" xfId="0" applyNumberFormat="1" applyFont="1" applyFill="1" applyBorder="1" applyAlignment="1" applyProtection="1">
      <alignment horizontal="right"/>
      <protection locked="0"/>
    </xf>
    <xf numFmtId="0" fontId="24" fillId="16" borderId="75" xfId="0" applyFont="1" applyFill="1" applyBorder="1" applyAlignment="1" applyProtection="1">
      <alignment horizontal="left"/>
      <protection locked="0"/>
    </xf>
    <xf numFmtId="0" fontId="0" fillId="5" borderId="43" xfId="0" applyFill="1" applyBorder="1" applyAlignment="1" applyProtection="1">
      <alignment horizontal="right"/>
      <protection locked="0"/>
    </xf>
    <xf numFmtId="9" fontId="24" fillId="16" borderId="75" xfId="3" applyFont="1" applyFill="1" applyBorder="1" applyProtection="1">
      <protection locked="0"/>
    </xf>
    <xf numFmtId="9" fontId="36" fillId="0" borderId="0" xfId="0" applyNumberFormat="1" applyFont="1" applyAlignment="1">
      <alignment wrapText="1"/>
    </xf>
    <xf numFmtId="0" fontId="0" fillId="10" borderId="0" xfId="0" applyFill="1"/>
    <xf numFmtId="0" fontId="19" fillId="12" borderId="45" xfId="0" applyFont="1" applyFill="1" applyBorder="1" applyAlignment="1">
      <alignment horizontal="right"/>
    </xf>
    <xf numFmtId="0" fontId="19" fillId="12" borderId="46" xfId="0" applyFont="1" applyFill="1" applyBorder="1" applyAlignment="1">
      <alignment horizontal="right"/>
    </xf>
    <xf numFmtId="0" fontId="19" fillId="11" borderId="9" xfId="0" applyFont="1" applyFill="1" applyBorder="1" applyAlignment="1">
      <alignment horizontal="right"/>
    </xf>
    <xf numFmtId="0" fontId="32" fillId="0" borderId="0" xfId="0" applyFont="1" applyAlignment="1">
      <alignment horizontal="left"/>
    </xf>
    <xf numFmtId="0" fontId="19" fillId="11" borderId="0" xfId="0" applyFont="1" applyFill="1" applyAlignment="1">
      <alignment horizontal="right"/>
    </xf>
    <xf numFmtId="0" fontId="38" fillId="15" borderId="82" xfId="0" applyFont="1" applyFill="1" applyBorder="1" applyAlignment="1">
      <alignment vertical="center"/>
    </xf>
    <xf numFmtId="0" fontId="25" fillId="0" borderId="0" xfId="0" applyFont="1" applyAlignment="1">
      <alignment vertical="center"/>
    </xf>
    <xf numFmtId="0" fontId="37" fillId="15" borderId="72" xfId="0" applyFont="1" applyFill="1" applyBorder="1" applyAlignment="1">
      <alignment vertical="center" wrapText="1"/>
    </xf>
    <xf numFmtId="0" fontId="37" fillId="15" borderId="73" xfId="0" applyFont="1" applyFill="1" applyBorder="1" applyAlignment="1">
      <alignment vertical="center"/>
    </xf>
    <xf numFmtId="0" fontId="37" fillId="15" borderId="73" xfId="0" applyFont="1" applyFill="1" applyBorder="1" applyAlignment="1">
      <alignment vertical="center" wrapText="1"/>
    </xf>
    <xf numFmtId="0" fontId="32" fillId="0" borderId="0" xfId="0" applyFont="1" applyAlignment="1">
      <alignment vertical="center"/>
    </xf>
    <xf numFmtId="0" fontId="31" fillId="7" borderId="0" xfId="0" applyFont="1" applyFill="1" applyAlignment="1">
      <alignment horizontal="right" vertical="center"/>
    </xf>
    <xf numFmtId="166" fontId="31" fillId="7" borderId="0" xfId="0" applyNumberFormat="1" applyFont="1" applyFill="1" applyAlignment="1">
      <alignment vertical="center"/>
    </xf>
    <xf numFmtId="9" fontId="31" fillId="0" borderId="0" xfId="3" applyFont="1" applyFill="1" applyAlignment="1" applyProtection="1">
      <alignment vertical="center"/>
    </xf>
    <xf numFmtId="166" fontId="31" fillId="0" borderId="0" xfId="0" applyNumberFormat="1" applyFont="1" applyAlignment="1">
      <alignment vertical="center"/>
    </xf>
    <xf numFmtId="0" fontId="40" fillId="0" borderId="0" xfId="0" applyFont="1" applyAlignment="1">
      <alignment horizontal="left" vertical="center"/>
    </xf>
    <xf numFmtId="0" fontId="24" fillId="0" borderId="0" xfId="0" applyFont="1" applyAlignment="1">
      <alignment vertical="center" wrapText="1"/>
    </xf>
    <xf numFmtId="10" fontId="24" fillId="16" borderId="75" xfId="3" applyNumberFormat="1" applyFont="1" applyFill="1" applyBorder="1" applyAlignment="1" applyProtection="1">
      <alignment horizontal="right"/>
      <protection locked="0"/>
    </xf>
    <xf numFmtId="0" fontId="37" fillId="15" borderId="74" xfId="0" applyFont="1" applyFill="1" applyBorder="1" applyAlignment="1">
      <alignment vertical="center"/>
    </xf>
    <xf numFmtId="0" fontId="37" fillId="15" borderId="72" xfId="0" applyFont="1" applyFill="1" applyBorder="1" applyAlignment="1">
      <alignment vertical="center"/>
    </xf>
    <xf numFmtId="0" fontId="46" fillId="7" borderId="9" xfId="0" applyFont="1" applyFill="1" applyBorder="1" applyAlignment="1">
      <alignment horizontal="right" vertical="center"/>
    </xf>
    <xf numFmtId="0" fontId="46" fillId="7" borderId="11" xfId="0" applyFont="1" applyFill="1" applyBorder="1" applyAlignment="1">
      <alignment horizontal="right" vertical="center"/>
    </xf>
    <xf numFmtId="0" fontId="46" fillId="7" borderId="28" xfId="0" applyFont="1" applyFill="1" applyBorder="1" applyAlignment="1">
      <alignment horizontal="right" vertical="center"/>
    </xf>
    <xf numFmtId="0" fontId="46" fillId="7" borderId="29" xfId="0" applyFont="1" applyFill="1" applyBorder="1" applyAlignment="1">
      <alignment horizontal="right" vertical="center"/>
    </xf>
    <xf numFmtId="170" fontId="46" fillId="7" borderId="39" xfId="0" applyNumberFormat="1" applyFont="1" applyFill="1" applyBorder="1" applyAlignment="1">
      <alignment vertical="center"/>
    </xf>
    <xf numFmtId="170" fontId="46" fillId="7" borderId="87" xfId="0" applyNumberFormat="1" applyFont="1" applyFill="1" applyBorder="1" applyAlignment="1">
      <alignment vertical="center"/>
    </xf>
    <xf numFmtId="170" fontId="47" fillId="7" borderId="90" xfId="0" applyNumberFormat="1" applyFont="1" applyFill="1" applyBorder="1" applyAlignment="1">
      <alignment vertical="center"/>
    </xf>
    <xf numFmtId="170" fontId="47" fillId="7" borderId="91" xfId="0" applyNumberFormat="1" applyFont="1" applyFill="1" applyBorder="1" applyAlignment="1">
      <alignment vertical="center"/>
    </xf>
    <xf numFmtId="9" fontId="46" fillId="7" borderId="18" xfId="3" applyFont="1" applyFill="1" applyBorder="1" applyAlignment="1">
      <alignment vertical="center"/>
    </xf>
    <xf numFmtId="170" fontId="46" fillId="7" borderId="40" xfId="0" applyNumberFormat="1" applyFont="1" applyFill="1" applyBorder="1" applyAlignment="1">
      <alignment horizontal="right" vertical="center"/>
    </xf>
    <xf numFmtId="170" fontId="46" fillId="7" borderId="40" xfId="0" applyNumberFormat="1" applyFont="1" applyFill="1" applyBorder="1" applyAlignment="1">
      <alignment vertical="center"/>
    </xf>
    <xf numFmtId="170" fontId="46" fillId="7" borderId="92" xfId="0" applyNumberFormat="1" applyFont="1" applyFill="1" applyBorder="1" applyAlignment="1">
      <alignment vertical="center"/>
    </xf>
    <xf numFmtId="9" fontId="46" fillId="7" borderId="20" xfId="3" applyFont="1" applyFill="1" applyBorder="1" applyAlignment="1">
      <alignment vertical="center"/>
    </xf>
    <xf numFmtId="170" fontId="46" fillId="7" borderId="93" xfId="0" applyNumberFormat="1" applyFont="1" applyFill="1" applyBorder="1" applyAlignment="1">
      <alignment vertical="center"/>
    </xf>
    <xf numFmtId="170" fontId="46" fillId="7" borderId="94" xfId="0" applyNumberFormat="1" applyFont="1" applyFill="1" applyBorder="1" applyAlignment="1">
      <alignment vertical="center"/>
    </xf>
    <xf numFmtId="0" fontId="46" fillId="7" borderId="18" xfId="0" applyFont="1" applyFill="1" applyBorder="1" applyAlignment="1">
      <alignment vertical="center"/>
    </xf>
    <xf numFmtId="170" fontId="46" fillId="7" borderId="95" xfId="0" applyNumberFormat="1" applyFont="1" applyFill="1" applyBorder="1" applyAlignment="1">
      <alignment vertical="center"/>
    </xf>
    <xf numFmtId="0" fontId="46" fillId="7" borderId="20" xfId="0" applyFont="1" applyFill="1" applyBorder="1" applyAlignment="1">
      <alignment vertical="center"/>
    </xf>
    <xf numFmtId="0" fontId="46" fillId="7" borderId="53" xfId="0" applyFont="1" applyFill="1" applyBorder="1" applyAlignment="1">
      <alignment vertical="center"/>
    </xf>
    <xf numFmtId="39" fontId="46" fillId="7" borderId="52" xfId="0" applyNumberFormat="1" applyFont="1" applyFill="1" applyBorder="1" applyAlignment="1">
      <alignment vertical="center"/>
    </xf>
    <xf numFmtId="39" fontId="46" fillId="7" borderId="96" xfId="0" applyNumberFormat="1" applyFont="1" applyFill="1" applyBorder="1" applyAlignment="1">
      <alignment vertical="center"/>
    </xf>
    <xf numFmtId="0" fontId="46" fillId="7" borderId="51" xfId="0" applyFont="1" applyFill="1" applyBorder="1" applyAlignment="1">
      <alignment vertical="center"/>
    </xf>
    <xf numFmtId="39" fontId="46" fillId="7" borderId="97" xfId="0" applyNumberFormat="1" applyFont="1" applyFill="1" applyBorder="1" applyAlignment="1">
      <alignment vertical="center"/>
    </xf>
    <xf numFmtId="39" fontId="46" fillId="7" borderId="98" xfId="0" applyNumberFormat="1" applyFont="1" applyFill="1" applyBorder="1" applyAlignment="1">
      <alignment vertical="center"/>
    </xf>
    <xf numFmtId="0" fontId="46" fillId="7" borderId="99" xfId="0" applyFont="1" applyFill="1" applyBorder="1" applyAlignment="1">
      <alignment vertical="center"/>
    </xf>
    <xf numFmtId="39" fontId="46" fillId="7" borderId="100" xfId="0" applyNumberFormat="1" applyFont="1" applyFill="1" applyBorder="1" applyAlignment="1">
      <alignment vertical="center"/>
    </xf>
    <xf numFmtId="0" fontId="47" fillId="7" borderId="0" xfId="0" applyFont="1" applyFill="1" applyAlignment="1">
      <alignment horizontal="right" vertical="center"/>
    </xf>
    <xf numFmtId="0" fontId="40" fillId="7" borderId="5" xfId="0" applyFont="1" applyFill="1" applyBorder="1" applyAlignment="1">
      <alignment horizontal="right" vertical="center"/>
    </xf>
    <xf numFmtId="0" fontId="46" fillId="7" borderId="101" xfId="0" applyFont="1" applyFill="1" applyBorder="1" applyAlignment="1">
      <alignment horizontal="right" vertical="center"/>
    </xf>
    <xf numFmtId="170" fontId="46" fillId="7" borderId="102" xfId="0" applyNumberFormat="1" applyFont="1" applyFill="1" applyBorder="1" applyAlignment="1">
      <alignment vertical="center"/>
    </xf>
    <xf numFmtId="166" fontId="46" fillId="7" borderId="101" xfId="0" applyNumberFormat="1" applyFont="1" applyFill="1" applyBorder="1" applyAlignment="1">
      <alignment horizontal="right" vertical="center"/>
    </xf>
    <xf numFmtId="0" fontId="32" fillId="7" borderId="103" xfId="0" applyFont="1" applyFill="1" applyBorder="1"/>
    <xf numFmtId="0" fontId="31" fillId="7" borderId="103" xfId="0" applyFont="1" applyFill="1" applyBorder="1"/>
    <xf numFmtId="0" fontId="31" fillId="7" borderId="104" xfId="0" applyFont="1" applyFill="1" applyBorder="1"/>
    <xf numFmtId="0" fontId="46" fillId="7" borderId="12" xfId="0" applyFont="1" applyFill="1" applyBorder="1" applyAlignment="1">
      <alignment horizontal="right" vertical="center"/>
    </xf>
    <xf numFmtId="166" fontId="46" fillId="7" borderId="2" xfId="0" applyNumberFormat="1" applyFont="1" applyFill="1" applyBorder="1" applyAlignment="1">
      <alignment vertical="center"/>
    </xf>
    <xf numFmtId="0" fontId="46" fillId="7" borderId="48" xfId="0" applyFont="1" applyFill="1" applyBorder="1" applyAlignment="1">
      <alignment horizontal="right" vertical="center"/>
    </xf>
    <xf numFmtId="166" fontId="46" fillId="7" borderId="47" xfId="0" applyNumberFormat="1" applyFont="1" applyFill="1" applyBorder="1" applyAlignment="1">
      <alignment vertical="center"/>
    </xf>
    <xf numFmtId="170" fontId="46" fillId="7" borderId="67" xfId="0" applyNumberFormat="1" applyFont="1" applyFill="1" applyBorder="1" applyAlignment="1">
      <alignment vertical="center"/>
    </xf>
    <xf numFmtId="170" fontId="46" fillId="7" borderId="105" xfId="0" applyNumberFormat="1" applyFont="1" applyFill="1" applyBorder="1" applyAlignment="1">
      <alignment vertical="center"/>
    </xf>
    <xf numFmtId="0" fontId="50" fillId="7" borderId="106" xfId="0" applyFont="1" applyFill="1" applyBorder="1" applyAlignment="1">
      <alignment horizontal="right"/>
    </xf>
    <xf numFmtId="166" fontId="46" fillId="7" borderId="0" xfId="0" applyNumberFormat="1" applyFont="1" applyFill="1" applyAlignment="1">
      <alignment vertical="center"/>
    </xf>
    <xf numFmtId="166" fontId="46" fillId="7" borderId="21" xfId="0" applyNumberFormat="1" applyFont="1" applyFill="1" applyBorder="1" applyAlignment="1">
      <alignment vertical="center"/>
    </xf>
    <xf numFmtId="166" fontId="46" fillId="7" borderId="107" xfId="0" applyNumberFormat="1" applyFont="1" applyFill="1" applyBorder="1" applyAlignment="1">
      <alignment horizontal="right" vertical="center"/>
    </xf>
    <xf numFmtId="39" fontId="46" fillId="7" borderId="108" xfId="0" applyNumberFormat="1" applyFont="1" applyFill="1" applyBorder="1" applyAlignment="1">
      <alignment vertical="center"/>
    </xf>
    <xf numFmtId="0" fontId="47" fillId="7" borderId="109" xfId="0" applyFont="1" applyFill="1" applyBorder="1" applyAlignment="1">
      <alignment horizontal="left" vertical="center"/>
    </xf>
    <xf numFmtId="0" fontId="46" fillId="7" borderId="110" xfId="0" applyFont="1" applyFill="1" applyBorder="1" applyAlignment="1">
      <alignment vertical="center"/>
    </xf>
    <xf numFmtId="170" fontId="46" fillId="7" borderId="110" xfId="0" applyNumberFormat="1" applyFont="1" applyFill="1" applyBorder="1" applyAlignment="1">
      <alignment vertical="center"/>
    </xf>
    <xf numFmtId="170" fontId="46" fillId="7" borderId="111" xfId="0" applyNumberFormat="1" applyFont="1" applyFill="1" applyBorder="1" applyAlignment="1">
      <alignment vertical="center"/>
    </xf>
    <xf numFmtId="170" fontId="46" fillId="7" borderId="114" xfId="0" applyNumberFormat="1" applyFont="1" applyFill="1" applyBorder="1" applyAlignment="1">
      <alignment vertical="center"/>
    </xf>
    <xf numFmtId="170" fontId="46" fillId="7" borderId="115" xfId="0" applyNumberFormat="1" applyFont="1" applyFill="1" applyBorder="1" applyAlignment="1">
      <alignment vertical="center"/>
    </xf>
    <xf numFmtId="0" fontId="46" fillId="7" borderId="5" xfId="0" applyFont="1" applyFill="1" applyBorder="1" applyAlignment="1">
      <alignment horizontal="right" vertical="center"/>
    </xf>
    <xf numFmtId="9" fontId="46" fillId="7" borderId="101" xfId="3" applyFont="1" applyFill="1" applyBorder="1" applyAlignment="1">
      <alignment vertical="center"/>
    </xf>
    <xf numFmtId="170" fontId="46" fillId="7" borderId="117" xfId="0" applyNumberFormat="1" applyFont="1" applyFill="1" applyBorder="1" applyAlignment="1">
      <alignment vertical="center"/>
    </xf>
    <xf numFmtId="170" fontId="46" fillId="7" borderId="107" xfId="0" applyNumberFormat="1" applyFont="1" applyFill="1" applyBorder="1" applyAlignment="1">
      <alignment vertical="center"/>
    </xf>
    <xf numFmtId="0" fontId="46" fillId="7" borderId="0" xfId="0" applyFont="1" applyFill="1" applyAlignment="1">
      <alignment horizontal="left" vertical="center"/>
    </xf>
    <xf numFmtId="0" fontId="46" fillId="7" borderId="0" xfId="0" applyFont="1" applyFill="1" applyAlignment="1">
      <alignment vertical="center"/>
    </xf>
    <xf numFmtId="170" fontId="46" fillId="7" borderId="0" xfId="0" applyNumberFormat="1" applyFont="1" applyFill="1" applyAlignment="1">
      <alignment vertical="center"/>
    </xf>
    <xf numFmtId="170" fontId="46" fillId="7" borderId="25" xfId="0" applyNumberFormat="1" applyFont="1" applyFill="1" applyBorder="1" applyAlignment="1">
      <alignment vertical="center"/>
    </xf>
    <xf numFmtId="170" fontId="46" fillId="7" borderId="118" xfId="0" applyNumberFormat="1" applyFont="1" applyFill="1" applyBorder="1" applyAlignment="1">
      <alignment vertical="center"/>
    </xf>
    <xf numFmtId="170" fontId="47" fillId="7" borderId="117" xfId="0" applyNumberFormat="1" applyFont="1" applyFill="1" applyBorder="1" applyAlignment="1">
      <alignment vertical="center"/>
    </xf>
    <xf numFmtId="170" fontId="47" fillId="7" borderId="107" xfId="0" applyNumberFormat="1" applyFont="1" applyFill="1" applyBorder="1" applyAlignment="1">
      <alignment vertical="center"/>
    </xf>
    <xf numFmtId="170" fontId="37" fillId="15" borderId="123" xfId="0" applyNumberFormat="1" applyFont="1" applyFill="1" applyBorder="1" applyAlignment="1">
      <alignment vertical="center"/>
    </xf>
    <xf numFmtId="170" fontId="37" fillId="15" borderId="124" xfId="0" applyNumberFormat="1" applyFont="1" applyFill="1" applyBorder="1" applyAlignment="1">
      <alignment vertical="center"/>
    </xf>
    <xf numFmtId="0" fontId="21" fillId="11" borderId="28" xfId="0" applyFont="1" applyFill="1" applyBorder="1" applyAlignment="1">
      <alignment horizontal="right"/>
    </xf>
    <xf numFmtId="1" fontId="21" fillId="11" borderId="28" xfId="0" applyNumberFormat="1" applyFont="1" applyFill="1" applyBorder="1" applyAlignment="1">
      <alignment horizontal="right"/>
    </xf>
    <xf numFmtId="168" fontId="20" fillId="11" borderId="47" xfId="0" applyNumberFormat="1" applyFont="1" applyFill="1" applyBorder="1" applyAlignment="1">
      <alignment horizontal="left"/>
    </xf>
    <xf numFmtId="0" fontId="22" fillId="11" borderId="47" xfId="0" applyFont="1" applyFill="1" applyBorder="1"/>
    <xf numFmtId="0" fontId="22" fillId="11" borderId="49" xfId="0" applyFont="1" applyFill="1" applyBorder="1"/>
    <xf numFmtId="1" fontId="21" fillId="11" borderId="48" xfId="0" applyNumberFormat="1" applyFont="1" applyFill="1" applyBorder="1" applyAlignment="1">
      <alignment horizontal="right"/>
    </xf>
    <xf numFmtId="0" fontId="21" fillId="11" borderId="48" xfId="0" applyFont="1" applyFill="1" applyBorder="1" applyAlignment="1">
      <alignment horizontal="right"/>
    </xf>
    <xf numFmtId="6" fontId="20" fillId="11" borderId="56" xfId="0" applyNumberFormat="1" applyFont="1" applyFill="1" applyBorder="1"/>
    <xf numFmtId="6" fontId="20" fillId="11" borderId="57" xfId="0" applyNumberFormat="1" applyFont="1" applyFill="1" applyBorder="1"/>
    <xf numFmtId="166" fontId="20" fillId="0" borderId="32" xfId="0" applyNumberFormat="1" applyFont="1" applyBorder="1"/>
    <xf numFmtId="166" fontId="20" fillId="0" borderId="52" xfId="0" applyNumberFormat="1" applyFont="1" applyBorder="1"/>
    <xf numFmtId="166" fontId="20" fillId="0" borderId="41" xfId="0" applyNumberFormat="1" applyFont="1" applyBorder="1"/>
    <xf numFmtId="166" fontId="20" fillId="11" borderId="55" xfId="0" applyNumberFormat="1" applyFont="1" applyFill="1" applyBorder="1"/>
    <xf numFmtId="166" fontId="20" fillId="11" borderId="56" xfId="0" applyNumberFormat="1" applyFont="1" applyFill="1" applyBorder="1"/>
    <xf numFmtId="166" fontId="20" fillId="11" borderId="57" xfId="0" applyNumberFormat="1" applyFont="1" applyFill="1" applyBorder="1"/>
    <xf numFmtId="166" fontId="20" fillId="11" borderId="2" xfId="0" applyNumberFormat="1" applyFont="1" applyFill="1" applyBorder="1"/>
    <xf numFmtId="166" fontId="20" fillId="11" borderId="22" xfId="0" applyNumberFormat="1" applyFont="1" applyFill="1" applyBorder="1"/>
    <xf numFmtId="166" fontId="20" fillId="11" borderId="58" xfId="0" applyNumberFormat="1" applyFont="1" applyFill="1" applyBorder="1"/>
    <xf numFmtId="166" fontId="20" fillId="11" borderId="61" xfId="0" applyNumberFormat="1" applyFont="1" applyFill="1" applyBorder="1"/>
    <xf numFmtId="166" fontId="20" fillId="11" borderId="62" xfId="0" applyNumberFormat="1" applyFont="1" applyFill="1" applyBorder="1"/>
    <xf numFmtId="166" fontId="20" fillId="11" borderId="63" xfId="0" applyNumberFormat="1" applyFont="1" applyFill="1" applyBorder="1"/>
    <xf numFmtId="166" fontId="20" fillId="11" borderId="20" xfId="0" applyNumberFormat="1" applyFont="1" applyFill="1" applyBorder="1"/>
    <xf numFmtId="166" fontId="20" fillId="11" borderId="3" xfId="0" applyNumberFormat="1" applyFont="1" applyFill="1" applyBorder="1"/>
    <xf numFmtId="166" fontId="20" fillId="11" borderId="64" xfId="0" applyNumberFormat="1" applyFont="1" applyFill="1" applyBorder="1"/>
    <xf numFmtId="166" fontId="20" fillId="11" borderId="66" xfId="0" applyNumberFormat="1" applyFont="1" applyFill="1" applyBorder="1"/>
    <xf numFmtId="166" fontId="20" fillId="11" borderId="27" xfId="0" applyNumberFormat="1" applyFont="1" applyFill="1" applyBorder="1"/>
    <xf numFmtId="166" fontId="20" fillId="11" borderId="59" xfId="0" applyNumberFormat="1" applyFont="1" applyFill="1" applyBorder="1"/>
    <xf numFmtId="166" fontId="20" fillId="11" borderId="30" xfId="0" applyNumberFormat="1" applyFont="1" applyFill="1" applyBorder="1"/>
    <xf numFmtId="6" fontId="20" fillId="11" borderId="23" xfId="0" applyNumberFormat="1" applyFont="1" applyFill="1" applyBorder="1" applyAlignment="1">
      <alignment horizontal="right"/>
    </xf>
    <xf numFmtId="168" fontId="31" fillId="6" borderId="10" xfId="2" applyNumberFormat="1" applyFont="1" applyFill="1" applyBorder="1" applyAlignment="1" applyProtection="1">
      <alignment horizontal="center" vertical="center"/>
    </xf>
    <xf numFmtId="168" fontId="31" fillId="6" borderId="9" xfId="2" applyNumberFormat="1" applyFont="1" applyFill="1" applyBorder="1" applyAlignment="1" applyProtection="1">
      <alignment horizontal="center" vertical="center"/>
    </xf>
    <xf numFmtId="168" fontId="31" fillId="6" borderId="10" xfId="0" applyNumberFormat="1" applyFont="1" applyFill="1" applyBorder="1" applyAlignment="1">
      <alignment horizontal="center" vertical="center"/>
    </xf>
    <xf numFmtId="168" fontId="31" fillId="6" borderId="9" xfId="0" applyNumberFormat="1" applyFont="1" applyFill="1" applyBorder="1" applyAlignment="1">
      <alignment horizontal="center" vertical="center"/>
    </xf>
    <xf numFmtId="0" fontId="0" fillId="7" borderId="125" xfId="0" applyFill="1" applyBorder="1" applyAlignment="1">
      <alignment vertical="center"/>
    </xf>
    <xf numFmtId="168" fontId="31" fillId="6" borderId="13" xfId="0" applyNumberFormat="1" applyFont="1" applyFill="1" applyBorder="1" applyAlignment="1">
      <alignment horizontal="center" vertical="center"/>
    </xf>
    <xf numFmtId="168" fontId="31" fillId="6" borderId="12" xfId="0" applyNumberFormat="1" applyFont="1" applyFill="1" applyBorder="1" applyAlignment="1">
      <alignment horizontal="center" vertical="center"/>
    </xf>
    <xf numFmtId="9" fontId="31" fillId="6" borderId="126" xfId="0" applyNumberFormat="1" applyFont="1" applyFill="1" applyBorder="1" applyAlignment="1">
      <alignment horizontal="center" vertical="center"/>
    </xf>
    <xf numFmtId="0" fontId="31" fillId="6" borderId="127" xfId="1" applyNumberFormat="1" applyFont="1" applyFill="1" applyBorder="1" applyAlignment="1" applyProtection="1">
      <alignment horizontal="center" vertical="center"/>
    </xf>
    <xf numFmtId="0" fontId="31" fillId="6" borderId="9" xfId="1" applyNumberFormat="1" applyFont="1" applyFill="1" applyBorder="1" applyAlignment="1" applyProtection="1">
      <alignment horizontal="center" vertical="center"/>
    </xf>
    <xf numFmtId="9" fontId="31" fillId="6" borderId="128" xfId="0" applyNumberFormat="1" applyFont="1" applyFill="1" applyBorder="1" applyAlignment="1">
      <alignment horizontal="center" vertical="center"/>
    </xf>
    <xf numFmtId="171" fontId="31" fillId="6" borderId="126" xfId="0" applyNumberFormat="1" applyFont="1" applyFill="1" applyBorder="1" applyAlignment="1">
      <alignment horizontal="center" vertical="center"/>
    </xf>
    <xf numFmtId="171" fontId="31" fillId="6" borderId="129" xfId="0" applyNumberFormat="1"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6" fontId="31" fillId="6" borderId="126" xfId="0" applyNumberFormat="1" applyFont="1" applyFill="1" applyBorder="1" applyAlignment="1">
      <alignment horizontal="center" vertical="center"/>
    </xf>
    <xf numFmtId="168" fontId="31" fillId="6" borderId="127" xfId="2" applyNumberFormat="1" applyFont="1" applyFill="1" applyBorder="1" applyAlignment="1" applyProtection="1">
      <alignment horizontal="center" vertical="center"/>
    </xf>
    <xf numFmtId="6" fontId="31" fillId="6" borderId="129" xfId="0" applyNumberFormat="1" applyFont="1" applyFill="1" applyBorder="1" applyAlignment="1">
      <alignment horizontal="center" vertical="center"/>
    </xf>
    <xf numFmtId="168" fontId="31" fillId="6" borderId="126" xfId="0" applyNumberFormat="1" applyFont="1" applyFill="1" applyBorder="1" applyAlignment="1">
      <alignment horizontal="center" vertical="center"/>
    </xf>
    <xf numFmtId="168" fontId="31" fillId="6" borderId="129" xfId="0" applyNumberFormat="1" applyFont="1" applyFill="1" applyBorder="1" applyAlignment="1">
      <alignment horizontal="center" vertical="center"/>
    </xf>
    <xf numFmtId="168" fontId="31" fillId="6" borderId="132" xfId="0" applyNumberFormat="1" applyFont="1" applyFill="1" applyBorder="1" applyAlignment="1">
      <alignment horizontal="center" vertical="center"/>
    </xf>
    <xf numFmtId="168" fontId="31" fillId="6" borderId="133" xfId="2" applyNumberFormat="1" applyFont="1" applyFill="1" applyBorder="1" applyAlignment="1" applyProtection="1">
      <alignment horizontal="center" vertical="center"/>
    </xf>
    <xf numFmtId="168" fontId="31" fillId="6" borderId="12" xfId="2" applyNumberFormat="1" applyFont="1" applyFill="1" applyBorder="1" applyAlignment="1" applyProtection="1">
      <alignment horizontal="center" vertical="center"/>
    </xf>
    <xf numFmtId="168" fontId="31" fillId="6" borderId="134" xfId="0" applyNumberFormat="1" applyFont="1" applyFill="1" applyBorder="1" applyAlignment="1">
      <alignment horizontal="center" vertical="center"/>
    </xf>
    <xf numFmtId="168" fontId="31" fillId="6" borderId="49" xfId="2" applyNumberFormat="1" applyFont="1" applyFill="1" applyBorder="1" applyAlignment="1" applyProtection="1">
      <alignment horizontal="center" vertical="center"/>
    </xf>
    <xf numFmtId="168" fontId="31" fillId="6" borderId="48" xfId="2" applyNumberFormat="1" applyFont="1" applyFill="1" applyBorder="1" applyAlignment="1" applyProtection="1">
      <alignment horizontal="center" vertical="center"/>
    </xf>
    <xf numFmtId="166" fontId="0" fillId="7" borderId="136" xfId="0" applyNumberFormat="1" applyFill="1" applyBorder="1" applyAlignment="1">
      <alignment vertical="center"/>
    </xf>
    <xf numFmtId="166" fontId="0" fillId="5" borderId="136" xfId="0" applyNumberFormat="1" applyFill="1" applyBorder="1" applyAlignment="1" applyProtection="1">
      <alignment vertical="center"/>
      <protection locked="0"/>
    </xf>
    <xf numFmtId="0" fontId="0" fillId="7" borderId="9" xfId="0" applyFill="1" applyBorder="1" applyAlignment="1">
      <alignment vertical="center"/>
    </xf>
    <xf numFmtId="0" fontId="0" fillId="7" borderId="141" xfId="0" applyFill="1" applyBorder="1" applyAlignment="1">
      <alignment vertical="center"/>
    </xf>
    <xf numFmtId="166" fontId="0" fillId="7" borderId="142" xfId="0" applyNumberFormat="1" applyFill="1" applyBorder="1" applyAlignment="1">
      <alignment vertical="center"/>
    </xf>
    <xf numFmtId="0" fontId="0" fillId="0" borderId="9" xfId="0" applyBorder="1"/>
    <xf numFmtId="0" fontId="6" fillId="4" borderId="140" xfId="0" applyFont="1" applyFill="1" applyBorder="1" applyAlignment="1">
      <alignment horizontal="center" vertical="center"/>
    </xf>
    <xf numFmtId="0" fontId="6" fillId="4" borderId="23" xfId="0" applyFont="1" applyFill="1" applyBorder="1"/>
    <xf numFmtId="0" fontId="6" fillId="4" borderId="41" xfId="0" applyFont="1" applyFill="1" applyBorder="1"/>
    <xf numFmtId="9" fontId="0" fillId="7" borderId="1" xfId="3" applyFont="1" applyFill="1" applyBorder="1"/>
    <xf numFmtId="9" fontId="0" fillId="5" borderId="43" xfId="3" applyFont="1" applyFill="1" applyBorder="1" applyProtection="1">
      <protection locked="0"/>
    </xf>
    <xf numFmtId="166" fontId="0" fillId="7" borderId="1" xfId="0" applyNumberFormat="1" applyFill="1" applyBorder="1" applyAlignment="1">
      <alignment horizontal="right"/>
    </xf>
    <xf numFmtId="0" fontId="0" fillId="5" borderId="1" xfId="0" applyFill="1" applyBorder="1" applyAlignment="1" applyProtection="1">
      <alignment horizontal="right"/>
      <protection locked="0"/>
    </xf>
    <xf numFmtId="0" fontId="0" fillId="5" borderId="1" xfId="0" applyFill="1" applyBorder="1" applyProtection="1">
      <protection locked="0"/>
    </xf>
    <xf numFmtId="168" fontId="0" fillId="7" borderId="1" xfId="0" applyNumberFormat="1" applyFill="1" applyBorder="1"/>
    <xf numFmtId="166" fontId="0" fillId="7" borderId="138" xfId="0" applyNumberFormat="1" applyFill="1" applyBorder="1"/>
    <xf numFmtId="0" fontId="16" fillId="6" borderId="7" xfId="0" applyFont="1" applyFill="1" applyBorder="1"/>
    <xf numFmtId="0" fontId="16" fillId="6" borderId="44" xfId="0" applyFont="1" applyFill="1" applyBorder="1"/>
    <xf numFmtId="0" fontId="16" fillId="6" borderId="8" xfId="0" applyFont="1" applyFill="1" applyBorder="1"/>
    <xf numFmtId="0" fontId="0" fillId="0" borderId="10" xfId="0" applyBorder="1"/>
    <xf numFmtId="0" fontId="6" fillId="4" borderId="9" xfId="0" applyFont="1" applyFill="1" applyBorder="1"/>
    <xf numFmtId="0" fontId="6" fillId="4" borderId="10" xfId="0" applyFont="1" applyFill="1" applyBorder="1"/>
    <xf numFmtId="0" fontId="0" fillId="5" borderId="125" xfId="0" applyFill="1" applyBorder="1" applyProtection="1">
      <protection locked="0"/>
    </xf>
    <xf numFmtId="0" fontId="0" fillId="7" borderId="9" xfId="0" applyFill="1" applyBorder="1" applyAlignment="1">
      <alignment horizontal="right"/>
    </xf>
    <xf numFmtId="0" fontId="0" fillId="7" borderId="125" xfId="0" applyFill="1" applyBorder="1"/>
    <xf numFmtId="0" fontId="3" fillId="7" borderId="9" xfId="0" applyFont="1" applyFill="1" applyBorder="1"/>
    <xf numFmtId="0" fontId="0" fillId="7" borderId="48" xfId="0" applyFill="1" applyBorder="1" applyAlignment="1">
      <alignment horizontal="right"/>
    </xf>
    <xf numFmtId="0" fontId="0" fillId="0" borderId="47" xfId="0" applyBorder="1"/>
    <xf numFmtId="0" fontId="0" fillId="0" borderId="49" xfId="0" applyBorder="1"/>
    <xf numFmtId="166" fontId="0" fillId="5" borderId="43" xfId="0" applyNumberFormat="1" applyFill="1" applyBorder="1" applyProtection="1">
      <protection locked="0"/>
    </xf>
    <xf numFmtId="10" fontId="0" fillId="7" borderId="1" xfId="0" applyNumberFormat="1" applyFill="1" applyBorder="1"/>
    <xf numFmtId="0" fontId="25" fillId="0" borderId="9" xfId="0" applyFont="1" applyBorder="1" applyAlignment="1">
      <alignment vertical="center"/>
    </xf>
    <xf numFmtId="9" fontId="31" fillId="0" borderId="0" xfId="3" applyFont="1" applyFill="1" applyBorder="1" applyAlignment="1" applyProtection="1">
      <alignment vertical="center"/>
    </xf>
    <xf numFmtId="0" fontId="0" fillId="0" borderId="9" xfId="0" applyBorder="1" applyAlignment="1">
      <alignment horizontal="right"/>
    </xf>
    <xf numFmtId="166" fontId="0" fillId="7" borderId="137" xfId="0" applyNumberFormat="1" applyFill="1" applyBorder="1"/>
    <xf numFmtId="166" fontId="0" fillId="7" borderId="143" xfId="0" applyNumberFormat="1" applyFill="1" applyBorder="1"/>
    <xf numFmtId="9" fontId="0" fillId="5" borderId="136" xfId="3" applyFont="1" applyFill="1" applyBorder="1" applyAlignment="1" applyProtection="1">
      <alignment vertical="center"/>
      <protection locked="0"/>
    </xf>
    <xf numFmtId="171" fontId="0" fillId="6" borderId="42" xfId="0" applyNumberFormat="1" applyFill="1" applyBorder="1"/>
    <xf numFmtId="0" fontId="6" fillId="4" borderId="139" xfId="0" applyFont="1" applyFill="1" applyBorder="1" applyAlignment="1">
      <alignment horizontal="left" vertical="center"/>
    </xf>
    <xf numFmtId="0" fontId="6" fillId="4" borderId="140" xfId="0" applyFont="1" applyFill="1" applyBorder="1" applyAlignment="1">
      <alignment horizontal="left" vertical="center"/>
    </xf>
    <xf numFmtId="0" fontId="0" fillId="6" borderId="144" xfId="0" applyFill="1" applyBorder="1"/>
    <xf numFmtId="170" fontId="0" fillId="6" borderId="145" xfId="0" applyNumberFormat="1" applyFill="1" applyBorder="1"/>
    <xf numFmtId="9" fontId="0" fillId="6" borderId="42" xfId="3" applyFont="1" applyFill="1" applyBorder="1"/>
    <xf numFmtId="6" fontId="20" fillId="11" borderId="55" xfId="0" applyNumberFormat="1" applyFont="1" applyFill="1" applyBorder="1"/>
    <xf numFmtId="6" fontId="20" fillId="11" borderId="68" xfId="0" applyNumberFormat="1" applyFont="1" applyFill="1" applyBorder="1"/>
    <xf numFmtId="6" fontId="20" fillId="11" borderId="2" xfId="0" applyNumberFormat="1" applyFont="1" applyFill="1" applyBorder="1"/>
    <xf numFmtId="6" fontId="20" fillId="11" borderId="22" xfId="0" applyNumberFormat="1" applyFont="1" applyFill="1" applyBorder="1"/>
    <xf numFmtId="6" fontId="20" fillId="11" borderId="69" xfId="0" applyNumberFormat="1" applyFont="1" applyFill="1" applyBorder="1"/>
    <xf numFmtId="6" fontId="20" fillId="11" borderId="58" xfId="0" applyNumberFormat="1" applyFont="1" applyFill="1" applyBorder="1"/>
    <xf numFmtId="6" fontId="20" fillId="11" borderId="61" xfId="0" applyNumberFormat="1" applyFont="1" applyFill="1" applyBorder="1"/>
    <xf numFmtId="6" fontId="20" fillId="11" borderId="62" xfId="0" applyNumberFormat="1" applyFont="1" applyFill="1" applyBorder="1"/>
    <xf numFmtId="6" fontId="20" fillId="11" borderId="70" xfId="0" applyNumberFormat="1" applyFont="1" applyFill="1" applyBorder="1"/>
    <xf numFmtId="6" fontId="20" fillId="11" borderId="63" xfId="0" applyNumberFormat="1" applyFont="1" applyFill="1" applyBorder="1"/>
    <xf numFmtId="6" fontId="20" fillId="11" borderId="27" xfId="0" applyNumberFormat="1" applyFont="1" applyFill="1" applyBorder="1"/>
    <xf numFmtId="6" fontId="20" fillId="11" borderId="59" xfId="0" applyNumberFormat="1" applyFont="1" applyFill="1" applyBorder="1"/>
    <xf numFmtId="6" fontId="20" fillId="11" borderId="30" xfId="0" applyNumberFormat="1" applyFont="1" applyFill="1" applyBorder="1"/>
    <xf numFmtId="166" fontId="0" fillId="7" borderId="136" xfId="0" applyNumberFormat="1" applyFill="1" applyBorder="1"/>
    <xf numFmtId="166" fontId="3" fillId="10" borderId="1" xfId="0" applyNumberFormat="1" applyFont="1" applyFill="1" applyBorder="1" applyAlignment="1">
      <alignment vertical="center"/>
    </xf>
    <xf numFmtId="0" fontId="0" fillId="0" borderId="0" xfId="0" applyProtection="1">
      <protection locked="0"/>
    </xf>
    <xf numFmtId="0" fontId="0" fillId="0" borderId="0" xfId="0" applyAlignment="1" applyProtection="1">
      <alignment horizontal="left"/>
      <protection locked="0"/>
    </xf>
    <xf numFmtId="49" fontId="0" fillId="0" borderId="0" xfId="0" applyNumberFormat="1" applyProtection="1">
      <protection locked="0"/>
    </xf>
    <xf numFmtId="9" fontId="0" fillId="0" borderId="0" xfId="0" applyNumberFormat="1" applyAlignment="1" applyProtection="1">
      <alignment horizontal="left"/>
      <protection locked="0"/>
    </xf>
    <xf numFmtId="0" fontId="0" fillId="0" borderId="21" xfId="0" applyBorder="1" applyAlignment="1" applyProtection="1">
      <alignment horizontal="left"/>
      <protection locked="0"/>
    </xf>
    <xf numFmtId="0" fontId="42" fillId="15" borderId="78" xfId="0" applyFont="1" applyFill="1" applyBorder="1" applyAlignment="1">
      <alignment vertical="center" wrapText="1"/>
    </xf>
    <xf numFmtId="0" fontId="42" fillId="15" borderId="79" xfId="0" applyFont="1" applyFill="1" applyBorder="1" applyAlignment="1">
      <alignment vertical="center" wrapText="1"/>
    </xf>
    <xf numFmtId="0" fontId="31" fillId="0" borderId="0" xfId="0" applyFont="1"/>
    <xf numFmtId="0" fontId="50" fillId="0" borderId="0" xfId="0" applyFont="1" applyAlignment="1">
      <alignment wrapText="1"/>
    </xf>
    <xf numFmtId="0" fontId="31" fillId="16" borderId="75" xfId="2" applyNumberFormat="1" applyFont="1" applyFill="1" applyBorder="1" applyAlignment="1" applyProtection="1">
      <alignment horizontal="left"/>
      <protection locked="0"/>
    </xf>
    <xf numFmtId="0" fontId="50" fillId="0" borderId="0" xfId="0" applyFont="1"/>
    <xf numFmtId="0" fontId="31" fillId="18" borderId="0" xfId="0" applyFont="1" applyFill="1" applyAlignment="1">
      <alignment wrapText="1"/>
    </xf>
    <xf numFmtId="0" fontId="31" fillId="18" borderId="0" xfId="0" applyFont="1" applyFill="1"/>
    <xf numFmtId="0" fontId="31" fillId="16" borderId="78" xfId="2" applyNumberFormat="1" applyFont="1" applyFill="1" applyBorder="1" applyAlignment="1" applyProtection="1">
      <alignment horizontal="left"/>
      <protection locked="0"/>
    </xf>
    <xf numFmtId="0" fontId="31" fillId="16" borderId="75" xfId="0" applyFont="1" applyFill="1" applyBorder="1" applyProtection="1">
      <protection locked="0"/>
    </xf>
    <xf numFmtId="10" fontId="31" fillId="16" borderId="75" xfId="3" applyNumberFormat="1" applyFont="1" applyFill="1" applyBorder="1" applyAlignment="1" applyProtection="1">
      <alignment horizontal="left"/>
      <protection locked="0"/>
    </xf>
    <xf numFmtId="0" fontId="31" fillId="16" borderId="79" xfId="2" applyNumberFormat="1" applyFont="1" applyFill="1" applyBorder="1" applyAlignment="1" applyProtection="1">
      <alignment horizontal="left"/>
      <protection locked="0"/>
    </xf>
    <xf numFmtId="0" fontId="47" fillId="0" borderId="0" xfId="0" applyFont="1"/>
    <xf numFmtId="0" fontId="4" fillId="16" borderId="75" xfId="5" applyNumberFormat="1" applyFill="1" applyBorder="1" applyAlignment="1" applyProtection="1">
      <alignment horizontal="left"/>
      <protection locked="0"/>
    </xf>
    <xf numFmtId="0" fontId="50" fillId="0" borderId="0" xfId="0" applyFont="1" applyAlignment="1">
      <alignment vertical="center"/>
    </xf>
    <xf numFmtId="0" fontId="31" fillId="16" borderId="77" xfId="0" applyFont="1" applyFill="1" applyBorder="1" applyAlignment="1" applyProtection="1">
      <alignment horizontal="left" vertical="center"/>
      <protection locked="0"/>
    </xf>
    <xf numFmtId="0" fontId="46" fillId="0" borderId="0" xfId="0" applyFont="1" applyAlignment="1">
      <alignment horizontal="left" vertical="center"/>
    </xf>
    <xf numFmtId="0" fontId="31" fillId="16" borderId="75" xfId="0" applyFont="1" applyFill="1" applyBorder="1" applyAlignment="1" applyProtection="1">
      <alignment horizontal="left" vertical="center"/>
      <protection locked="0"/>
    </xf>
    <xf numFmtId="0" fontId="31" fillId="0" borderId="0" xfId="0" applyFont="1" applyAlignment="1">
      <alignment vertical="center"/>
    </xf>
    <xf numFmtId="0" fontId="47" fillId="0" borderId="0" xfId="0" applyFont="1" applyAlignment="1">
      <alignment vertical="center"/>
    </xf>
    <xf numFmtId="0" fontId="47" fillId="0" borderId="21" xfId="0" applyFont="1" applyBorder="1" applyAlignment="1">
      <alignment vertical="center"/>
    </xf>
    <xf numFmtId="0" fontId="31" fillId="16" borderId="146" xfId="0" applyFont="1" applyFill="1" applyBorder="1" applyAlignment="1" applyProtection="1">
      <alignment horizontal="left" vertical="center"/>
      <protection locked="0"/>
    </xf>
    <xf numFmtId="0" fontId="32" fillId="0" borderId="21" xfId="0" quotePrefix="1" applyFont="1" applyBorder="1" applyAlignment="1">
      <alignment vertical="center"/>
    </xf>
    <xf numFmtId="0" fontId="31" fillId="16" borderId="73" xfId="0" applyFont="1" applyFill="1" applyBorder="1" applyAlignment="1" applyProtection="1">
      <alignment horizontal="left" vertical="center"/>
      <protection locked="0"/>
    </xf>
    <xf numFmtId="0" fontId="31" fillId="0" borderId="0" xfId="0" quotePrefix="1" applyFont="1" applyAlignment="1">
      <alignment vertical="center"/>
    </xf>
    <xf numFmtId="0" fontId="47" fillId="0" borderId="0" xfId="0" applyFont="1" applyAlignment="1">
      <alignment horizontal="left" vertical="center"/>
    </xf>
    <xf numFmtId="0" fontId="31" fillId="0" borderId="0" xfId="0" quotePrefix="1" applyFont="1" applyAlignment="1">
      <alignment vertical="center" wrapText="1"/>
    </xf>
    <xf numFmtId="0" fontId="32" fillId="0" borderId="0" xfId="0" quotePrefix="1" applyFont="1" applyAlignment="1">
      <alignment vertical="center" wrapText="1"/>
    </xf>
    <xf numFmtId="1" fontId="31" fillId="16" borderId="146" xfId="0" applyNumberFormat="1" applyFont="1" applyFill="1" applyBorder="1" applyAlignment="1" applyProtection="1">
      <alignment horizontal="left" vertical="center"/>
      <protection locked="0"/>
    </xf>
    <xf numFmtId="0" fontId="31" fillId="0" borderId="21" xfId="0" quotePrefix="1" applyFont="1" applyBorder="1" applyAlignment="1">
      <alignment vertical="center" wrapText="1"/>
    </xf>
    <xf numFmtId="0" fontId="47" fillId="0" borderId="116" xfId="0" applyFont="1" applyBorder="1" applyAlignment="1">
      <alignment vertical="center"/>
    </xf>
    <xf numFmtId="0" fontId="31" fillId="16" borderId="147" xfId="0" applyFont="1" applyFill="1" applyBorder="1" applyAlignment="1" applyProtection="1">
      <alignment horizontal="left" vertical="center"/>
      <protection locked="0"/>
    </xf>
    <xf numFmtId="0" fontId="31" fillId="0" borderId="116" xfId="0" quotePrefix="1" applyFont="1" applyBorder="1" applyAlignment="1">
      <alignment vertical="center" wrapText="1"/>
    </xf>
    <xf numFmtId="0" fontId="50" fillId="0" borderId="0" xfId="0" applyFont="1" applyAlignment="1">
      <alignment vertical="center" wrapText="1"/>
    </xf>
    <xf numFmtId="0" fontId="46" fillId="16" borderId="75" xfId="0" applyFont="1" applyFill="1" applyBorder="1" applyAlignment="1" applyProtection="1">
      <alignment horizontal="left" vertical="center"/>
      <protection locked="0"/>
    </xf>
    <xf numFmtId="1" fontId="46" fillId="16" borderId="75" xfId="4" applyNumberFormat="1" applyFont="1" applyFill="1" applyBorder="1" applyAlignment="1" applyProtection="1">
      <alignment horizontal="left" vertical="center"/>
      <protection locked="0"/>
    </xf>
    <xf numFmtId="49" fontId="31" fillId="16" borderId="75" xfId="0" applyNumberFormat="1" applyFont="1" applyFill="1" applyBorder="1" applyAlignment="1" applyProtection="1">
      <alignment horizontal="left" vertical="center"/>
      <protection locked="0"/>
    </xf>
    <xf numFmtId="0" fontId="53" fillId="0" borderId="0" xfId="5" applyFont="1" applyAlignment="1">
      <alignment vertical="center"/>
    </xf>
    <xf numFmtId="0" fontId="50" fillId="0" borderId="21" xfId="0" applyFont="1" applyBorder="1" applyAlignment="1">
      <alignment vertical="center"/>
    </xf>
    <xf numFmtId="1" fontId="31" fillId="16" borderId="73" xfId="0" applyNumberFormat="1" applyFont="1" applyFill="1" applyBorder="1" applyAlignment="1" applyProtection="1">
      <alignment horizontal="left" vertical="center"/>
      <protection locked="0"/>
    </xf>
    <xf numFmtId="0" fontId="32" fillId="0" borderId="0" xfId="0" quotePrefix="1" applyFont="1" applyAlignment="1">
      <alignment vertical="center"/>
    </xf>
    <xf numFmtId="1" fontId="31" fillId="16" borderId="75" xfId="0" applyNumberFormat="1" applyFont="1" applyFill="1" applyBorder="1" applyAlignment="1" applyProtection="1">
      <alignment horizontal="left" vertical="center"/>
      <protection locked="0"/>
    </xf>
    <xf numFmtId="2" fontId="31" fillId="16" borderId="75" xfId="0" applyNumberFormat="1" applyFont="1" applyFill="1" applyBorder="1" applyAlignment="1" applyProtection="1">
      <alignment horizontal="left" vertical="center"/>
      <protection locked="0"/>
    </xf>
    <xf numFmtId="165" fontId="31" fillId="16" borderId="75" xfId="1" applyNumberFormat="1" applyFont="1" applyFill="1" applyBorder="1" applyAlignment="1" applyProtection="1">
      <alignment horizontal="left" vertical="center"/>
      <protection locked="0"/>
    </xf>
    <xf numFmtId="165" fontId="31" fillId="16" borderId="146" xfId="1" applyNumberFormat="1" applyFont="1" applyFill="1" applyBorder="1" applyAlignment="1" applyProtection="1">
      <alignment horizontal="left" vertical="center"/>
      <protection locked="0"/>
    </xf>
    <xf numFmtId="0" fontId="54" fillId="0" borderId="148" xfId="5" applyFont="1" applyBorder="1"/>
    <xf numFmtId="0" fontId="23" fillId="15" borderId="149" xfId="0" applyFont="1" applyFill="1" applyBorder="1" applyAlignment="1">
      <alignment vertical="center"/>
    </xf>
    <xf numFmtId="0" fontId="50" fillId="0" borderId="0" xfId="0" applyFont="1" applyAlignment="1">
      <alignment horizontal="left" vertical="center"/>
    </xf>
    <xf numFmtId="0" fontId="50" fillId="0" borderId="0" xfId="0" applyFont="1" applyAlignment="1">
      <alignment horizontal="left"/>
    </xf>
    <xf numFmtId="0" fontId="55" fillId="0" borderId="0" xfId="0" applyFont="1"/>
    <xf numFmtId="0" fontId="0" fillId="0" borderId="0" xfId="0" applyAlignment="1">
      <alignment horizontal="left"/>
    </xf>
    <xf numFmtId="0" fontId="56" fillId="19" borderId="0" xfId="0" applyFont="1" applyFill="1"/>
    <xf numFmtId="0" fontId="46" fillId="0" borderId="0" xfId="0" applyFont="1" applyProtection="1">
      <protection hidden="1"/>
    </xf>
    <xf numFmtId="0" fontId="3" fillId="0" borderId="21" xfId="0" applyFont="1" applyBorder="1"/>
    <xf numFmtId="49" fontId="0" fillId="0" borderId="0" xfId="0" applyNumberFormat="1"/>
    <xf numFmtId="1" fontId="57" fillId="7" borderId="150" xfId="0" applyNumberFormat="1" applyFont="1" applyFill="1" applyBorder="1" applyAlignment="1">
      <alignment horizontal="left"/>
    </xf>
    <xf numFmtId="1" fontId="57" fillId="7" borderId="71" xfId="0" applyNumberFormat="1" applyFont="1" applyFill="1" applyBorder="1" applyAlignment="1">
      <alignment horizontal="left"/>
    </xf>
    <xf numFmtId="168" fontId="57" fillId="7" borderId="71" xfId="0" applyNumberFormat="1" applyFont="1" applyFill="1" applyBorder="1" applyAlignment="1">
      <alignment horizontal="left"/>
    </xf>
    <xf numFmtId="0" fontId="50" fillId="0" borderId="0" xfId="0" applyFont="1" applyAlignment="1">
      <alignment horizontal="center"/>
    </xf>
    <xf numFmtId="166" fontId="31" fillId="16" borderId="75" xfId="0" applyNumberFormat="1" applyFont="1" applyFill="1" applyBorder="1" applyProtection="1">
      <protection locked="0"/>
    </xf>
    <xf numFmtId="1" fontId="31" fillId="6" borderId="39" xfId="0" applyNumberFormat="1" applyFont="1" applyFill="1" applyBorder="1"/>
    <xf numFmtId="0" fontId="31" fillId="6" borderId="39" xfId="0" applyFont="1" applyFill="1" applyBorder="1"/>
    <xf numFmtId="0" fontId="31" fillId="0" borderId="17" xfId="0" applyFont="1" applyBorder="1"/>
    <xf numFmtId="166" fontId="31" fillId="6" borderId="39" xfId="2" applyNumberFormat="1" applyFont="1" applyFill="1" applyBorder="1" applyProtection="1"/>
    <xf numFmtId="9" fontId="31" fillId="16" borderId="78" xfId="3" applyFont="1" applyFill="1" applyBorder="1" applyAlignment="1" applyProtection="1">
      <alignment horizontal="left"/>
      <protection locked="0"/>
    </xf>
    <xf numFmtId="0" fontId="31" fillId="16" borderId="149" xfId="0" applyFont="1" applyFill="1" applyBorder="1" applyAlignment="1" applyProtection="1">
      <alignment horizontal="center"/>
      <protection locked="0"/>
    </xf>
    <xf numFmtId="1" fontId="31" fillId="16" borderId="149" xfId="0" applyNumberFormat="1" applyFont="1" applyFill="1" applyBorder="1" applyProtection="1">
      <protection locked="0"/>
    </xf>
    <xf numFmtId="166" fontId="31" fillId="16" borderId="79" xfId="0" applyNumberFormat="1" applyFont="1" applyFill="1" applyBorder="1" applyProtection="1">
      <protection locked="0"/>
    </xf>
    <xf numFmtId="166" fontId="31" fillId="7" borderId="0" xfId="0" applyNumberFormat="1" applyFont="1" applyFill="1"/>
    <xf numFmtId="166" fontId="50" fillId="7" borderId="0" xfId="0" applyNumberFormat="1" applyFont="1" applyFill="1"/>
    <xf numFmtId="0" fontId="50" fillId="7" borderId="0" xfId="0" applyFont="1" applyFill="1"/>
    <xf numFmtId="1" fontId="31" fillId="7" borderId="0" xfId="0" applyNumberFormat="1" applyFont="1" applyFill="1"/>
    <xf numFmtId="0" fontId="31" fillId="7" borderId="0" xfId="0" applyFont="1" applyFill="1"/>
    <xf numFmtId="0" fontId="50" fillId="16" borderId="75" xfId="0" applyFont="1" applyFill="1" applyBorder="1" applyProtection="1">
      <protection locked="0"/>
    </xf>
    <xf numFmtId="0" fontId="50" fillId="16" borderId="78" xfId="0" applyFont="1" applyFill="1" applyBorder="1" applyProtection="1">
      <protection locked="0"/>
    </xf>
    <xf numFmtId="0" fontId="31" fillId="7" borderId="0" xfId="0" applyFont="1" applyFill="1" applyAlignment="1">
      <alignment horizontal="right"/>
    </xf>
    <xf numFmtId="171" fontId="0" fillId="5" borderId="42" xfId="0" applyNumberFormat="1" applyFill="1" applyBorder="1" applyProtection="1">
      <protection locked="0"/>
    </xf>
    <xf numFmtId="0" fontId="36" fillId="0" borderId="0" xfId="0" applyFont="1" applyAlignment="1">
      <alignment horizontal="left"/>
    </xf>
    <xf numFmtId="49" fontId="0" fillId="0" borderId="0" xfId="0" applyNumberFormat="1" applyAlignment="1" applyProtection="1">
      <alignment horizontal="left"/>
      <protection locked="0"/>
    </xf>
    <xf numFmtId="0" fontId="31" fillId="6" borderId="9" xfId="0" applyFont="1" applyFill="1" applyBorder="1" applyAlignment="1">
      <alignment horizontal="right" vertical="center"/>
    </xf>
    <xf numFmtId="0" fontId="31" fillId="6" borderId="12" xfId="0" applyFont="1" applyFill="1" applyBorder="1" applyAlignment="1">
      <alignment horizontal="right" vertical="center"/>
    </xf>
    <xf numFmtId="10" fontId="31" fillId="16" borderId="151" xfId="3" applyNumberFormat="1" applyFont="1" applyFill="1" applyBorder="1" applyAlignment="1" applyProtection="1">
      <alignment horizontal="right"/>
      <protection locked="0"/>
    </xf>
    <xf numFmtId="168" fontId="31" fillId="6" borderId="151" xfId="2" applyNumberFormat="1" applyFont="1" applyFill="1" applyBorder="1" applyAlignment="1" applyProtection="1">
      <alignment horizontal="center" vertical="center"/>
    </xf>
    <xf numFmtId="170" fontId="24" fillId="17" borderId="0" xfId="0" applyNumberFormat="1" applyFont="1" applyFill="1"/>
    <xf numFmtId="49" fontId="0" fillId="0" borderId="0" xfId="0" applyNumberFormat="1" applyAlignment="1">
      <alignment horizontal="left"/>
    </xf>
    <xf numFmtId="1" fontId="0" fillId="0" borderId="0" xfId="0" applyNumberFormat="1" applyAlignment="1">
      <alignment horizontal="left"/>
    </xf>
    <xf numFmtId="2" fontId="0" fillId="0" borderId="0" xfId="0" applyNumberFormat="1" applyAlignment="1">
      <alignment horizontal="left"/>
    </xf>
    <xf numFmtId="171" fontId="0" fillId="0" borderId="0" xfId="0" applyNumberFormat="1" applyAlignment="1">
      <alignment horizontal="left"/>
    </xf>
    <xf numFmtId="9" fontId="0" fillId="0" borderId="0" xfId="0" applyNumberFormat="1" applyAlignment="1">
      <alignment horizontal="left"/>
    </xf>
    <xf numFmtId="39" fontId="0" fillId="0" borderId="0" xfId="0" applyNumberFormat="1" applyAlignment="1">
      <alignment horizontal="left"/>
    </xf>
    <xf numFmtId="0" fontId="0" fillId="0" borderId="21" xfId="0" applyBorder="1" applyAlignment="1">
      <alignment horizontal="left"/>
    </xf>
    <xf numFmtId="9" fontId="0" fillId="0" borderId="0" xfId="3" applyFont="1" applyAlignment="1">
      <alignment horizontal="left"/>
    </xf>
    <xf numFmtId="168" fontId="0" fillId="0" borderId="0" xfId="0" applyNumberFormat="1" applyAlignment="1">
      <alignment horizontal="left"/>
    </xf>
    <xf numFmtId="168" fontId="0" fillId="0" borderId="0" xfId="2" applyNumberFormat="1" applyFont="1" applyAlignment="1">
      <alignment horizontal="left"/>
    </xf>
    <xf numFmtId="0" fontId="24" fillId="16" borderId="75" xfId="2" applyNumberFormat="1" applyFont="1" applyFill="1" applyBorder="1" applyAlignment="1" applyProtection="1">
      <alignment horizontal="left"/>
      <protection locked="0"/>
    </xf>
    <xf numFmtId="0" fontId="24" fillId="16" borderId="77" xfId="2" applyNumberFormat="1" applyFont="1" applyFill="1" applyBorder="1" applyAlignment="1" applyProtection="1">
      <alignment horizontal="left"/>
      <protection locked="0"/>
    </xf>
    <xf numFmtId="0" fontId="42" fillId="15" borderId="153" xfId="0" applyFont="1" applyFill="1" applyBorder="1" applyAlignment="1">
      <alignment vertical="center" wrapText="1"/>
    </xf>
    <xf numFmtId="0" fontId="38" fillId="15" borderId="154" xfId="0" applyFont="1" applyFill="1" applyBorder="1" applyAlignment="1">
      <alignment vertical="center" wrapText="1"/>
    </xf>
    <xf numFmtId="0" fontId="24" fillId="16" borderId="75" xfId="0" applyFont="1" applyFill="1" applyBorder="1" applyAlignment="1" applyProtection="1">
      <alignment vertical="center"/>
      <protection locked="0"/>
    </xf>
    <xf numFmtId="166" fontId="24" fillId="16" borderId="75" xfId="0" applyNumberFormat="1" applyFont="1" applyFill="1" applyBorder="1" applyAlignment="1" applyProtection="1">
      <alignment vertical="center"/>
      <protection locked="0"/>
    </xf>
    <xf numFmtId="167" fontId="24" fillId="16" borderId="75" xfId="3" applyNumberFormat="1" applyFont="1" applyFill="1" applyBorder="1" applyAlignment="1" applyProtection="1">
      <alignment vertical="center"/>
      <protection locked="0"/>
    </xf>
    <xf numFmtId="171" fontId="31" fillId="6" borderId="49" xfId="3" applyNumberFormat="1" applyFont="1" applyFill="1" applyBorder="1" applyAlignment="1" applyProtection="1">
      <alignment horizontal="center" vertical="center"/>
    </xf>
    <xf numFmtId="0" fontId="31" fillId="6" borderId="0" xfId="0" applyFont="1" applyFill="1" applyAlignment="1">
      <alignment horizontal="right" vertical="center"/>
    </xf>
    <xf numFmtId="170" fontId="24" fillId="7" borderId="0" xfId="0" applyNumberFormat="1" applyFont="1" applyFill="1" applyAlignment="1">
      <alignment vertical="center"/>
    </xf>
    <xf numFmtId="166" fontId="46" fillId="7" borderId="20" xfId="0" applyNumberFormat="1" applyFont="1" applyFill="1" applyBorder="1" applyAlignment="1">
      <alignment vertical="center"/>
    </xf>
    <xf numFmtId="166" fontId="24" fillId="16" borderId="78" xfId="0" applyNumberFormat="1" applyFont="1" applyFill="1" applyBorder="1" applyAlignment="1" applyProtection="1">
      <alignment horizontal="right"/>
      <protection locked="0"/>
    </xf>
    <xf numFmtId="0" fontId="25" fillId="7" borderId="155" xfId="0" applyFont="1" applyFill="1" applyBorder="1"/>
    <xf numFmtId="9" fontId="24" fillId="16" borderId="75" xfId="3" applyFont="1" applyFill="1" applyBorder="1" applyAlignment="1" applyProtection="1">
      <alignment horizontal="right"/>
      <protection locked="0"/>
    </xf>
    <xf numFmtId="166" fontId="0" fillId="7" borderId="0" xfId="0" applyNumberFormat="1" applyFill="1"/>
    <xf numFmtId="0" fontId="6" fillId="4" borderId="0" xfId="0" applyFont="1" applyFill="1"/>
    <xf numFmtId="0" fontId="51" fillId="4" borderId="0" xfId="0" applyFont="1" applyFill="1" applyAlignment="1">
      <alignment vertical="center"/>
    </xf>
    <xf numFmtId="166" fontId="0" fillId="0" borderId="0" xfId="0" applyNumberFormat="1"/>
    <xf numFmtId="0" fontId="6" fillId="4" borderId="0" xfId="0" applyFont="1" applyFill="1" applyAlignment="1">
      <alignment wrapText="1"/>
    </xf>
    <xf numFmtId="0" fontId="0" fillId="7" borderId="125" xfId="0" applyFill="1" applyBorder="1" applyAlignment="1">
      <alignment horizontal="right"/>
    </xf>
    <xf numFmtId="49" fontId="0" fillId="7" borderId="1" xfId="3" applyNumberFormat="1" applyFont="1" applyFill="1" applyBorder="1"/>
    <xf numFmtId="49" fontId="0" fillId="7" borderId="1" xfId="0" applyNumberFormat="1" applyFill="1" applyBorder="1"/>
    <xf numFmtId="0" fontId="0" fillId="7" borderId="156" xfId="0" applyFill="1" applyBorder="1" applyAlignment="1">
      <alignment vertical="center"/>
    </xf>
    <xf numFmtId="166" fontId="0" fillId="7" borderId="157" xfId="0" applyNumberFormat="1" applyFill="1" applyBorder="1" applyAlignment="1">
      <alignment vertical="center"/>
    </xf>
    <xf numFmtId="0" fontId="0" fillId="7" borderId="158" xfId="0" applyFill="1" applyBorder="1" applyAlignment="1">
      <alignment vertical="center"/>
    </xf>
    <xf numFmtId="166" fontId="0" fillId="7" borderId="159" xfId="0" applyNumberFormat="1" applyFill="1" applyBorder="1" applyAlignment="1">
      <alignment vertical="center"/>
    </xf>
    <xf numFmtId="0" fontId="0" fillId="10" borderId="0" xfId="0" applyFill="1" applyAlignment="1">
      <alignment horizontal="left"/>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0" fillId="5" borderId="130" xfId="0" applyFill="1" applyBorder="1" applyAlignment="1" applyProtection="1">
      <alignment horizontal="center" vertical="center"/>
      <protection locked="0"/>
    </xf>
    <xf numFmtId="0" fontId="0" fillId="5" borderId="131" xfId="0" applyFill="1" applyBorder="1" applyAlignment="1" applyProtection="1">
      <alignment horizontal="center" vertical="center"/>
      <protection locked="0"/>
    </xf>
    <xf numFmtId="0" fontId="22" fillId="11" borderId="0" xfId="0" applyFont="1" applyFill="1"/>
    <xf numFmtId="0" fontId="22" fillId="11" borderId="42" xfId="0" applyFont="1" applyFill="1" applyBorder="1"/>
    <xf numFmtId="0" fontId="19" fillId="11" borderId="9" xfId="0" applyFont="1" applyFill="1" applyBorder="1" applyAlignment="1">
      <alignment horizontal="right"/>
    </xf>
    <xf numFmtId="0" fontId="19" fillId="11" borderId="0" xfId="0" applyFont="1" applyFill="1" applyAlignment="1">
      <alignment horizontal="right"/>
    </xf>
    <xf numFmtId="0" fontId="19" fillId="11" borderId="0" xfId="0" applyFont="1" applyFill="1"/>
    <xf numFmtId="0" fontId="19" fillId="11" borderId="42" xfId="0" applyFont="1" applyFill="1" applyBorder="1"/>
    <xf numFmtId="0" fontId="17" fillId="0" borderId="5" xfId="0" applyFont="1" applyBorder="1"/>
    <xf numFmtId="0" fontId="17" fillId="0" borderId="14" xfId="0" applyFont="1" applyBorder="1"/>
    <xf numFmtId="0" fontId="17" fillId="0" borderId="6" xfId="0" applyFont="1" applyBorder="1"/>
    <xf numFmtId="0" fontId="31" fillId="6" borderId="0" xfId="0" applyFont="1" applyFill="1" applyAlignment="1">
      <alignment horizontal="right" vertical="center"/>
    </xf>
    <xf numFmtId="0" fontId="19" fillId="12" borderId="45" xfId="0" applyFont="1" applyFill="1" applyBorder="1" applyAlignment="1">
      <alignment horizontal="right"/>
    </xf>
    <xf numFmtId="0" fontId="19" fillId="12" borderId="46" xfId="0" applyFont="1" applyFill="1" applyBorder="1" applyAlignment="1">
      <alignment horizontal="right"/>
    </xf>
    <xf numFmtId="0" fontId="19" fillId="12" borderId="48" xfId="0" applyFont="1" applyFill="1" applyBorder="1"/>
    <xf numFmtId="0" fontId="19" fillId="12" borderId="47" xfId="0" applyFont="1" applyFill="1" applyBorder="1"/>
    <xf numFmtId="0" fontId="19" fillId="11" borderId="32" xfId="0" applyFont="1" applyFill="1" applyBorder="1"/>
    <xf numFmtId="0" fontId="19" fillId="11" borderId="41" xfId="0" applyFont="1" applyFill="1" applyBorder="1"/>
    <xf numFmtId="0" fontId="31" fillId="6" borderId="0" xfId="0" applyFont="1" applyFill="1" applyAlignment="1">
      <alignment horizontal="left" vertical="center"/>
    </xf>
    <xf numFmtId="0" fontId="31" fillId="6" borderId="10" xfId="0" applyFont="1" applyFill="1" applyBorder="1" applyAlignment="1">
      <alignment horizontal="left" vertical="center"/>
    </xf>
    <xf numFmtId="0" fontId="31" fillId="6" borderId="2" xfId="0" applyFont="1" applyFill="1" applyBorder="1" applyAlignment="1">
      <alignment horizontal="right" vertical="center"/>
    </xf>
    <xf numFmtId="0" fontId="31" fillId="6" borderId="2" xfId="0" applyFont="1" applyFill="1" applyBorder="1" applyAlignment="1">
      <alignment horizontal="left" vertical="center"/>
    </xf>
    <xf numFmtId="0" fontId="31" fillId="6" borderId="13" xfId="0" applyFont="1" applyFill="1" applyBorder="1" applyAlignment="1">
      <alignment horizontal="left" vertical="center"/>
    </xf>
    <xf numFmtId="0" fontId="31" fillId="6" borderId="47" xfId="0" applyFont="1" applyFill="1" applyBorder="1" applyAlignment="1">
      <alignment horizontal="right" vertical="center"/>
    </xf>
    <xf numFmtId="0" fontId="31" fillId="6" borderId="122" xfId="0" applyFont="1" applyFill="1" applyBorder="1" applyAlignment="1">
      <alignment horizontal="left" vertical="center"/>
    </xf>
    <xf numFmtId="0" fontId="31" fillId="6" borderId="135" xfId="0" applyFont="1" applyFill="1" applyBorder="1" applyAlignment="1">
      <alignment horizontal="left" vertical="center"/>
    </xf>
    <xf numFmtId="0" fontId="37" fillId="15" borderId="121" xfId="0" applyFont="1" applyFill="1" applyBorder="1" applyAlignment="1">
      <alignment horizontal="right" vertical="center"/>
    </xf>
    <xf numFmtId="0" fontId="37" fillId="15" borderId="122" xfId="0" applyFont="1" applyFill="1" applyBorder="1" applyAlignment="1">
      <alignment horizontal="right" vertical="center"/>
    </xf>
    <xf numFmtId="0" fontId="47" fillId="7" borderId="120" xfId="0" applyFont="1" applyFill="1" applyBorder="1" applyAlignment="1">
      <alignment horizontal="right" vertical="center"/>
    </xf>
    <xf numFmtId="0" fontId="47" fillId="7" borderId="114" xfId="0" applyFont="1" applyFill="1" applyBorder="1" applyAlignment="1">
      <alignment horizontal="right" vertical="center"/>
    </xf>
    <xf numFmtId="0" fontId="49" fillId="7" borderId="119" xfId="0" applyFont="1" applyFill="1" applyBorder="1" applyAlignment="1">
      <alignment horizontal="right" vertical="center"/>
    </xf>
    <xf numFmtId="0" fontId="49" fillId="7" borderId="117" xfId="0" applyFont="1" applyFill="1" applyBorder="1" applyAlignment="1">
      <alignment horizontal="right" vertical="center"/>
    </xf>
    <xf numFmtId="0" fontId="47" fillId="7" borderId="88" xfId="0" applyFont="1" applyFill="1" applyBorder="1" applyAlignment="1">
      <alignment horizontal="right" vertical="center"/>
    </xf>
    <xf numFmtId="0" fontId="47" fillId="7" borderId="89" xfId="0" applyFont="1" applyFill="1" applyBorder="1" applyAlignment="1">
      <alignment horizontal="right" vertical="center"/>
    </xf>
    <xf numFmtId="0" fontId="46" fillId="7" borderId="112" xfId="0" applyFont="1" applyFill="1" applyBorder="1" applyAlignment="1">
      <alignment horizontal="right" vertical="center"/>
    </xf>
    <xf numFmtId="0" fontId="46" fillId="7" borderId="113" xfId="0" applyFont="1" applyFill="1" applyBorder="1" applyAlignment="1">
      <alignment horizontal="right" vertical="center"/>
    </xf>
    <xf numFmtId="0" fontId="37" fillId="15" borderId="7" xfId="0" applyFont="1" applyFill="1" applyBorder="1" applyAlignment="1">
      <alignment horizontal="center" vertical="center" wrapText="1"/>
    </xf>
    <xf numFmtId="0" fontId="37" fillId="15" borderId="44" xfId="0" applyFont="1" applyFill="1" applyBorder="1" applyAlignment="1">
      <alignment horizontal="center" vertical="center" wrapText="1"/>
    </xf>
    <xf numFmtId="0" fontId="37" fillId="15" borderId="8" xfId="0" applyFont="1" applyFill="1" applyBorder="1" applyAlignment="1">
      <alignment horizontal="center" vertical="center" wrapText="1"/>
    </xf>
    <xf numFmtId="0" fontId="39" fillId="0" borderId="0" xfId="0" applyFont="1" applyAlignment="1">
      <alignment horizontal="left" vertical="center" wrapText="1"/>
    </xf>
    <xf numFmtId="0" fontId="42" fillId="15" borderId="153" xfId="0" applyFont="1" applyFill="1" applyBorder="1" applyAlignment="1">
      <alignment horizontal="left" vertical="center" wrapText="1"/>
    </xf>
    <xf numFmtId="0" fontId="42" fillId="15" borderId="154" xfId="0" applyFont="1" applyFill="1" applyBorder="1" applyAlignment="1">
      <alignment horizontal="left" vertical="center" wrapText="1"/>
    </xf>
    <xf numFmtId="0" fontId="25" fillId="0" borderId="0" xfId="0" applyFont="1" applyAlignment="1">
      <alignment horizontal="center"/>
    </xf>
    <xf numFmtId="0" fontId="32" fillId="0" borderId="0" xfId="0" quotePrefix="1" applyFont="1" applyAlignment="1">
      <alignment horizontal="left" vertical="center" wrapText="1"/>
    </xf>
    <xf numFmtId="0" fontId="38" fillId="20" borderId="0" xfId="0" applyFont="1" applyFill="1" applyAlignment="1">
      <alignment horizontal="left" vertical="center" wrapText="1"/>
    </xf>
    <xf numFmtId="0" fontId="31" fillId="6" borderId="39" xfId="0" applyFont="1" applyFill="1" applyBorder="1" applyAlignment="1">
      <alignment horizontal="center"/>
    </xf>
    <xf numFmtId="171" fontId="31" fillId="6" borderId="39" xfId="3" applyNumberFormat="1" applyFont="1" applyFill="1" applyBorder="1" applyAlignment="1" applyProtection="1">
      <alignment horizontal="center"/>
    </xf>
    <xf numFmtId="0" fontId="32" fillId="0" borderId="17" xfId="0" quotePrefix="1" applyFont="1" applyBorder="1" applyAlignment="1">
      <alignment horizontal="left" vertical="center" wrapText="1"/>
    </xf>
    <xf numFmtId="0" fontId="32" fillId="0" borderId="17" xfId="0" applyFont="1" applyBorder="1" applyAlignment="1">
      <alignment horizontal="left" vertical="center" wrapText="1"/>
    </xf>
    <xf numFmtId="0" fontId="32" fillId="0" borderId="0" xfId="0" applyFont="1" applyAlignment="1">
      <alignment horizontal="left" vertical="center" wrapText="1"/>
    </xf>
    <xf numFmtId="3" fontId="8" fillId="8" borderId="33" xfId="6" applyNumberFormat="1" applyFont="1" applyFill="1" applyBorder="1" applyAlignment="1">
      <alignment horizontal="center"/>
    </xf>
    <xf numFmtId="3" fontId="8" fillId="8" borderId="34" xfId="6" applyNumberFormat="1" applyFont="1" applyFill="1" applyBorder="1" applyAlignment="1">
      <alignment horizontal="center"/>
    </xf>
    <xf numFmtId="3" fontId="8" fillId="8" borderId="35" xfId="6" applyNumberFormat="1" applyFont="1" applyFill="1" applyBorder="1" applyAlignment="1">
      <alignment horizontal="center"/>
    </xf>
    <xf numFmtId="0" fontId="23" fillId="14" borderId="0" xfId="0" applyFont="1" applyFill="1" applyAlignment="1">
      <alignment horizontal="left" vertical="center"/>
    </xf>
    <xf numFmtId="0" fontId="24" fillId="13" borderId="0" xfId="0" applyFont="1" applyFill="1" applyAlignment="1">
      <alignment horizontal="center"/>
    </xf>
    <xf numFmtId="0" fontId="31" fillId="0" borderId="0" xfId="0" applyFont="1" applyAlignment="1">
      <alignment horizontal="left" vertical="center" wrapText="1"/>
    </xf>
    <xf numFmtId="0" fontId="40" fillId="0" borderId="0" xfId="0" applyFont="1" applyAlignment="1">
      <alignment horizontal="left"/>
    </xf>
    <xf numFmtId="0" fontId="31" fillId="6" borderId="9" xfId="0" applyFont="1" applyFill="1" applyBorder="1" applyAlignment="1">
      <alignment horizontal="right" vertical="center"/>
    </xf>
    <xf numFmtId="0" fontId="60" fillId="0" borderId="0" xfId="0" applyFont="1" applyAlignment="1">
      <alignment horizontal="left"/>
    </xf>
    <xf numFmtId="0" fontId="31" fillId="6" borderId="11" xfId="0" applyFont="1" applyFill="1" applyBorder="1" applyAlignment="1">
      <alignment horizontal="right" vertical="center"/>
    </xf>
    <xf numFmtId="0" fontId="31" fillId="6" borderId="21" xfId="0" applyFont="1" applyFill="1" applyBorder="1" applyAlignment="1">
      <alignment horizontal="right" vertical="center"/>
    </xf>
    <xf numFmtId="0" fontId="31" fillId="6" borderId="12" xfId="0" applyFont="1" applyFill="1" applyBorder="1" applyAlignment="1">
      <alignment horizontal="right" vertical="center"/>
    </xf>
    <xf numFmtId="0" fontId="31" fillId="6" borderId="152" xfId="0" applyFont="1" applyFill="1" applyBorder="1" applyAlignment="1">
      <alignment horizontal="right" vertical="center"/>
    </xf>
    <xf numFmtId="0" fontId="31" fillId="6" borderId="116" xfId="0" applyFont="1" applyFill="1" applyBorder="1" applyAlignment="1">
      <alignment horizontal="right" vertical="center"/>
    </xf>
    <xf numFmtId="0" fontId="31" fillId="6" borderId="48" xfId="0" applyFont="1" applyFill="1" applyBorder="1" applyAlignment="1">
      <alignment horizontal="right" vertical="center"/>
    </xf>
    <xf numFmtId="0" fontId="41" fillId="0" borderId="0" xfId="0" applyFont="1" applyAlignment="1">
      <alignment horizontal="left" vertical="center"/>
    </xf>
  </cellXfs>
  <cellStyles count="8">
    <cellStyle name="Comma" xfId="1" builtinId="3"/>
    <cellStyle name="Currency" xfId="2" builtinId="4"/>
    <cellStyle name="Currency 2" xfId="7" xr:uid="{246681D8-D674-407F-9284-70C61963ABE4}"/>
    <cellStyle name="Hyperlink" xfId="5" builtinId="8"/>
    <cellStyle name="Neutral" xfId="4" builtinId="28"/>
    <cellStyle name="Normal" xfId="0" builtinId="0"/>
    <cellStyle name="Normal 2" xfId="6" xr:uid="{A8CBB7D2-5F14-4F65-AC6C-3E2DCB826C42}"/>
    <cellStyle name="Percent" xfId="3" builtinId="5"/>
  </cellStyles>
  <dxfs count="56">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E3F2F1"/>
        </patternFill>
      </fill>
    </dxf>
    <dxf>
      <fill>
        <patternFill patternType="solid">
          <fgColor auto="1"/>
          <bgColor rgb="FFCCE1E4"/>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0019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H:\My%20Documents\Concessionary%20Debt\2025\2025%20HTC%20Prop%20123%20Concessionary%20Debt%20Application%20Analysis%20Tool.xlsx" TargetMode="External"/><Relationship Id="rId1" Type="http://schemas.openxmlformats.org/officeDocument/2006/relationships/externalLinkPath" Target="file:///H:\My%20Documents\Concessionary%20Debt\2025\2025%20HTC%20Prop%20123%20Concessionary%20Debt%20Application%20Analysis%20Too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dfs.chfa.colohfa.org\data\home\tbarnard\My%20Documents\Multifamily%20Lending\Forms%20&amp;%20Tools\UW%20Model%20-%20Feasibility_SMART_SIMPLE_CAPABLE.8-2023.unlocked.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H:\My%20Documents\Equity\2025-2026\Applications\Prop123-AHFF-Equity-Applicationv1.2%20Unlocked.xlsx" TargetMode="External"/><Relationship Id="rId1" Type="http://schemas.openxmlformats.org/officeDocument/2006/relationships/externalLinkPath" Target="file:///H:\My%20Documents\Equity\2025-2026\Applications\Prop123-AHFF-Equity-Applicationv1.2%20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 Extract"/>
      <sheetName val="SD_Dropdowns"/>
      <sheetName val="Quick Analysis"/>
      <sheetName val="Application"/>
      <sheetName val="Contact Information"/>
      <sheetName val="Contact Information Data"/>
      <sheetName val="Application Data"/>
      <sheetName val="Amenities Data"/>
      <sheetName val="Addendum Data"/>
      <sheetName val="Unit Mix and Rents"/>
      <sheetName val="Rents Table"/>
      <sheetName val="Unit Mix &amp; Rents Data"/>
      <sheetName val="Income and Operating Expenses"/>
      <sheetName val="Income &amp; Expense Data"/>
      <sheetName val="Development Budget"/>
      <sheetName val="Development Budget Data"/>
      <sheetName val="Financing Sources Data"/>
      <sheetName val="Fin. Sources and Performance"/>
      <sheetName val="30-Year Cash Flow"/>
      <sheetName val="Sources and Uses"/>
      <sheetName val="Amortization Tables"/>
      <sheetName val="Tax Credit Equity Data"/>
    </sheetNames>
    <sheetDataSet>
      <sheetData sheetId="0"/>
      <sheetData sheetId="1">
        <row r="2">
          <cell r="C2" t="str">
            <v xml:space="preserve">Construction and Perm </v>
          </cell>
          <cell r="M2" t="str">
            <v>123DebtLIHTCGap</v>
          </cell>
          <cell r="O2" t="str">
            <v>123DBTGAP</v>
          </cell>
          <cell r="S2" t="str">
            <v>P123 Standard</v>
          </cell>
          <cell r="W2" t="str">
            <v>July 1 2023 - June 30 2024</v>
          </cell>
          <cell r="Y2" t="str">
            <v>Yes</v>
          </cell>
          <cell r="AA2" t="str">
            <v>Yes</v>
          </cell>
          <cell r="AC2" t="str">
            <v>Yes</v>
          </cell>
          <cell r="AE2" t="str">
            <v>Yes</v>
          </cell>
          <cell r="AG2" t="str">
            <v>Yes</v>
          </cell>
          <cell r="AI2" t="str">
            <v>Yes</v>
          </cell>
        </row>
        <row r="3">
          <cell r="C3" t="str">
            <v>Construction and Perm Modular</v>
          </cell>
          <cell r="M3" t="str">
            <v>123DebtLIHTCPreDev</v>
          </cell>
          <cell r="O3" t="str">
            <v>123DBTLI</v>
          </cell>
          <cell r="S3" t="str">
            <v>Successful DOH Petition</v>
          </cell>
          <cell r="W3" t="str">
            <v>July 1 2024 - June 30 2025</v>
          </cell>
          <cell r="Y3" t="str">
            <v>No</v>
          </cell>
          <cell r="AA3" t="str">
            <v>No</v>
          </cell>
          <cell r="AC3" t="str">
            <v>No</v>
          </cell>
          <cell r="AE3" t="str">
            <v>No</v>
          </cell>
          <cell r="AG3" t="str">
            <v>No</v>
          </cell>
          <cell r="AI3" t="str">
            <v>No</v>
          </cell>
        </row>
        <row r="4">
          <cell r="C4" t="str">
            <v>Construction Only</v>
          </cell>
          <cell r="M4" t="str">
            <v>123DebtLowIncome</v>
          </cell>
          <cell r="O4" t="str">
            <v>123DBTMI</v>
          </cell>
          <cell r="W4" t="str">
            <v>July 1 2025 - June 30 2026</v>
          </cell>
          <cell r="Y4" t="str">
            <v>WAIVER</v>
          </cell>
          <cell r="AA4" t="str">
            <v>WAIVER</v>
          </cell>
        </row>
        <row r="5">
          <cell r="C5" t="str">
            <v>New Construction Perm Only Modular</v>
          </cell>
          <cell r="M5" t="str">
            <v>123DebtMFPreservation</v>
          </cell>
          <cell r="O5" t="str">
            <v>123DBTPRE</v>
          </cell>
        </row>
        <row r="6">
          <cell r="C6" t="str">
            <v>Conversion</v>
          </cell>
          <cell r="M6" t="str">
            <v>123DebtMiddleIncome</v>
          </cell>
          <cell r="O6" t="str">
            <v>123DBTPRS</v>
          </cell>
        </row>
        <row r="7">
          <cell r="C7" t="str">
            <v xml:space="preserve">New Construction - Perm only </v>
          </cell>
          <cell r="M7" t="str">
            <v>123EquityAffordable</v>
          </cell>
          <cell r="O7" t="str">
            <v>123EQAFRD</v>
          </cell>
        </row>
        <row r="8">
          <cell r="C8" t="str">
            <v xml:space="preserve">Existing - Refiance </v>
          </cell>
          <cell r="M8" t="str">
            <v>123EquityMixedIncome</v>
          </cell>
          <cell r="O8" t="str">
            <v>123EQMIX</v>
          </cell>
        </row>
        <row r="9">
          <cell r="C9" t="str">
            <v>123Debt</v>
          </cell>
          <cell r="M9" t="str">
            <v>123LandBankingGrant</v>
          </cell>
          <cell r="O9" t="str">
            <v>123LBGRANT</v>
          </cell>
        </row>
        <row r="10">
          <cell r="C10" t="str">
            <v>123Equity</v>
          </cell>
          <cell r="M10" t="str">
            <v>123LandBankingLoan</v>
          </cell>
          <cell r="O10" t="str">
            <v>123LBLOAN</v>
          </cell>
        </row>
        <row r="11">
          <cell r="C11" t="str">
            <v>123LandBanking</v>
          </cell>
          <cell r="M11" t="str">
            <v xml:space="preserve">Healthy Housing </v>
          </cell>
          <cell r="O11" t="str">
            <v xml:space="preserve">4% Pass Through </v>
          </cell>
        </row>
        <row r="12">
          <cell r="C12" t="str">
            <v xml:space="preserve">Existing - Perm only </v>
          </cell>
          <cell r="M12" t="str">
            <v>Capital Magnet Fund - Loan</v>
          </cell>
          <cell r="O12" t="str">
            <v>CAPABLE</v>
          </cell>
        </row>
        <row r="13">
          <cell r="C13" t="str">
            <v xml:space="preserve">Existing - Acq/ Rehab </v>
          </cell>
          <cell r="M13" t="str">
            <v>Capital Magnet Fund - Grant</v>
          </cell>
          <cell r="O13" t="str">
            <v>Capital Magnet Fund</v>
          </cell>
        </row>
        <row r="14">
          <cell r="C14" t="str">
            <v>CHFA Grant</v>
          </cell>
          <cell r="M14" t="str">
            <v>SiMPLE</v>
          </cell>
          <cell r="O14" t="str">
            <v xml:space="preserve">Direct Bond </v>
          </cell>
        </row>
        <row r="15">
          <cell r="C15" t="str">
            <v>Cash Collateral - Acq/Rehab</v>
          </cell>
          <cell r="M15" t="str">
            <v>CHFA HOF</v>
          </cell>
          <cell r="O15" t="str">
            <v xml:space="preserve">Federal Financing Bank FFB </v>
          </cell>
        </row>
        <row r="16">
          <cell r="C16" t="str">
            <v>Cash Collateral - New Construction</v>
          </cell>
          <cell r="M16" t="str">
            <v>RAHLF</v>
          </cell>
          <cell r="O16" t="str">
            <v xml:space="preserve">Healthy Housing </v>
          </cell>
        </row>
        <row r="17">
          <cell r="M17" t="str">
            <v>Multifamily Direct</v>
          </cell>
          <cell r="O17" t="str">
            <v>Healthy Housing - Grant</v>
          </cell>
        </row>
        <row r="18">
          <cell r="M18" t="str">
            <v>4% PAB</v>
          </cell>
          <cell r="O18" t="str">
            <v>Healthy Housing - Loan</v>
          </cell>
        </row>
        <row r="19">
          <cell r="M19" t="str">
            <v>MIAP</v>
          </cell>
          <cell r="O19" t="str">
            <v xml:space="preserve">HOF </v>
          </cell>
        </row>
        <row r="20">
          <cell r="M20" t="str">
            <v>SMART</v>
          </cell>
          <cell r="O20" t="str">
            <v>HOF 1st Mortgage Loan</v>
          </cell>
        </row>
        <row r="21">
          <cell r="M21" t="str">
            <v>CAPABLE</v>
          </cell>
          <cell r="O21" t="str">
            <v>HOF CHFA</v>
          </cell>
        </row>
        <row r="22">
          <cell r="O22" t="str">
            <v xml:space="preserve">HOF CHFA </v>
          </cell>
        </row>
        <row r="23">
          <cell r="O23" t="str">
            <v>HOF Debt SRV Reserve PT Sub</v>
          </cell>
        </row>
        <row r="24">
          <cell r="O24" t="str">
            <v>HOF FFB  Debt SRV Subsidy</v>
          </cell>
        </row>
        <row r="25">
          <cell r="O25" t="str">
            <v>HOF Grant</v>
          </cell>
        </row>
        <row r="26">
          <cell r="O26" t="str">
            <v>HOF Interest Rate  Subsidy</v>
          </cell>
        </row>
        <row r="27">
          <cell r="O27" t="str">
            <v>HOF Subordinate Loan</v>
          </cell>
        </row>
        <row r="28">
          <cell r="O28" t="str">
            <v>MIAP</v>
          </cell>
        </row>
        <row r="29">
          <cell r="O29" t="str">
            <v>Private Equity</v>
          </cell>
        </row>
        <row r="30">
          <cell r="O30" t="str">
            <v>RAHLF</v>
          </cell>
        </row>
        <row r="31">
          <cell r="O31" t="str">
            <v xml:space="preserve">Recycled  </v>
          </cell>
        </row>
        <row r="32">
          <cell r="O32" t="str">
            <v>Recycled Bond Funds</v>
          </cell>
        </row>
        <row r="33">
          <cell r="O33" t="str">
            <v>SMART</v>
          </cell>
        </row>
        <row r="34">
          <cell r="O34" t="str">
            <v>Tax Exempt Bond Funds</v>
          </cell>
        </row>
        <row r="35">
          <cell r="O35" t="str">
            <v>Taxable Bond Funds</v>
          </cell>
        </row>
      </sheetData>
      <sheetData sheetId="2">
        <row r="15">
          <cell r="R15" t="str">
            <v>OpEx Changes</v>
          </cell>
        </row>
        <row r="16">
          <cell r="R16" t="str">
            <v>DevBudg Changes</v>
          </cell>
        </row>
        <row r="17">
          <cell r="R17" t="str">
            <v>Finance Changes</v>
          </cell>
        </row>
        <row r="19">
          <cell r="R19" t="str">
            <v>Notes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Size Weighting"/>
      <sheetName val="SD_Dropdowns"/>
      <sheetName val="Rents"/>
      <sheetName val="Rents Table "/>
      <sheetName val="Oper Exps"/>
      <sheetName val="Dev Budget"/>
      <sheetName val="Underwriting"/>
      <sheetName val="Construction schedule"/>
      <sheetName val="Blended Rate Calc"/>
      <sheetName val="Neg Arb worksheet"/>
      <sheetName val="Exhibits for Term Sheets"/>
      <sheetName val="Cash Flow Analysis"/>
      <sheetName val="Buydown Calculator"/>
      <sheetName val="Amortization"/>
      <sheetName val="Ex.II - Summary"/>
      <sheetName val="Ex. IV - Stress"/>
      <sheetName val="Ex. V - Lease Up"/>
      <sheetName val="County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 Extract"/>
      <sheetName val="SD_Dropdowns"/>
      <sheetName val="Quick Analysis"/>
      <sheetName val="Instructions"/>
      <sheetName val="Contact Information"/>
      <sheetName val="Application"/>
      <sheetName val="Unit Mix and Rents"/>
      <sheetName val="Rents Table"/>
      <sheetName val="Income and Operating Expenses"/>
      <sheetName val="Development Budget"/>
      <sheetName val="Fin. Sources and Performance"/>
      <sheetName val="Cons. Period Cash Flow"/>
      <sheetName val="30-Year Cash Flow"/>
      <sheetName val="Sources and Uses"/>
      <sheetName val="Amortization Tables"/>
    </sheetNames>
    <sheetDataSet>
      <sheetData sheetId="0" refreshError="1"/>
      <sheetData sheetId="1">
        <row r="2">
          <cell r="M2" t="str">
            <v xml:space="preserve">Combination </v>
          </cell>
          <cell r="AI2" t="str">
            <v>Yes</v>
          </cell>
          <cell r="AM2" t="str">
            <v>No</v>
          </cell>
        </row>
        <row r="3">
          <cell r="M3" t="str">
            <v>Frame</v>
          </cell>
          <cell r="AI3" t="str">
            <v>No</v>
          </cell>
          <cell r="AM3" t="str">
            <v>Yes</v>
          </cell>
        </row>
        <row r="4">
          <cell r="M4" t="str">
            <v>Masonry</v>
          </cell>
        </row>
        <row r="5">
          <cell r="M5" t="str">
            <v xml:space="preserve">Other </v>
          </cell>
        </row>
        <row r="6">
          <cell r="M6" t="str">
            <v>Steel</v>
          </cell>
        </row>
        <row r="7">
          <cell r="M7" t="str">
            <v>Mass Timber</v>
          </cell>
        </row>
        <row r="8">
          <cell r="M8" t="str">
            <v>Modular - Built in CO</v>
          </cell>
        </row>
        <row r="9">
          <cell r="M9" t="str">
            <v>Modular - Out of State</v>
          </cell>
        </row>
      </sheetData>
      <sheetData sheetId="2" refreshError="1"/>
      <sheetData sheetId="3" refreshError="1"/>
      <sheetData sheetId="4" refreshError="1"/>
      <sheetData sheetId="5"/>
      <sheetData sheetId="6"/>
      <sheetData sheetId="7">
        <row r="3">
          <cell r="B3" t="str">
            <v>Adams1.2</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cdola.colorado.gov/child-care-facility-development-toolkit" TargetMode="External"/><Relationship Id="rId1" Type="http://schemas.openxmlformats.org/officeDocument/2006/relationships/hyperlink" Target="https://dlg.colorado.gov/transit-oriented-communiti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B7F02-0065-4CE5-8963-2665FA7BEB25}">
  <sheetPr>
    <tabColor rgb="FF00B050"/>
  </sheetPr>
  <dimension ref="A1:U142"/>
  <sheetViews>
    <sheetView topLeftCell="A34" workbookViewId="0">
      <selection activeCell="B19" sqref="B19"/>
    </sheetView>
  </sheetViews>
  <sheetFormatPr defaultRowHeight="14.25" x14ac:dyDescent="0.45"/>
  <cols>
    <col min="1" max="1" width="25.59765625" bestFit="1" customWidth="1"/>
    <col min="2" max="2" width="14.86328125" style="414" bestFit="1" customWidth="1"/>
    <col min="5" max="5" width="14.59765625" bestFit="1" customWidth="1"/>
    <col min="6" max="6" width="21.86328125" bestFit="1" customWidth="1"/>
    <col min="7" max="7" width="12" bestFit="1" customWidth="1"/>
    <col min="8" max="8" width="30.73046875" bestFit="1" customWidth="1"/>
    <col min="10" max="10" width="16.1328125" bestFit="1" customWidth="1"/>
  </cols>
  <sheetData>
    <row r="1" spans="1:21" x14ac:dyDescent="0.45">
      <c r="A1" s="359" t="s">
        <v>90</v>
      </c>
      <c r="B1" s="448" t="str" cm="1">
        <f t="array" ref="B1:B6">IF(ISBLANK(Application!B7:B12),"",Application!B7:B12)</f>
        <v/>
      </c>
      <c r="E1" s="359" t="s">
        <v>653</v>
      </c>
      <c r="F1" s="361" t="s">
        <v>661</v>
      </c>
      <c r="G1" s="415" t="s">
        <v>654</v>
      </c>
      <c r="H1" s="416" t="s">
        <v>655</v>
      </c>
      <c r="I1" s="416"/>
      <c r="T1" s="359" t="s">
        <v>95</v>
      </c>
      <c r="U1" s="359" t="s">
        <v>650</v>
      </c>
    </row>
    <row r="2" spans="1:21" x14ac:dyDescent="0.45">
      <c r="A2" s="359" t="s">
        <v>81</v>
      </c>
      <c r="B2" s="414" t="str">
        <v/>
      </c>
      <c r="E2" s="359" t="s">
        <v>656</v>
      </c>
      <c r="F2" s="361" t="s">
        <v>657</v>
      </c>
      <c r="H2" s="417" t="s">
        <v>658</v>
      </c>
      <c r="I2" s="417"/>
      <c r="J2" s="417" t="s">
        <v>659</v>
      </c>
      <c r="T2" s="359" t="s">
        <v>155</v>
      </c>
      <c r="U2" s="359" t="s">
        <v>651</v>
      </c>
    </row>
    <row r="3" spans="1:21" x14ac:dyDescent="0.45">
      <c r="A3" s="359" t="s">
        <v>92</v>
      </c>
      <c r="B3" s="414" t="str">
        <v/>
      </c>
      <c r="E3" s="359"/>
      <c r="F3" s="359"/>
      <c r="G3" t="s">
        <v>660</v>
      </c>
      <c r="H3" t="e">
        <f>IF(OR(B46&gt;0,B47&gt;0),"123DBTGAP",IF(B19&lt;=0.6,"123DBTLI","123DBTMI"))</f>
        <v>#DIV/0!</v>
      </c>
      <c r="J3" s="418" t="e">
        <f>IF(OR(B46&gt;0,B47&gt;0),"123DebtLIHTCGap",IF(B19&lt;=0.6,"123DebtLowIncome","123DebtMiddleIncome"))</f>
        <v>#DIV/0!</v>
      </c>
      <c r="T3" s="359" t="s">
        <v>156</v>
      </c>
      <c r="U3" s="359" t="s">
        <v>652</v>
      </c>
    </row>
    <row r="4" spans="1:21" x14ac:dyDescent="0.45">
      <c r="A4" s="359" t="s">
        <v>94</v>
      </c>
      <c r="B4" s="414" t="str">
        <v/>
      </c>
      <c r="T4" s="359" t="s">
        <v>157</v>
      </c>
      <c r="U4" s="359" t="s">
        <v>651</v>
      </c>
    </row>
    <row r="5" spans="1:21" x14ac:dyDescent="0.45">
      <c r="A5" s="359" t="s">
        <v>95</v>
      </c>
      <c r="B5" s="448" t="str">
        <v/>
      </c>
      <c r="T5" s="359" t="s">
        <v>158</v>
      </c>
      <c r="U5" s="359" t="s">
        <v>496</v>
      </c>
    </row>
    <row r="6" spans="1:21" x14ac:dyDescent="0.45">
      <c r="A6" s="359" t="s">
        <v>494</v>
      </c>
      <c r="B6" s="414" t="str">
        <v/>
      </c>
      <c r="T6" s="359" t="s">
        <v>159</v>
      </c>
      <c r="U6" s="359" t="s">
        <v>652</v>
      </c>
    </row>
    <row r="7" spans="1:21" x14ac:dyDescent="0.45">
      <c r="A7" s="359" t="s">
        <v>114</v>
      </c>
      <c r="B7" s="448" t="str">
        <f>IF(ISBLANK(Application!B38),"",Application!B38)</f>
        <v/>
      </c>
      <c r="T7" s="359" t="s">
        <v>160</v>
      </c>
      <c r="U7" s="359" t="s">
        <v>652</v>
      </c>
    </row>
    <row r="8" spans="1:21" x14ac:dyDescent="0.45">
      <c r="A8" s="359" t="s">
        <v>495</v>
      </c>
      <c r="B8" s="449">
        <f>'Unit Mix and Rents'!B3</f>
        <v>0</v>
      </c>
      <c r="T8" s="359" t="s">
        <v>161</v>
      </c>
      <c r="U8" s="359" t="s">
        <v>651</v>
      </c>
    </row>
    <row r="9" spans="1:21" x14ac:dyDescent="0.45">
      <c r="A9" s="359" t="s">
        <v>115</v>
      </c>
      <c r="B9" s="450">
        <f>Application!B42</f>
        <v>0</v>
      </c>
      <c r="T9" s="359" t="s">
        <v>162</v>
      </c>
      <c r="U9" s="359" t="s">
        <v>651</v>
      </c>
    </row>
    <row r="10" spans="1:21" x14ac:dyDescent="0.45">
      <c r="A10" s="360" t="s">
        <v>496</v>
      </c>
      <c r="B10" s="448" t="e">
        <f>IF(VLOOKUP(B5,'Data Extract'!T2:U65,2)="Rural Resort","Yes","No")</f>
        <v>#N/A</v>
      </c>
      <c r="T10" s="359" t="s">
        <v>163</v>
      </c>
      <c r="U10" s="359" t="s">
        <v>496</v>
      </c>
    </row>
    <row r="11" spans="1:21" x14ac:dyDescent="0.45">
      <c r="A11" s="359" t="s">
        <v>497</v>
      </c>
      <c r="B11" s="448" t="str" cm="1">
        <f t="array" ref="B11:B15">IF(ISBLANK(Application!B29:B33),"",Application!B29:B33)</f>
        <v/>
      </c>
      <c r="T11" s="359" t="s">
        <v>164</v>
      </c>
      <c r="U11" s="359" t="s">
        <v>652</v>
      </c>
    </row>
    <row r="12" spans="1:21" x14ac:dyDescent="0.45">
      <c r="A12" s="359" t="s">
        <v>498</v>
      </c>
      <c r="B12" s="448" t="str">
        <v/>
      </c>
      <c r="T12" s="359" t="s">
        <v>165</v>
      </c>
      <c r="U12" s="359" t="s">
        <v>652</v>
      </c>
    </row>
    <row r="13" spans="1:21" x14ac:dyDescent="0.45">
      <c r="A13" s="360" t="s">
        <v>499</v>
      </c>
      <c r="B13" s="448" t="str">
        <v/>
      </c>
      <c r="T13" s="359" t="s">
        <v>166</v>
      </c>
      <c r="U13" s="359" t="s">
        <v>652</v>
      </c>
    </row>
    <row r="14" spans="1:21" x14ac:dyDescent="0.45">
      <c r="A14" s="359" t="s">
        <v>500</v>
      </c>
      <c r="B14" s="448" t="str">
        <v/>
      </c>
      <c r="T14" s="359" t="s">
        <v>167</v>
      </c>
      <c r="U14" s="359" t="s">
        <v>652</v>
      </c>
    </row>
    <row r="15" spans="1:21" x14ac:dyDescent="0.45">
      <c r="A15" s="359" t="s">
        <v>501</v>
      </c>
      <c r="B15" s="448" t="str">
        <v/>
      </c>
      <c r="T15" s="359" t="s">
        <v>168</v>
      </c>
      <c r="U15" s="359" t="s">
        <v>652</v>
      </c>
    </row>
    <row r="16" spans="1:21" x14ac:dyDescent="0.45">
      <c r="A16" s="359" t="s">
        <v>502</v>
      </c>
      <c r="B16" s="448" t="str">
        <f>IF(ISBLANK(Application!B39),"",Application!B39)</f>
        <v/>
      </c>
      <c r="T16" s="359" t="s">
        <v>169</v>
      </c>
      <c r="U16" s="359" t="s">
        <v>652</v>
      </c>
    </row>
    <row r="17" spans="1:21" x14ac:dyDescent="0.45">
      <c r="A17" s="359" t="s">
        <v>503</v>
      </c>
      <c r="B17" s="448" t="str">
        <f>IF(ISBLANK(Application!B35),"",Application!B35)</f>
        <v/>
      </c>
      <c r="T17" s="359" t="s">
        <v>170</v>
      </c>
      <c r="U17" s="359" t="s">
        <v>652</v>
      </c>
    </row>
    <row r="18" spans="1:21" x14ac:dyDescent="0.45">
      <c r="A18" s="360" t="s">
        <v>504</v>
      </c>
      <c r="B18" s="448" t="str">
        <f>IF(ISBLANK(Application!B45),"",Application!B45)</f>
        <v/>
      </c>
      <c r="T18" s="359" t="s">
        <v>171</v>
      </c>
      <c r="U18" s="359" t="s">
        <v>651</v>
      </c>
    </row>
    <row r="19" spans="1:21" x14ac:dyDescent="0.45">
      <c r="A19" s="360" t="s">
        <v>418</v>
      </c>
      <c r="B19" s="455" t="e">
        <f>'Unit Mix and Rents'!D11</f>
        <v>#DIV/0!</v>
      </c>
      <c r="T19" s="359" t="s">
        <v>172</v>
      </c>
      <c r="U19" s="359" t="s">
        <v>652</v>
      </c>
    </row>
    <row r="20" spans="1:21" ht="14.25" customHeight="1" x14ac:dyDescent="0.45">
      <c r="A20" s="360" t="s">
        <v>505</v>
      </c>
      <c r="B20" s="448" t="str">
        <f>IF(COUNTIF(B22:B38,"&gt;0")&gt;=3,"Yes","No")</f>
        <v>No</v>
      </c>
      <c r="T20" s="359" t="s">
        <v>173</v>
      </c>
      <c r="U20" s="359" t="s">
        <v>651</v>
      </c>
    </row>
    <row r="21" spans="1:21" x14ac:dyDescent="0.45">
      <c r="A21" s="360" t="s">
        <v>506</v>
      </c>
      <c r="B21" s="414" t="s">
        <v>91</v>
      </c>
      <c r="T21" s="359" t="s">
        <v>174</v>
      </c>
      <c r="U21" s="359" t="s">
        <v>496</v>
      </c>
    </row>
    <row r="22" spans="1:21" x14ac:dyDescent="0.45">
      <c r="A22" s="362">
        <v>0.2</v>
      </c>
      <c r="B22" s="414" cm="1">
        <f t="array" ref="B22:B38">'Unit Mix and Rents'!K16:K32</f>
        <v>0</v>
      </c>
      <c r="T22" s="359" t="s">
        <v>175</v>
      </c>
      <c r="U22" s="359" t="s">
        <v>651</v>
      </c>
    </row>
    <row r="23" spans="1:21" x14ac:dyDescent="0.45">
      <c r="A23" s="362">
        <v>0.3</v>
      </c>
      <c r="B23" s="414">
        <v>0</v>
      </c>
      <c r="T23" s="359" t="s">
        <v>176</v>
      </c>
      <c r="U23" s="359" t="s">
        <v>652</v>
      </c>
    </row>
    <row r="24" spans="1:21" x14ac:dyDescent="0.45">
      <c r="A24" s="362">
        <v>0.4</v>
      </c>
      <c r="B24" s="414">
        <v>0</v>
      </c>
      <c r="T24" s="359" t="s">
        <v>177</v>
      </c>
      <c r="U24" s="359" t="s">
        <v>652</v>
      </c>
    </row>
    <row r="25" spans="1:21" x14ac:dyDescent="0.45">
      <c r="A25" s="362">
        <v>0.5</v>
      </c>
      <c r="B25" s="414">
        <v>0</v>
      </c>
      <c r="T25" s="359" t="s">
        <v>178</v>
      </c>
      <c r="U25" s="359" t="s">
        <v>652</v>
      </c>
    </row>
    <row r="26" spans="1:21" x14ac:dyDescent="0.45">
      <c r="A26" s="362">
        <v>0.6</v>
      </c>
      <c r="B26" s="414">
        <v>0</v>
      </c>
      <c r="T26" s="359" t="s">
        <v>179</v>
      </c>
      <c r="U26" s="359" t="s">
        <v>652</v>
      </c>
    </row>
    <row r="27" spans="1:21" x14ac:dyDescent="0.45">
      <c r="A27" s="362">
        <v>0.7</v>
      </c>
      <c r="B27" s="414">
        <v>0</v>
      </c>
      <c r="T27" s="359" t="s">
        <v>180</v>
      </c>
      <c r="U27" s="359" t="s">
        <v>496</v>
      </c>
    </row>
    <row r="28" spans="1:21" x14ac:dyDescent="0.45">
      <c r="A28" s="362">
        <v>0.8</v>
      </c>
      <c r="B28" s="414">
        <v>0</v>
      </c>
      <c r="T28" s="359" t="s">
        <v>181</v>
      </c>
      <c r="U28" s="359" t="s">
        <v>496</v>
      </c>
    </row>
    <row r="29" spans="1:21" x14ac:dyDescent="0.45">
      <c r="A29" s="362">
        <v>0.9</v>
      </c>
      <c r="B29" s="414">
        <v>0</v>
      </c>
      <c r="T29" s="359" t="s">
        <v>182</v>
      </c>
      <c r="U29" s="359" t="s">
        <v>496</v>
      </c>
    </row>
    <row r="30" spans="1:21" x14ac:dyDescent="0.45">
      <c r="A30" s="362">
        <v>1</v>
      </c>
      <c r="B30" s="414">
        <v>0</v>
      </c>
      <c r="T30" s="359" t="s">
        <v>183</v>
      </c>
      <c r="U30" s="359" t="s">
        <v>652</v>
      </c>
    </row>
    <row r="31" spans="1:21" x14ac:dyDescent="0.45">
      <c r="A31" s="362">
        <v>1.1000000000000001</v>
      </c>
      <c r="B31" s="414">
        <v>0</v>
      </c>
      <c r="T31" s="359" t="s">
        <v>184</v>
      </c>
      <c r="U31" s="359" t="s">
        <v>652</v>
      </c>
    </row>
    <row r="32" spans="1:21" x14ac:dyDescent="0.45">
      <c r="A32" s="362">
        <v>1.2</v>
      </c>
      <c r="B32" s="414">
        <v>0</v>
      </c>
      <c r="T32" s="359" t="s">
        <v>185</v>
      </c>
      <c r="U32" s="359" t="s">
        <v>651</v>
      </c>
    </row>
    <row r="33" spans="1:21" x14ac:dyDescent="0.45">
      <c r="A33" s="362">
        <v>1.3</v>
      </c>
      <c r="B33" s="414">
        <v>0</v>
      </c>
      <c r="T33" s="359" t="s">
        <v>186</v>
      </c>
      <c r="U33" s="359" t="s">
        <v>652</v>
      </c>
    </row>
    <row r="34" spans="1:21" x14ac:dyDescent="0.45">
      <c r="A34" s="362">
        <v>1.4</v>
      </c>
      <c r="B34" s="414">
        <v>0</v>
      </c>
      <c r="T34" s="359" t="s">
        <v>405</v>
      </c>
      <c r="U34" s="359" t="s">
        <v>652</v>
      </c>
    </row>
    <row r="35" spans="1:21" x14ac:dyDescent="0.45">
      <c r="A35" s="362">
        <v>1.5</v>
      </c>
      <c r="B35" s="414">
        <v>0</v>
      </c>
      <c r="T35" s="359" t="s">
        <v>187</v>
      </c>
      <c r="U35" s="359" t="s">
        <v>496</v>
      </c>
    </row>
    <row r="36" spans="1:21" x14ac:dyDescent="0.45">
      <c r="A36" s="362">
        <v>1.6</v>
      </c>
      <c r="B36" s="414">
        <v>0</v>
      </c>
      <c r="T36" s="359" t="s">
        <v>188</v>
      </c>
      <c r="U36" s="359" t="s">
        <v>652</v>
      </c>
    </row>
    <row r="37" spans="1:21" x14ac:dyDescent="0.45">
      <c r="A37" s="362">
        <v>1.7</v>
      </c>
      <c r="B37" s="414">
        <v>0</v>
      </c>
      <c r="T37" s="359" t="s">
        <v>189</v>
      </c>
      <c r="U37" s="359" t="s">
        <v>651</v>
      </c>
    </row>
    <row r="38" spans="1:21" x14ac:dyDescent="0.45">
      <c r="A38" s="362">
        <v>1.8</v>
      </c>
      <c r="B38" s="414">
        <v>0</v>
      </c>
      <c r="T38" s="359" t="s">
        <v>190</v>
      </c>
      <c r="U38" s="359" t="s">
        <v>652</v>
      </c>
    </row>
    <row r="39" spans="1:21" x14ac:dyDescent="0.45">
      <c r="A39" s="360" t="s">
        <v>507</v>
      </c>
      <c r="B39" s="456">
        <f>'Quick Analysis'!F5</f>
        <v>0</v>
      </c>
      <c r="T39" s="359" t="s">
        <v>191</v>
      </c>
      <c r="U39" s="359" t="s">
        <v>652</v>
      </c>
    </row>
    <row r="40" spans="1:21" x14ac:dyDescent="0.45">
      <c r="A40" s="360" t="s">
        <v>508</v>
      </c>
      <c r="B40" s="456">
        <f>'Quick Analysis'!N5</f>
        <v>0</v>
      </c>
      <c r="T40" s="359" t="s">
        <v>192</v>
      </c>
      <c r="U40" s="359" t="s">
        <v>652</v>
      </c>
    </row>
    <row r="41" spans="1:21" x14ac:dyDescent="0.45">
      <c r="A41" s="360" t="s">
        <v>509</v>
      </c>
      <c r="B41" s="456" t="e">
        <f>B39/B8</f>
        <v>#DIV/0!</v>
      </c>
      <c r="T41" s="359" t="s">
        <v>193</v>
      </c>
      <c r="U41" s="359" t="s">
        <v>652</v>
      </c>
    </row>
    <row r="42" spans="1:21" x14ac:dyDescent="0.45">
      <c r="A42" s="360" t="s">
        <v>510</v>
      </c>
      <c r="B42" s="456">
        <f>'Quick Analysis'!B18</f>
        <v>0</v>
      </c>
      <c r="T42" s="359" t="s">
        <v>194</v>
      </c>
      <c r="U42" s="359" t="s">
        <v>652</v>
      </c>
    </row>
    <row r="43" spans="1:21" x14ac:dyDescent="0.45">
      <c r="A43" s="360" t="s">
        <v>511</v>
      </c>
      <c r="B43" s="456">
        <f>'Quick Analysis'!J18</f>
        <v>0</v>
      </c>
      <c r="T43" s="359" t="s">
        <v>195</v>
      </c>
      <c r="U43" s="359" t="s">
        <v>652</v>
      </c>
    </row>
    <row r="44" spans="1:21" x14ac:dyDescent="0.45">
      <c r="A44" s="360" t="s">
        <v>512</v>
      </c>
      <c r="B44" s="456">
        <f>'Quick Analysis'!B28</f>
        <v>0</v>
      </c>
      <c r="T44" s="359" t="s">
        <v>196</v>
      </c>
      <c r="U44" s="359" t="s">
        <v>652</v>
      </c>
    </row>
    <row r="45" spans="1:21" x14ac:dyDescent="0.45">
      <c r="A45" s="360" t="s">
        <v>513</v>
      </c>
      <c r="B45" s="456">
        <f>'Quick Analysis'!B38</f>
        <v>0</v>
      </c>
      <c r="T45" s="359" t="s">
        <v>197</v>
      </c>
      <c r="U45" s="359" t="s">
        <v>652</v>
      </c>
    </row>
    <row r="46" spans="1:21" x14ac:dyDescent="0.45">
      <c r="A46" s="360" t="s">
        <v>514</v>
      </c>
      <c r="B46" s="456">
        <f>IF('Quick Analysis'!C42=0.09,'Quick Analysis'!B42,0)</f>
        <v>0</v>
      </c>
      <c r="T46" s="359" t="s">
        <v>198</v>
      </c>
      <c r="U46" s="359" t="s">
        <v>652</v>
      </c>
    </row>
    <row r="47" spans="1:21" x14ac:dyDescent="0.45">
      <c r="A47" s="360" t="s">
        <v>515</v>
      </c>
      <c r="B47" s="456">
        <f>IF('Quick Analysis'!C42=0.04,'Quick Analysis'!B42,0)</f>
        <v>0</v>
      </c>
      <c r="T47" s="359" t="s">
        <v>199</v>
      </c>
      <c r="U47" s="359" t="s">
        <v>652</v>
      </c>
    </row>
    <row r="48" spans="1:21" x14ac:dyDescent="0.45">
      <c r="A48" s="360" t="s">
        <v>402</v>
      </c>
      <c r="B48" s="456">
        <f>'Quick Analysis'!B43</f>
        <v>0</v>
      </c>
      <c r="T48" s="359" t="s">
        <v>200</v>
      </c>
      <c r="U48" s="359" t="s">
        <v>496</v>
      </c>
    </row>
    <row r="49" spans="1:21" x14ac:dyDescent="0.45">
      <c r="A49" s="360" t="s">
        <v>428</v>
      </c>
      <c r="B49" s="456">
        <f>'Quick Analysis'!B44</f>
        <v>0</v>
      </c>
      <c r="T49" s="359" t="s">
        <v>201</v>
      </c>
      <c r="U49" s="359" t="s">
        <v>652</v>
      </c>
    </row>
    <row r="50" spans="1:21" x14ac:dyDescent="0.45">
      <c r="A50" s="360" t="s">
        <v>1682</v>
      </c>
      <c r="B50" s="457">
        <f>'Quick Analysis'!C44</f>
        <v>0</v>
      </c>
      <c r="T50" s="359" t="s">
        <v>202</v>
      </c>
      <c r="U50" s="359" t="s">
        <v>652</v>
      </c>
    </row>
    <row r="51" spans="1:21" x14ac:dyDescent="0.45">
      <c r="A51" s="360" t="s">
        <v>1683</v>
      </c>
      <c r="B51" s="457">
        <f>'Quick Analysis'!B45</f>
        <v>0</v>
      </c>
      <c r="T51" s="359" t="s">
        <v>96</v>
      </c>
      <c r="U51" s="359" t="s">
        <v>496</v>
      </c>
    </row>
    <row r="52" spans="1:21" x14ac:dyDescent="0.45">
      <c r="A52" s="360" t="s">
        <v>1685</v>
      </c>
      <c r="B52" s="457">
        <f>'Quick Analysis'!C45</f>
        <v>0</v>
      </c>
      <c r="T52" s="359" t="s">
        <v>203</v>
      </c>
      <c r="U52" s="359" t="s">
        <v>652</v>
      </c>
    </row>
    <row r="53" spans="1:21" x14ac:dyDescent="0.45">
      <c r="A53" s="360" t="s">
        <v>413</v>
      </c>
      <c r="B53" s="457">
        <f>'Quick Analysis'!B46</f>
        <v>0</v>
      </c>
      <c r="T53" s="359" t="s">
        <v>204</v>
      </c>
      <c r="U53" s="359" t="s">
        <v>652</v>
      </c>
    </row>
    <row r="54" spans="1:21" x14ac:dyDescent="0.45">
      <c r="A54" s="360" t="s">
        <v>1684</v>
      </c>
      <c r="B54" s="457">
        <f>'Quick Analysis'!C46</f>
        <v>0</v>
      </c>
      <c r="T54" s="359" t="s">
        <v>205</v>
      </c>
      <c r="U54" s="359" t="s">
        <v>652</v>
      </c>
    </row>
    <row r="55" spans="1:21" x14ac:dyDescent="0.45">
      <c r="A55" s="360" t="s">
        <v>356</v>
      </c>
      <c r="B55" s="457">
        <f>'Quick Analysis'!B47</f>
        <v>0</v>
      </c>
      <c r="T55" s="359" t="s">
        <v>206</v>
      </c>
      <c r="U55" s="359" t="s">
        <v>652</v>
      </c>
    </row>
    <row r="56" spans="1:21" x14ac:dyDescent="0.45">
      <c r="A56" s="360" t="s">
        <v>516</v>
      </c>
      <c r="B56" s="457">
        <f>'Quick Analysis'!B52</f>
        <v>0</v>
      </c>
      <c r="T56" s="359" t="s">
        <v>207</v>
      </c>
      <c r="U56" s="359" t="s">
        <v>496</v>
      </c>
    </row>
    <row r="57" spans="1:21" x14ac:dyDescent="0.45">
      <c r="A57" s="360" t="s">
        <v>517</v>
      </c>
      <c r="B57" s="457">
        <f>'Quick Analysis'!J52</f>
        <v>0</v>
      </c>
      <c r="T57" s="359" t="s">
        <v>208</v>
      </c>
      <c r="U57" s="359" t="s">
        <v>652</v>
      </c>
    </row>
    <row r="58" spans="1:21" x14ac:dyDescent="0.45">
      <c r="A58" s="360" t="s">
        <v>518</v>
      </c>
      <c r="B58" s="457">
        <f>'Quick Analysis'!B53</f>
        <v>0</v>
      </c>
      <c r="T58" s="359" t="s">
        <v>209</v>
      </c>
      <c r="U58" s="359" t="s">
        <v>496</v>
      </c>
    </row>
    <row r="59" spans="1:21" x14ac:dyDescent="0.45">
      <c r="A59" s="360" t="s">
        <v>519</v>
      </c>
      <c r="B59" s="457">
        <f>'Quick Analysis'!J53</f>
        <v>0</v>
      </c>
      <c r="T59" s="359" t="s">
        <v>210</v>
      </c>
      <c r="U59" s="359" t="s">
        <v>496</v>
      </c>
    </row>
    <row r="60" spans="1:21" x14ac:dyDescent="0.45">
      <c r="A60" s="362" t="s">
        <v>520</v>
      </c>
      <c r="B60" s="451">
        <f>'Quick Analysis'!G30</f>
        <v>0.06</v>
      </c>
      <c r="T60" s="359" t="s">
        <v>211</v>
      </c>
      <c r="U60" s="359" t="s">
        <v>652</v>
      </c>
    </row>
    <row r="61" spans="1:21" x14ac:dyDescent="0.45">
      <c r="A61" s="362" t="s">
        <v>521</v>
      </c>
      <c r="B61" s="451">
        <f>'Quick Analysis'!O30</f>
        <v>0.06</v>
      </c>
      <c r="T61" s="359" t="s">
        <v>212</v>
      </c>
      <c r="U61" s="359" t="s">
        <v>496</v>
      </c>
    </row>
    <row r="62" spans="1:21" x14ac:dyDescent="0.45">
      <c r="A62" s="360" t="s">
        <v>522</v>
      </c>
      <c r="B62" s="452" t="e">
        <f>'Quick Analysis'!G31</f>
        <v>#DIV/0!</v>
      </c>
      <c r="T62" s="359" t="s">
        <v>213</v>
      </c>
      <c r="U62" s="359" t="s">
        <v>652</v>
      </c>
    </row>
    <row r="63" spans="1:21" x14ac:dyDescent="0.45">
      <c r="A63" s="360" t="s">
        <v>523</v>
      </c>
      <c r="B63" s="452" t="e">
        <f>'Quick Analysis'!O31</f>
        <v>#DIV/0!</v>
      </c>
      <c r="T63" s="359" t="s">
        <v>214</v>
      </c>
      <c r="U63" s="359" t="s">
        <v>652</v>
      </c>
    </row>
    <row r="64" spans="1:21" x14ac:dyDescent="0.45">
      <c r="A64" s="360" t="s">
        <v>524</v>
      </c>
      <c r="B64" s="452" t="e">
        <f>'Quick Analysis'!G33</f>
        <v>#DIV/0!</v>
      </c>
      <c r="T64" s="359" t="s">
        <v>215</v>
      </c>
      <c r="U64" s="359" t="s">
        <v>651</v>
      </c>
    </row>
    <row r="65" spans="1:21" x14ac:dyDescent="0.45">
      <c r="A65" s="360" t="s">
        <v>525</v>
      </c>
      <c r="B65" s="452" t="e">
        <f>'Quick Analysis'!O33</f>
        <v>#DIV/0!</v>
      </c>
      <c r="T65" s="359" t="s">
        <v>216</v>
      </c>
      <c r="U65" s="359" t="s">
        <v>652</v>
      </c>
    </row>
    <row r="66" spans="1:21" x14ac:dyDescent="0.45">
      <c r="A66" s="360" t="s">
        <v>526</v>
      </c>
      <c r="B66" s="453">
        <f>'Quick Analysis'!G35</f>
        <v>0</v>
      </c>
    </row>
    <row r="67" spans="1:21" x14ac:dyDescent="0.45">
      <c r="A67" s="360" t="s">
        <v>527</v>
      </c>
      <c r="B67" s="453">
        <f>'Quick Analysis'!O35</f>
        <v>0</v>
      </c>
    </row>
    <row r="68" spans="1:21" x14ac:dyDescent="0.45">
      <c r="A68" s="360" t="s">
        <v>528</v>
      </c>
      <c r="B68" s="453">
        <f>'Quick Analysis'!G36</f>
        <v>0</v>
      </c>
    </row>
    <row r="69" spans="1:21" x14ac:dyDescent="0.45">
      <c r="A69" s="360" t="s">
        <v>529</v>
      </c>
      <c r="B69" s="453">
        <f>'Quick Analysis'!O36</f>
        <v>0</v>
      </c>
    </row>
    <row r="70" spans="1:21" x14ac:dyDescent="0.45">
      <c r="A70" s="360" t="s">
        <v>530</v>
      </c>
      <c r="B70" s="452" t="e">
        <f>'Quick Analysis'!G37</f>
        <v>#N/A</v>
      </c>
    </row>
    <row r="71" spans="1:21" x14ac:dyDescent="0.45">
      <c r="A71" s="360" t="s">
        <v>531</v>
      </c>
      <c r="B71" s="452" t="e">
        <f>'Quick Analysis'!O37</f>
        <v>#N/A</v>
      </c>
    </row>
    <row r="72" spans="1:21" x14ac:dyDescent="0.45">
      <c r="A72" s="360" t="s">
        <v>532</v>
      </c>
      <c r="B72" s="456" t="e">
        <f>'Quick Analysis'!G38</f>
        <v>#N/A</v>
      </c>
    </row>
    <row r="73" spans="1:21" x14ac:dyDescent="0.45">
      <c r="A73" s="360" t="s">
        <v>533</v>
      </c>
      <c r="B73" s="456" t="e">
        <f>'Quick Analysis'!O38</f>
        <v>#N/A</v>
      </c>
    </row>
    <row r="74" spans="1:21" x14ac:dyDescent="0.45">
      <c r="A74" s="360" t="s">
        <v>534</v>
      </c>
      <c r="B74" s="456">
        <f>'Quick Analysis'!G41</f>
        <v>0</v>
      </c>
    </row>
    <row r="75" spans="1:21" x14ac:dyDescent="0.45">
      <c r="A75" s="360" t="s">
        <v>535</v>
      </c>
      <c r="B75" s="456" t="e">
        <f>'Quick Analysis'!O41</f>
        <v>#DIV/0!</v>
      </c>
    </row>
    <row r="76" spans="1:21" x14ac:dyDescent="0.45">
      <c r="A76" s="360" t="s">
        <v>536</v>
      </c>
      <c r="B76" s="456" t="e">
        <f>'Quick Analysis'!G42</f>
        <v>#DIV/0!</v>
      </c>
    </row>
    <row r="77" spans="1:21" x14ac:dyDescent="0.45">
      <c r="A77" s="360" t="s">
        <v>537</v>
      </c>
      <c r="B77" s="456" t="e">
        <f>'Quick Analysis'!O42</f>
        <v>#DIV/0!</v>
      </c>
    </row>
    <row r="78" spans="1:21" x14ac:dyDescent="0.45">
      <c r="A78" s="360" t="s">
        <v>538</v>
      </c>
      <c r="B78" s="448" t="str">
        <f>'Quick Analysis'!N8</f>
        <v>No</v>
      </c>
    </row>
    <row r="79" spans="1:21" x14ac:dyDescent="0.45">
      <c r="A79" s="359" t="s">
        <v>539</v>
      </c>
      <c r="B79" s="456">
        <f>'Development Budget'!B8</f>
        <v>0</v>
      </c>
    </row>
    <row r="80" spans="1:21" x14ac:dyDescent="0.45">
      <c r="A80" s="359" t="s">
        <v>540</v>
      </c>
      <c r="B80" s="456">
        <f>'Development Budget'!B12</f>
        <v>0</v>
      </c>
    </row>
    <row r="81" spans="1:2" x14ac:dyDescent="0.45">
      <c r="A81" s="359" t="s">
        <v>541</v>
      </c>
      <c r="B81" s="456">
        <f>'Development Budget'!B28</f>
        <v>0</v>
      </c>
    </row>
    <row r="82" spans="1:2" x14ac:dyDescent="0.45">
      <c r="A82" s="359" t="s">
        <v>542</v>
      </c>
      <c r="B82" s="456">
        <f>'Development Budget'!B44</f>
        <v>0</v>
      </c>
    </row>
    <row r="83" spans="1:2" x14ac:dyDescent="0.45">
      <c r="A83" s="359" t="s">
        <v>543</v>
      </c>
      <c r="B83" s="456">
        <f>'Development Budget'!B63</f>
        <v>0</v>
      </c>
    </row>
    <row r="84" spans="1:2" x14ac:dyDescent="0.45">
      <c r="A84" s="359" t="s">
        <v>544</v>
      </c>
      <c r="B84" s="456">
        <f>'Development Budget'!B79</f>
        <v>0</v>
      </c>
    </row>
    <row r="85" spans="1:2" x14ac:dyDescent="0.45">
      <c r="A85" s="359" t="s">
        <v>545</v>
      </c>
      <c r="B85" s="456">
        <f>'Development Budget'!B98</f>
        <v>0</v>
      </c>
    </row>
    <row r="86" spans="1:2" x14ac:dyDescent="0.45">
      <c r="A86" s="359" t="s">
        <v>546</v>
      </c>
      <c r="B86" s="456">
        <f>'Development Budget'!B106</f>
        <v>0</v>
      </c>
    </row>
    <row r="87" spans="1:2" x14ac:dyDescent="0.45">
      <c r="A87" s="359" t="s">
        <v>547</v>
      </c>
      <c r="B87" s="456">
        <f>'Development Budget'!B114</f>
        <v>0</v>
      </c>
    </row>
    <row r="88" spans="1:2" x14ac:dyDescent="0.45">
      <c r="A88" s="359" t="s">
        <v>548</v>
      </c>
      <c r="B88" s="456">
        <f>'Development Budget'!B122</f>
        <v>0</v>
      </c>
    </row>
    <row r="89" spans="1:2" x14ac:dyDescent="0.45">
      <c r="A89" s="360" t="s">
        <v>419</v>
      </c>
      <c r="B89" s="456">
        <f>'Income and Operating Expenses'!B5</f>
        <v>0</v>
      </c>
    </row>
    <row r="90" spans="1:2" x14ac:dyDescent="0.45">
      <c r="A90" s="360" t="s">
        <v>420</v>
      </c>
      <c r="B90" s="456">
        <f>'Income and Operating Expenses'!B16</f>
        <v>0</v>
      </c>
    </row>
    <row r="91" spans="1:2" x14ac:dyDescent="0.45">
      <c r="A91" s="360" t="s">
        <v>549</v>
      </c>
      <c r="B91" s="456">
        <f>'Quick Analysis'!G43</f>
        <v>0</v>
      </c>
    </row>
    <row r="92" spans="1:2" x14ac:dyDescent="0.45">
      <c r="A92" s="360" t="s">
        <v>550</v>
      </c>
      <c r="B92" s="456" t="e">
        <f>'Quick Analysis'!O45</f>
        <v>#DIV/0!</v>
      </c>
    </row>
    <row r="93" spans="1:2" x14ac:dyDescent="0.45">
      <c r="A93" s="360" t="s">
        <v>551</v>
      </c>
      <c r="B93" s="456" t="e">
        <f>'Quick Analysis'!G44</f>
        <v>#DIV/0!</v>
      </c>
    </row>
    <row r="94" spans="1:2" x14ac:dyDescent="0.45">
      <c r="A94" s="360" t="s">
        <v>552</v>
      </c>
      <c r="B94" s="456" t="e">
        <f>'Quick Analysis'!O46</f>
        <v>#DIV/0!</v>
      </c>
    </row>
    <row r="95" spans="1:2" x14ac:dyDescent="0.45">
      <c r="A95" s="359" t="s">
        <v>553</v>
      </c>
      <c r="B95" s="456">
        <f>'Income and Operating Expenses'!B35</f>
        <v>0</v>
      </c>
    </row>
    <row r="96" spans="1:2" x14ac:dyDescent="0.45">
      <c r="A96" s="359" t="s">
        <v>554</v>
      </c>
      <c r="B96" s="456">
        <f>'Income and Operating Expenses'!B49</f>
        <v>0</v>
      </c>
    </row>
    <row r="97" spans="1:2" x14ac:dyDescent="0.45">
      <c r="A97" s="359" t="s">
        <v>555</v>
      </c>
      <c r="B97" s="456">
        <f>'Income and Operating Expenses'!B63</f>
        <v>0</v>
      </c>
    </row>
    <row r="98" spans="1:2" x14ac:dyDescent="0.45">
      <c r="A98" s="359" t="s">
        <v>556</v>
      </c>
      <c r="B98" s="456">
        <f>'Income and Operating Expenses'!B72</f>
        <v>0</v>
      </c>
    </row>
    <row r="99" spans="1:2" x14ac:dyDescent="0.45">
      <c r="A99" s="360" t="s">
        <v>557</v>
      </c>
      <c r="B99" s="456">
        <f>'Income and Operating Expenses'!B75</f>
        <v>0</v>
      </c>
    </row>
    <row r="100" spans="1:2" x14ac:dyDescent="0.45">
      <c r="A100" s="359" t="s">
        <v>558</v>
      </c>
      <c r="B100" s="414">
        <f>Application!B13</f>
        <v>0</v>
      </c>
    </row>
    <row r="101" spans="1:2" x14ac:dyDescent="0.45">
      <c r="A101" s="359" t="s">
        <v>97</v>
      </c>
      <c r="B101" s="414">
        <f>Application!B14</f>
        <v>0</v>
      </c>
    </row>
    <row r="102" spans="1:2" x14ac:dyDescent="0.45">
      <c r="A102" s="359" t="s">
        <v>559</v>
      </c>
      <c r="B102" s="414">
        <f>Application!B18</f>
        <v>0</v>
      </c>
    </row>
    <row r="103" spans="1:2" x14ac:dyDescent="0.45">
      <c r="A103" s="359" t="s">
        <v>118</v>
      </c>
      <c r="B103" s="414">
        <f>Application!B40</f>
        <v>0</v>
      </c>
    </row>
    <row r="104" spans="1:2" x14ac:dyDescent="0.45">
      <c r="A104" s="359" t="s">
        <v>560</v>
      </c>
      <c r="B104" s="448" t="str" cm="1">
        <f t="array" ref="B104:B105">IF(ISBLANK('Contact Information'!B26:B27),"",'Contact Information'!B26:B27)</f>
        <v/>
      </c>
    </row>
    <row r="105" spans="1:2" x14ac:dyDescent="0.45">
      <c r="A105" s="359" t="s">
        <v>561</v>
      </c>
      <c r="B105" s="448" t="str">
        <v/>
      </c>
    </row>
    <row r="106" spans="1:2" x14ac:dyDescent="0.45">
      <c r="A106" s="360" t="s">
        <v>562</v>
      </c>
      <c r="B106" s="414" t="str" cm="1">
        <f t="array" ref="B106:B114">IF(ISBLANK('Contact Information'!B4:B12),"",'Contact Information'!B4:B12)</f>
        <v/>
      </c>
    </row>
    <row r="107" spans="1:2" x14ac:dyDescent="0.45">
      <c r="A107" s="360" t="s">
        <v>563</v>
      </c>
      <c r="B107" s="414" t="str">
        <v/>
      </c>
    </row>
    <row r="108" spans="1:2" x14ac:dyDescent="0.45">
      <c r="A108" s="360" t="s">
        <v>564</v>
      </c>
      <c r="B108" s="414" t="str">
        <v/>
      </c>
    </row>
    <row r="109" spans="1:2" x14ac:dyDescent="0.45">
      <c r="A109" s="360" t="s">
        <v>565</v>
      </c>
      <c r="B109" s="448" t="str">
        <v/>
      </c>
    </row>
    <row r="110" spans="1:2" x14ac:dyDescent="0.45">
      <c r="A110" s="360" t="s">
        <v>566</v>
      </c>
      <c r="B110" s="414" t="str">
        <v/>
      </c>
    </row>
    <row r="111" spans="1:2" x14ac:dyDescent="0.45">
      <c r="A111" s="360" t="s">
        <v>567</v>
      </c>
      <c r="B111" s="414" t="str">
        <v/>
      </c>
    </row>
    <row r="112" spans="1:2" x14ac:dyDescent="0.45">
      <c r="A112" s="360" t="s">
        <v>568</v>
      </c>
      <c r="B112" s="414" t="str">
        <v/>
      </c>
    </row>
    <row r="113" spans="1:6" x14ac:dyDescent="0.45">
      <c r="A113" s="360" t="s">
        <v>569</v>
      </c>
      <c r="B113" s="414" t="str">
        <v/>
      </c>
    </row>
    <row r="114" spans="1:6" x14ac:dyDescent="0.45">
      <c r="A114" s="360" t="s">
        <v>570</v>
      </c>
      <c r="B114" s="414" t="str">
        <v/>
      </c>
    </row>
    <row r="115" spans="1:6" x14ac:dyDescent="0.45">
      <c r="A115" s="360" t="s">
        <v>571</v>
      </c>
      <c r="B115" s="414" t="str">
        <f>IF(ISBLANK('Contact Information'!B15),"",'Contact Information'!B15)</f>
        <v/>
      </c>
    </row>
    <row r="116" spans="1:6" x14ac:dyDescent="0.45">
      <c r="A116" s="360" t="s">
        <v>572</v>
      </c>
      <c r="B116" s="414" t="str" cm="1">
        <f t="array" ref="B116:B119">IF(ISBLANK('Contact Information'!B20:B23),"",'Contact Information'!B20:B23)</f>
        <v/>
      </c>
    </row>
    <row r="117" spans="1:6" x14ac:dyDescent="0.45">
      <c r="A117" s="360" t="s">
        <v>573</v>
      </c>
      <c r="B117" s="414" t="str">
        <v/>
      </c>
    </row>
    <row r="118" spans="1:6" x14ac:dyDescent="0.45">
      <c r="A118" s="360" t="s">
        <v>574</v>
      </c>
      <c r="B118" s="414" t="str">
        <v/>
      </c>
    </row>
    <row r="119" spans="1:6" x14ac:dyDescent="0.45">
      <c r="A119" s="360" t="s">
        <v>575</v>
      </c>
      <c r="B119" s="414" t="str">
        <v/>
      </c>
    </row>
    <row r="120" spans="1:6" x14ac:dyDescent="0.45">
      <c r="A120" s="360" t="str" cm="1">
        <f t="array" ref="A120:A122">'[1]Quick Analysis'!R15:R17</f>
        <v>OpEx Changes</v>
      </c>
      <c r="B120" s="414" t="str">
        <f>'Income and Operating Expenses'!F82</f>
        <v/>
      </c>
    </row>
    <row r="121" spans="1:6" x14ac:dyDescent="0.45">
      <c r="A121" s="360" t="str">
        <v>DevBudg Changes</v>
      </c>
      <c r="B121" s="414" t="str">
        <f>'Development Budget'!G126</f>
        <v/>
      </c>
    </row>
    <row r="122" spans="1:6" x14ac:dyDescent="0.45">
      <c r="A122" s="360" t="str">
        <v>Finance Changes</v>
      </c>
      <c r="B122" s="484"/>
    </row>
    <row r="123" spans="1:6" x14ac:dyDescent="0.45">
      <c r="A123" s="360" t="str">
        <f>'[1]Quick Analysis'!R19</f>
        <v>Notes</v>
      </c>
      <c r="B123" s="414">
        <f>'Quick Analysis'!R22</f>
        <v>0</v>
      </c>
    </row>
    <row r="124" spans="1:6" x14ac:dyDescent="0.45">
      <c r="A124" s="363" t="s">
        <v>576</v>
      </c>
      <c r="B124" s="454" t="s">
        <v>577</v>
      </c>
    </row>
    <row r="126" spans="1:6" ht="30.75" x14ac:dyDescent="0.45">
      <c r="A126" s="77" t="s">
        <v>134</v>
      </c>
      <c r="B126" s="77" t="s">
        <v>735</v>
      </c>
      <c r="C126" s="77" t="s">
        <v>736</v>
      </c>
      <c r="D126" s="359"/>
      <c r="E126" s="77" t="s">
        <v>737</v>
      </c>
      <c r="F126" s="77" t="s">
        <v>738</v>
      </c>
    </row>
    <row r="127" spans="1:6" x14ac:dyDescent="0.45">
      <c r="A127" s="442"/>
      <c r="B127" s="442"/>
      <c r="C127" s="359" t="str">
        <f>IF('Unit Mix and Rents'!F17&lt;=0,"",'Unit Mix and Rents'!F17)</f>
        <v/>
      </c>
      <c r="D127" s="361"/>
      <c r="E127" s="359" t="str">
        <f>IF('Unit Mix and Rents'!B17&lt;&gt;"",_xlfn.CONCAT('Unit Mix and Rents'!B17,"BR, ",IF('Unit Mix and Rents'!B17&gt;=4,_xlfn.CONCAT(IF('Unit Mix and Rents'!C17&gt;=2,2,'Unit Mix and Rents'!C17)),'Unit Mix and Rents'!C17), "BA",IF('Unit Mix and Rents'!D17="Yes"," Subsidized","")),"")</f>
        <v/>
      </c>
      <c r="F127" s="361" t="str">
        <f>IF(AND(B127&lt;&gt;""),"Rental","")</f>
        <v/>
      </c>
    </row>
    <row r="128" spans="1:6" x14ac:dyDescent="0.45">
      <c r="A128" s="442"/>
      <c r="B128" s="442"/>
      <c r="C128" s="359" t="str">
        <f>IF('Unit Mix and Rents'!F18&lt;=0,"",'Unit Mix and Rents'!F18)</f>
        <v/>
      </c>
      <c r="D128" s="361"/>
      <c r="E128" s="359" t="str">
        <f>IF('Unit Mix and Rents'!B18&lt;&gt;"",_xlfn.CONCAT('Unit Mix and Rents'!B18,"BR, ",IF('Unit Mix and Rents'!B18&gt;=4,_xlfn.CONCAT(IF('Unit Mix and Rents'!C18&gt;=2,2,'Unit Mix and Rents'!C18)),'Unit Mix and Rents'!C18), "BA",IF('Unit Mix and Rents'!D18="Yes"," Subsidized","")),"")</f>
        <v/>
      </c>
      <c r="F128" s="361" t="str">
        <f t="shared" ref="F128:F142" si="0">IF(AND(B128&lt;&gt;""),"Rental","")</f>
        <v/>
      </c>
    </row>
    <row r="129" spans="1:6" x14ac:dyDescent="0.45">
      <c r="A129" s="442"/>
      <c r="B129" s="442"/>
      <c r="C129" s="359" t="str">
        <f>IF('Unit Mix and Rents'!F19&lt;=0,"",'Unit Mix and Rents'!F19)</f>
        <v/>
      </c>
      <c r="D129" s="361"/>
      <c r="E129" s="359" t="str">
        <f>IF('Unit Mix and Rents'!B19&lt;&gt;"",_xlfn.CONCAT('Unit Mix and Rents'!B19,"BR, ",IF('Unit Mix and Rents'!B19&gt;=4,_xlfn.CONCAT(IF('Unit Mix and Rents'!C19&gt;=2,2,'Unit Mix and Rents'!C19)),'Unit Mix and Rents'!C19), "BA",IF('Unit Mix and Rents'!D19="Yes"," Subsidized","")),"")</f>
        <v/>
      </c>
      <c r="F129" s="361" t="str">
        <f t="shared" si="0"/>
        <v/>
      </c>
    </row>
    <row r="130" spans="1:6" x14ac:dyDescent="0.45">
      <c r="A130" s="442"/>
      <c r="B130" s="442"/>
      <c r="C130" s="359" t="str">
        <f>IF('Unit Mix and Rents'!F20&lt;=0,"",'Unit Mix and Rents'!F20)</f>
        <v/>
      </c>
      <c r="D130" s="361"/>
      <c r="E130" s="359" t="str">
        <f>IF('Unit Mix and Rents'!B20&lt;&gt;"",_xlfn.CONCAT('Unit Mix and Rents'!B20,"BR, ",IF('Unit Mix and Rents'!B20&gt;=4,_xlfn.CONCAT(IF('Unit Mix and Rents'!C20&gt;=2,2,'Unit Mix and Rents'!C20)),'Unit Mix and Rents'!C20), "BA",IF('Unit Mix and Rents'!D20="Yes"," Subsidized","")),"")</f>
        <v/>
      </c>
      <c r="F130" s="361" t="str">
        <f t="shared" si="0"/>
        <v/>
      </c>
    </row>
    <row r="131" spans="1:6" x14ac:dyDescent="0.45">
      <c r="A131" s="442"/>
      <c r="B131" s="442"/>
      <c r="C131" s="359" t="str">
        <f>IF('Unit Mix and Rents'!F21&lt;=0,"",'Unit Mix and Rents'!F21)</f>
        <v/>
      </c>
      <c r="D131" s="361"/>
      <c r="E131" s="359" t="str">
        <f>IF('Unit Mix and Rents'!B20&lt;&gt;"",_xlfn.CONCAT('Unit Mix and Rents'!B20,"BR, ",IF('Unit Mix and Rents'!B20&gt;=4,_xlfn.CONCAT(IF('Unit Mix and Rents'!C20&gt;=2,2,'Unit Mix and Rents'!C20)),'Unit Mix and Rents'!C20), "BA",IF('Unit Mix and Rents'!D21="Yes"," Subsidized","")),"")</f>
        <v/>
      </c>
      <c r="F131" s="361" t="str">
        <f t="shared" si="0"/>
        <v/>
      </c>
    </row>
    <row r="132" spans="1:6" x14ac:dyDescent="0.45">
      <c r="A132" s="442"/>
      <c r="B132" s="442"/>
      <c r="C132" s="359" t="str">
        <f>IF('Unit Mix and Rents'!F22&lt;=0,"",'Unit Mix and Rents'!F22)</f>
        <v/>
      </c>
      <c r="D132" s="361"/>
      <c r="E132" s="359" t="str">
        <f>IF('Unit Mix and Rents'!B20&lt;&gt;"",_xlfn.CONCAT('Unit Mix and Rents'!B20,"BR, ",IF('Unit Mix and Rents'!B20&gt;=4,_xlfn.CONCAT(IF('Unit Mix and Rents'!C20&gt;=2,2,'Unit Mix and Rents'!C20)),'Unit Mix and Rents'!C20), "BA",IF('Unit Mix and Rents'!D22="Yes"," Subsidized","")),"")</f>
        <v/>
      </c>
      <c r="F132" s="361" t="str">
        <f t="shared" si="0"/>
        <v/>
      </c>
    </row>
    <row r="133" spans="1:6" x14ac:dyDescent="0.45">
      <c r="A133" s="442"/>
      <c r="B133" s="442"/>
      <c r="C133" s="359" t="str">
        <f>IF('Unit Mix and Rents'!F23&lt;=0,"",'Unit Mix and Rents'!F23)</f>
        <v/>
      </c>
      <c r="D133" s="361"/>
      <c r="E133" s="359" t="str">
        <f>IF('Unit Mix and Rents'!B20&lt;&gt;"",_xlfn.CONCAT('Unit Mix and Rents'!B20,"BR, ",IF('Unit Mix and Rents'!B20&gt;=4,_xlfn.CONCAT(IF('Unit Mix and Rents'!C20&gt;=2,2,'Unit Mix and Rents'!C20)),'Unit Mix and Rents'!C20), "BA",IF('Unit Mix and Rents'!D23="Yes"," Subsidized","")),"")</f>
        <v/>
      </c>
      <c r="F133" s="361" t="str">
        <f t="shared" si="0"/>
        <v/>
      </c>
    </row>
    <row r="134" spans="1:6" x14ac:dyDescent="0.45">
      <c r="A134" s="442"/>
      <c r="B134" s="442"/>
      <c r="C134" s="359" t="str">
        <f>IF('Unit Mix and Rents'!F24&lt;=0,"",'Unit Mix and Rents'!F24)</f>
        <v/>
      </c>
      <c r="D134" s="361"/>
      <c r="E134" s="359" t="str">
        <f>IF('Unit Mix and Rents'!B20&lt;&gt;"",_xlfn.CONCAT('Unit Mix and Rents'!B20,"BR, ",IF('Unit Mix and Rents'!B20&gt;=4,_xlfn.CONCAT(IF('Unit Mix and Rents'!C20&gt;=2,2,'Unit Mix and Rents'!C20)),'Unit Mix and Rents'!C20), "BA",IF('Unit Mix and Rents'!D24="Yes"," Subsidized","")),"")</f>
        <v/>
      </c>
      <c r="F134" s="361" t="str">
        <f t="shared" si="0"/>
        <v/>
      </c>
    </row>
    <row r="135" spans="1:6" x14ac:dyDescent="0.45">
      <c r="A135" s="442"/>
      <c r="B135" s="442"/>
      <c r="C135" s="359" t="str">
        <f>IF('Unit Mix and Rents'!F24&lt;=0,"",'Unit Mix and Rents'!F24)</f>
        <v/>
      </c>
      <c r="D135" s="361"/>
      <c r="E135" s="359" t="str">
        <f>IF('Unit Mix and Rents'!B20&lt;&gt;"",_xlfn.CONCAT('Unit Mix and Rents'!B20,"BR, ",IF('Unit Mix and Rents'!B20&gt;=4,_xlfn.CONCAT(IF('Unit Mix and Rents'!C20&gt;=2,2,'Unit Mix and Rents'!C20)),'Unit Mix and Rents'!C20), "BA",IF('Unit Mix and Rents'!D25="Yes"," Subsidized","")),"")</f>
        <v/>
      </c>
      <c r="F135" s="361" t="str">
        <f t="shared" si="0"/>
        <v/>
      </c>
    </row>
    <row r="136" spans="1:6" x14ac:dyDescent="0.45">
      <c r="A136" s="442"/>
      <c r="B136" s="442"/>
      <c r="C136" s="359" t="str">
        <f>IF('Unit Mix and Rents'!F25&lt;=0,"",'Unit Mix and Rents'!F25)</f>
        <v/>
      </c>
      <c r="D136" s="361"/>
      <c r="E136" s="359" t="str">
        <f>IF('Unit Mix and Rents'!B20&lt;&gt;"",_xlfn.CONCAT('Unit Mix and Rents'!B20,"BR, ",IF('Unit Mix and Rents'!B20&gt;=4,_xlfn.CONCAT(IF('Unit Mix and Rents'!C20&gt;=2,2,'Unit Mix and Rents'!C20)),'Unit Mix and Rents'!C20), "BA",IF('Unit Mix and Rents'!D26="Yes"," Subsidized","")),"")</f>
        <v/>
      </c>
      <c r="F136" s="361" t="str">
        <f t="shared" si="0"/>
        <v/>
      </c>
    </row>
    <row r="137" spans="1:6" x14ac:dyDescent="0.45">
      <c r="A137" s="442"/>
      <c r="B137" s="442"/>
      <c r="C137" s="359" t="str">
        <f>IF('Unit Mix and Rents'!F26&lt;=0,"",'Unit Mix and Rents'!F26)</f>
        <v/>
      </c>
      <c r="D137" s="361"/>
      <c r="E137" s="359" t="str">
        <f>IF('Unit Mix and Rents'!B20&lt;&gt;"",_xlfn.CONCAT('Unit Mix and Rents'!B20,"BR, ",IF('Unit Mix and Rents'!B20&gt;=4,_xlfn.CONCAT(IF('Unit Mix and Rents'!C20&gt;=2,2,'Unit Mix and Rents'!C20)),'Unit Mix and Rents'!C20), "BA",IF('Unit Mix and Rents'!D27="Yes"," Subsidized","")),"")</f>
        <v/>
      </c>
      <c r="F137" s="361" t="str">
        <f t="shared" si="0"/>
        <v/>
      </c>
    </row>
    <row r="138" spans="1:6" x14ac:dyDescent="0.45">
      <c r="A138" s="442"/>
      <c r="B138" s="442"/>
      <c r="C138" s="359" t="str">
        <f>IF('Unit Mix and Rents'!F27&lt;=0,"",'Unit Mix and Rents'!F27)</f>
        <v/>
      </c>
      <c r="D138" s="361"/>
      <c r="E138" s="359" t="str">
        <f>IF('Unit Mix and Rents'!B20&lt;&gt;"",_xlfn.CONCAT('Unit Mix and Rents'!B20,"BR, ",IF('Unit Mix and Rents'!B20&gt;=4,_xlfn.CONCAT(IF('Unit Mix and Rents'!C20&gt;=2,2,'Unit Mix and Rents'!C20)),'Unit Mix and Rents'!C20), "BA",IF('Unit Mix and Rents'!D28="Yes"," Subsidized","")),"")</f>
        <v/>
      </c>
      <c r="F138" s="361" t="str">
        <f t="shared" si="0"/>
        <v/>
      </c>
    </row>
    <row r="139" spans="1:6" x14ac:dyDescent="0.45">
      <c r="A139" s="442"/>
      <c r="B139" s="442"/>
      <c r="C139" s="359" t="str">
        <f>IF('Unit Mix and Rents'!F28&lt;=0,"",'Unit Mix and Rents'!F28)</f>
        <v/>
      </c>
      <c r="D139" s="361"/>
      <c r="E139" s="359" t="str">
        <f>IF('Unit Mix and Rents'!B20&lt;&gt;"",_xlfn.CONCAT('Unit Mix and Rents'!B20,"BR, ",IF('Unit Mix and Rents'!B20&gt;=4,_xlfn.CONCAT(IF('Unit Mix and Rents'!C20&gt;=2,2,'Unit Mix and Rents'!C20)),'Unit Mix and Rents'!C20), "BA",IF('Unit Mix and Rents'!D29="Yes"," Subsidized","")),"")</f>
        <v/>
      </c>
      <c r="F139" s="361" t="str">
        <f t="shared" si="0"/>
        <v/>
      </c>
    </row>
    <row r="140" spans="1:6" x14ac:dyDescent="0.45">
      <c r="A140" s="442"/>
      <c r="B140" s="442"/>
      <c r="C140" s="359" t="str">
        <f>IF('Unit Mix and Rents'!F29&lt;=0,"",'Unit Mix and Rents'!F29)</f>
        <v/>
      </c>
      <c r="D140" s="361"/>
      <c r="E140" s="359" t="str">
        <f>IF('Unit Mix and Rents'!B20&lt;&gt;"",_xlfn.CONCAT('Unit Mix and Rents'!B20,"BR, ",IF('Unit Mix and Rents'!B20&gt;=4,_xlfn.CONCAT(IF('Unit Mix and Rents'!C20&gt;=2,2,'Unit Mix and Rents'!C20)),'Unit Mix and Rents'!C20), "BA",IF('Unit Mix and Rents'!D30="Yes"," Subsidized","")),"")</f>
        <v/>
      </c>
      <c r="F140" s="361" t="str">
        <f t="shared" si="0"/>
        <v/>
      </c>
    </row>
    <row r="141" spans="1:6" x14ac:dyDescent="0.45">
      <c r="A141" s="442"/>
      <c r="B141" s="442"/>
      <c r="C141" s="359" t="str">
        <f>IF('Unit Mix and Rents'!F30&lt;=0,"",'Unit Mix and Rents'!F30)</f>
        <v/>
      </c>
      <c r="D141" s="361"/>
      <c r="E141" s="359" t="str">
        <f>IF('Unit Mix and Rents'!B20&lt;&gt;"",_xlfn.CONCAT('Unit Mix and Rents'!B20,"BR, ",IF('Unit Mix and Rents'!B20&gt;=4,_xlfn.CONCAT(IF('Unit Mix and Rents'!C20&gt;=2,2,'Unit Mix and Rents'!C20)),'Unit Mix and Rents'!C20), "BA",IF('Unit Mix and Rents'!D31="Yes"," Subsidized","")),"")</f>
        <v/>
      </c>
      <c r="F141" s="361" t="str">
        <f t="shared" si="0"/>
        <v/>
      </c>
    </row>
    <row r="142" spans="1:6" x14ac:dyDescent="0.45">
      <c r="A142" s="442"/>
      <c r="B142" s="442"/>
      <c r="C142" s="359" t="str">
        <f>IF('Unit Mix and Rents'!F31&lt;=0,"",'Unit Mix and Rents'!F31)</f>
        <v/>
      </c>
      <c r="D142" s="361"/>
      <c r="E142" s="359" t="str">
        <f>IF('Unit Mix and Rents'!B20&lt;&gt;"",_xlfn.CONCAT('Unit Mix and Rents'!B20,"BR, ",IF('Unit Mix and Rents'!B20&gt;=4,_xlfn.CONCAT(IF('Unit Mix and Rents'!C20&gt;=2,2,'Unit Mix and Rents'!C20)),'Unit Mix and Rents'!C20), "BA",IF('Unit Mix and Rents'!D32="Yes"," Subsidized","")),"")</f>
        <v/>
      </c>
      <c r="F142" s="361" t="str">
        <f t="shared" si="0"/>
        <v/>
      </c>
    </row>
  </sheetData>
  <dataValidations count="21">
    <dataValidation type="list" errorStyle="warning" showInputMessage="1" showErrorMessage="1" errorTitle="SmartDox" error="The value you entered for the dropdown is not valid." sqref="B124" xr:uid="{85758B9F-86B0-4F47-9E3D-5E0E7D3E981E}">
      <formula1>SD_D_PL_UDF_1182_Name</formula1>
    </dataValidation>
    <dataValidation type="list" errorStyle="warning" showInputMessage="1" showErrorMessage="1" errorTitle="SmartDox" error="The value you entered for the dropdown is not valid." sqref="F1" xr:uid="{2E5228CF-7A3A-4D3A-A41C-3F2AFFEF90DE}">
      <formula1>SD_D_PL_UDF_1185_Name</formula1>
    </dataValidation>
    <dataValidation type="list" errorStyle="warning" showInputMessage="1" showErrorMessage="1" errorTitle="SmartDox" error="The value you entered for the dropdown is not valid." sqref="F2" xr:uid="{576E7950-7C87-4063-B143-569AB0F31F47}">
      <formula1>SD_D_PL_DEVDealType_Name</formula1>
    </dataValidation>
    <dataValidation type="list" errorStyle="warning" showInputMessage="1" showErrorMessage="1" errorTitle="SmartDox" error="The value you entered for the dropdown is not valid." sqref="B5" xr:uid="{41A61569-0C4D-437E-A803-5B8AAB1582F6}">
      <formula1>SD_D_PL_Jurisdiction_Name</formula1>
    </dataValidation>
    <dataValidation type="list" errorStyle="warning" showInputMessage="1" showErrorMessage="1" errorTitle="SmartDox" error="The value you entered for the dropdown is not valid." sqref="B7" xr:uid="{FDCD120A-AB2D-4B53-B2D8-7B6DFE095DBF}">
      <formula1>SD_D_PL_UDF_480_Name</formula1>
    </dataValidation>
    <dataValidation type="list" errorStyle="warning" showInputMessage="1" showErrorMessage="1" errorTitle="SmartDox" error="The value you entered for the dropdown is not valid." sqref="B10" xr:uid="{21A00964-6FC4-497D-89F6-CD2390BE812E}">
      <formula1>SD_D_PL_UDF_1228_Name</formula1>
    </dataValidation>
    <dataValidation type="list" errorStyle="warning" showInputMessage="1" showErrorMessage="1" errorTitle="SmartDox" error="The value you entered for the dropdown is not valid." sqref="B11" xr:uid="{955D9E45-8EF7-4695-A7B7-83F89E213CDA}">
      <formula1>SD_D_PL_UDF_1222_Name</formula1>
    </dataValidation>
    <dataValidation type="list" errorStyle="warning" showInputMessage="1" showErrorMessage="1" errorTitle="SmartDox" error="The value you entered for the dropdown is not valid." sqref="B12" xr:uid="{04E9BFBE-EA26-4CB6-AFAF-9CFFD95A3482}">
      <formula1>SD_D_PL_UDF_1184_Name</formula1>
    </dataValidation>
    <dataValidation type="list" errorStyle="warning" showInputMessage="1" showErrorMessage="1" errorTitle="SmartDox" error="The value you entered for the dropdown is not valid." sqref="B13" xr:uid="{0819C1AA-3420-4983-BB89-C8013ED40547}">
      <formula1>SD_D_PL_UDF_1227_Name</formula1>
    </dataValidation>
    <dataValidation type="list" errorStyle="warning" showInputMessage="1" showErrorMessage="1" errorTitle="SmartDox" error="The value you entered for the dropdown is not valid." sqref="B15" xr:uid="{80998292-3B26-4BAB-9351-B7209982F26B}">
      <formula1>SD_D_PL_UDF_1231_Name</formula1>
    </dataValidation>
    <dataValidation type="list" errorStyle="warning" showInputMessage="1" showErrorMessage="1" errorTitle="SmartDox" error="The value you entered for the dropdown is not valid." sqref="B16" xr:uid="{87C0A422-DD11-408F-B64A-F2F813212AD7}">
      <formula1>SD_D_PL_UDF_1247_Name</formula1>
    </dataValidation>
    <dataValidation type="list" errorStyle="warning" showInputMessage="1" showErrorMessage="1" errorTitle="SmartDox" error="The value you entered for the dropdown is not valid." sqref="B17" xr:uid="{A958E03E-4584-4BD2-BF64-A0AD573245AE}">
      <formula1>SD_D_PL_UDF_1011_Name</formula1>
    </dataValidation>
    <dataValidation type="list" errorStyle="warning" showInputMessage="1" showErrorMessage="1" errorTitle="SmartDox" error="The value you entered for the dropdown is not valid." sqref="B18" xr:uid="{69568F46-AB72-4DBF-8347-E539EB680D55}">
      <formula1>SD_D_PL_UDF_1248_Name</formula1>
    </dataValidation>
    <dataValidation type="list" errorStyle="warning" showInputMessage="1" showErrorMessage="1" errorTitle="SmartDox" error="The value you entered for the dropdown is not valid." sqref="B20" xr:uid="{70BDF3F5-6800-4A46-98A4-CBB903193C36}">
      <formula1>SD_D_PL_UDF_1229_Name</formula1>
    </dataValidation>
    <dataValidation type="list" errorStyle="warning" showInputMessage="1" showErrorMessage="1" errorTitle="SmartDox" error="The value you entered for the dropdown is not valid." sqref="B78" xr:uid="{0DBA4A26-DCB0-47E3-B46D-9A4BEC9ED8EA}">
      <formula1>SD_D_PL_UDF_1251_Name</formula1>
    </dataValidation>
    <dataValidation type="list" errorStyle="warning" showInputMessage="1" showErrorMessage="1" errorTitle="SmartDox" error="The value you entered for the dropdown is not valid." sqref="B104" xr:uid="{4EB11A18-3FC4-486A-8A7D-55183E22CC04}">
      <formula1>SD_D_PL_UDF_1255_Name</formula1>
    </dataValidation>
    <dataValidation type="list" errorStyle="warning" showInputMessage="1" showErrorMessage="1" errorTitle="SmartDox" error="The value you entered for the dropdown is not valid." sqref="B105" xr:uid="{1BB02803-45F8-47BB-BE95-F166A141F1FB}">
      <formula1>SD_D_PL_UDF_1254_Name</formula1>
    </dataValidation>
    <dataValidation type="list" errorStyle="warning" showInputMessage="1" showErrorMessage="1" errorTitle="SmartDox" error="The value you entered for the dropdown is not valid." sqref="B109" xr:uid="{32D53B20-C261-4F25-8D9A-6E2F60339DCD}">
      <formula1>SD_D_PL_State_Name</formula1>
    </dataValidation>
    <dataValidation type="list" errorStyle="warning" showInputMessage="1" showErrorMessage="1" errorTitle="SmartDox" error="The value you entered for the dropdown is not valid." sqref="A127:A142" xr:uid="{994CB638-8077-407E-9D12-241A1F23B766}">
      <formula1>SD_D_PL_UnitMixAmiPercent_Name</formula1>
    </dataValidation>
    <dataValidation type="list" errorStyle="warning" showInputMessage="1" showErrorMessage="1" errorTitle="SmartDox" error="The value you entered for the dropdown is not valid." sqref="B127:B142" xr:uid="{4EE1E9BD-A076-4E64-82F2-269B58E8B278}">
      <formula1>SD_D_PL_UnitType_Name</formula1>
    </dataValidation>
    <dataValidation type="list" errorStyle="warning" showInputMessage="1" showErrorMessage="1" errorTitle="SmartDox" error="The value you entered for the dropdown is not valid." sqref="F127:F142" xr:uid="{2AC2A3FC-155D-4B67-9498-8C3D799B5C97}">
      <formula1>SD_D_PL_ResidentialApartmentType_Name</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3553-4C94-4144-B78E-8C25661B5CCF}">
  <sheetPr>
    <tabColor theme="9" tint="0.39997558519241921"/>
  </sheetPr>
  <dimension ref="A1:M126"/>
  <sheetViews>
    <sheetView zoomScaleNormal="100" workbookViewId="0">
      <selection activeCell="B5" sqref="B5"/>
    </sheetView>
  </sheetViews>
  <sheetFormatPr defaultColWidth="8.86328125" defaultRowHeight="14.25" x14ac:dyDescent="0.45"/>
  <cols>
    <col min="1" max="1" width="59.59765625" style="54" customWidth="1"/>
    <col min="2" max="2" width="24.265625" style="54" customWidth="1"/>
    <col min="3" max="3" width="22.46484375" style="54" customWidth="1"/>
    <col min="4" max="4" width="13.86328125" style="54" customWidth="1"/>
    <col min="5" max="5" width="7.1328125" style="54" hidden="1" customWidth="1"/>
    <col min="6" max="6" width="8.86328125" style="54"/>
    <col min="7" max="7" width="0" style="54" hidden="1" customWidth="1"/>
    <col min="8" max="16384" width="8.86328125" style="54"/>
  </cols>
  <sheetData>
    <row r="1" spans="1:7" s="62" customFormat="1" ht="30.75" customHeight="1" x14ac:dyDescent="0.45">
      <c r="A1" s="540" t="s">
        <v>266</v>
      </c>
      <c r="B1" s="540"/>
      <c r="C1" s="540"/>
      <c r="D1" s="540"/>
      <c r="E1" s="540"/>
    </row>
    <row r="2" spans="1:7" x14ac:dyDescent="0.45">
      <c r="A2" s="66" t="s">
        <v>389</v>
      </c>
      <c r="B2" s="66"/>
      <c r="C2" s="66"/>
    </row>
    <row r="3" spans="1:7" x14ac:dyDescent="0.45">
      <c r="A3" s="413" t="s">
        <v>1686</v>
      </c>
      <c r="B3" s="66"/>
      <c r="C3" s="66"/>
    </row>
    <row r="4" spans="1:7" s="62" customFormat="1" ht="15.4" x14ac:dyDescent="0.45">
      <c r="A4" s="64" t="s">
        <v>364</v>
      </c>
      <c r="B4" s="64" t="s">
        <v>220</v>
      </c>
      <c r="C4" s="64" t="s">
        <v>1687</v>
      </c>
      <c r="D4" s="64" t="s">
        <v>267</v>
      </c>
    </row>
    <row r="5" spans="1:7" x14ac:dyDescent="0.45">
      <c r="A5" s="434" t="s">
        <v>268</v>
      </c>
      <c r="B5" s="100">
        <v>0</v>
      </c>
      <c r="C5" s="100">
        <v>0</v>
      </c>
      <c r="D5" s="89" t="e">
        <f>B5/'Unit Mix and Rents'!$B$3</f>
        <v>#DIV/0!</v>
      </c>
      <c r="G5" s="366" t="str">
        <f>_xlfn.CONCAT(IF(B5&lt;&gt;C5,A5,""),IF(B5&gt;C5,_xlfn.CONCAT(" Increased by ",TEXT(ABS(B5-C5),"$##,###,###"),". "),IF(B5&lt;C5,_xlfn.CONCAT(" Decreased by ",TEXT(ABS(B5-C5),"$##,###,###"),". "),"")))</f>
        <v/>
      </c>
    </row>
    <row r="6" spans="1:7" x14ac:dyDescent="0.45">
      <c r="A6" s="434" t="s">
        <v>269</v>
      </c>
      <c r="B6" s="100">
        <v>0</v>
      </c>
      <c r="C6" s="100">
        <v>0</v>
      </c>
      <c r="D6" s="89" t="e">
        <f>B6/'Unit Mix and Rents'!$B$3</f>
        <v>#DIV/0!</v>
      </c>
      <c r="G6" s="366" t="str">
        <f t="shared" ref="G6:G69" si="0">_xlfn.CONCAT(IF(B6&lt;&gt;C6,A6,""),IF(B6&gt;C6,_xlfn.CONCAT(" Increased by ",TEXT(ABS(B6-C6),"$##,###,###"),". "),IF(B6&lt;C6,_xlfn.CONCAT(" Decreased by ",TEXT(ABS(B6-C6),"$##,###,###"),". "),"")))</f>
        <v/>
      </c>
    </row>
    <row r="7" spans="1:7" x14ac:dyDescent="0.45">
      <c r="A7" s="434" t="s">
        <v>270</v>
      </c>
      <c r="B7" s="100">
        <v>0</v>
      </c>
      <c r="C7" s="100">
        <v>0</v>
      </c>
      <c r="D7" s="89" t="e">
        <f>B7/'Unit Mix and Rents'!$B$3</f>
        <v>#DIV/0!</v>
      </c>
      <c r="G7" s="366" t="str">
        <f t="shared" si="0"/>
        <v/>
      </c>
    </row>
    <row r="8" spans="1:7" x14ac:dyDescent="0.45">
      <c r="A8" s="90" t="s">
        <v>390</v>
      </c>
      <c r="B8" s="75">
        <f>SUM(B5:B7)</f>
        <v>0</v>
      </c>
      <c r="C8" s="75">
        <f>SUM(C5:C7)</f>
        <v>0</v>
      </c>
      <c r="D8" s="89" t="e">
        <f>B8/'Unit Mix and Rents'!$B$3</f>
        <v>#DIV/0!</v>
      </c>
      <c r="G8" s="366" t="str">
        <f t="shared" si="0"/>
        <v/>
      </c>
    </row>
    <row r="9" spans="1:7" ht="15.4" x14ac:dyDescent="0.45">
      <c r="A9" s="64" t="s">
        <v>271</v>
      </c>
      <c r="B9" s="64"/>
      <c r="C9" s="64"/>
      <c r="D9" s="64"/>
      <c r="G9" s="366"/>
    </row>
    <row r="10" spans="1:7" x14ac:dyDescent="0.45">
      <c r="A10" s="434" t="s">
        <v>391</v>
      </c>
      <c r="B10" s="100">
        <v>0</v>
      </c>
      <c r="C10" s="100">
        <v>0</v>
      </c>
      <c r="D10" s="89" t="e">
        <f>B10/'Unit Mix and Rents'!$B$3</f>
        <v>#DIV/0!</v>
      </c>
      <c r="G10" s="366" t="str">
        <f t="shared" si="0"/>
        <v/>
      </c>
    </row>
    <row r="11" spans="1:7" x14ac:dyDescent="0.45">
      <c r="A11" s="434" t="s">
        <v>392</v>
      </c>
      <c r="B11" s="100">
        <v>0</v>
      </c>
      <c r="C11" s="100">
        <v>0</v>
      </c>
      <c r="D11" s="89" t="e">
        <f>B11/'Unit Mix and Rents'!$B$3</f>
        <v>#DIV/0!</v>
      </c>
      <c r="G11" s="366" t="str">
        <f t="shared" si="0"/>
        <v/>
      </c>
    </row>
    <row r="12" spans="1:7" x14ac:dyDescent="0.45">
      <c r="A12" s="90" t="s">
        <v>272</v>
      </c>
      <c r="B12" s="75">
        <f>SUM(B10:B11)</f>
        <v>0</v>
      </c>
      <c r="C12" s="75">
        <f>SUM(C10:C11)</f>
        <v>0</v>
      </c>
      <c r="D12" s="89" t="e">
        <f>B12/'Unit Mix and Rents'!$B$3</f>
        <v>#DIV/0!</v>
      </c>
      <c r="G12" s="366" t="str">
        <f t="shared" si="0"/>
        <v/>
      </c>
    </row>
    <row r="13" spans="1:7" ht="15.4" x14ac:dyDescent="0.45">
      <c r="A13" s="64" t="s">
        <v>365</v>
      </c>
      <c r="B13" s="64"/>
      <c r="C13" s="64"/>
      <c r="D13" s="64"/>
      <c r="G13" s="366"/>
    </row>
    <row r="14" spans="1:7" x14ac:dyDescent="0.45">
      <c r="A14" s="434" t="s">
        <v>273</v>
      </c>
      <c r="B14" s="100">
        <v>0</v>
      </c>
      <c r="C14" s="100">
        <v>0</v>
      </c>
      <c r="D14" s="89" t="e">
        <f>B14/'Unit Mix and Rents'!$B$3</f>
        <v>#DIV/0!</v>
      </c>
      <c r="G14" s="366" t="str">
        <f t="shared" si="0"/>
        <v/>
      </c>
    </row>
    <row r="15" spans="1:7" x14ac:dyDescent="0.45">
      <c r="A15" s="434" t="s">
        <v>274</v>
      </c>
      <c r="B15" s="100">
        <v>0</v>
      </c>
      <c r="C15" s="100">
        <v>0</v>
      </c>
      <c r="D15" s="89" t="e">
        <f>B15/'Unit Mix and Rents'!$B$3</f>
        <v>#DIV/0!</v>
      </c>
      <c r="G15" s="366" t="str">
        <f t="shared" si="0"/>
        <v/>
      </c>
    </row>
    <row r="16" spans="1:7" x14ac:dyDescent="0.45">
      <c r="A16" s="434" t="s">
        <v>275</v>
      </c>
      <c r="B16" s="100">
        <v>0</v>
      </c>
      <c r="C16" s="100">
        <v>0</v>
      </c>
      <c r="D16" s="89" t="e">
        <f>B16/'Unit Mix and Rents'!$B$3</f>
        <v>#DIV/0!</v>
      </c>
      <c r="G16" s="366" t="str">
        <f t="shared" si="0"/>
        <v/>
      </c>
    </row>
    <row r="17" spans="1:7" x14ac:dyDescent="0.45">
      <c r="A17" s="434" t="s">
        <v>393</v>
      </c>
      <c r="B17" s="100">
        <v>0</v>
      </c>
      <c r="C17" s="100">
        <v>0</v>
      </c>
      <c r="D17" s="89" t="e">
        <f>B17/'Unit Mix and Rents'!$B$3</f>
        <v>#DIV/0!</v>
      </c>
      <c r="G17" s="366" t="str">
        <f t="shared" si="0"/>
        <v/>
      </c>
    </row>
    <row r="18" spans="1:7" x14ac:dyDescent="0.45">
      <c r="A18" s="434" t="s">
        <v>276</v>
      </c>
      <c r="B18" s="100">
        <v>0</v>
      </c>
      <c r="C18" s="100">
        <v>0</v>
      </c>
      <c r="D18" s="89" t="e">
        <f>B18/'Unit Mix and Rents'!$B$3</f>
        <v>#DIV/0!</v>
      </c>
      <c r="E18" s="107" t="e">
        <f>B18/(B28+B12-B18-B19-B20)</f>
        <v>#DIV/0!</v>
      </c>
      <c r="G18" s="366" t="str">
        <f t="shared" si="0"/>
        <v/>
      </c>
    </row>
    <row r="19" spans="1:7" x14ac:dyDescent="0.45">
      <c r="A19" s="434" t="s">
        <v>277</v>
      </c>
      <c r="B19" s="100">
        <v>0</v>
      </c>
      <c r="C19" s="100">
        <v>0</v>
      </c>
      <c r="D19" s="89" t="e">
        <f>B19/'Unit Mix and Rents'!$B$3</f>
        <v>#DIV/0!</v>
      </c>
      <c r="E19" s="107" t="e">
        <f>B19/(B28+B12-B18-B19-B20)</f>
        <v>#DIV/0!</v>
      </c>
      <c r="G19" s="366" t="str">
        <f t="shared" si="0"/>
        <v/>
      </c>
    </row>
    <row r="20" spans="1:7" x14ac:dyDescent="0.45">
      <c r="A20" s="434" t="s">
        <v>278</v>
      </c>
      <c r="B20" s="100">
        <v>0</v>
      </c>
      <c r="C20" s="100">
        <v>0</v>
      </c>
      <c r="D20" s="89" t="e">
        <f>B20/'Unit Mix and Rents'!$B$3</f>
        <v>#DIV/0!</v>
      </c>
      <c r="E20" s="107" t="e">
        <f>B20/(B28+B12-B18-B19-B20)</f>
        <v>#DIV/0!</v>
      </c>
      <c r="G20" s="366" t="str">
        <f t="shared" si="0"/>
        <v/>
      </c>
    </row>
    <row r="21" spans="1:7" x14ac:dyDescent="0.45">
      <c r="A21" s="434" t="s">
        <v>279</v>
      </c>
      <c r="B21" s="100">
        <v>0</v>
      </c>
      <c r="C21" s="100">
        <v>0</v>
      </c>
      <c r="D21" s="89" t="e">
        <f>B21/'Unit Mix and Rents'!$B$3</f>
        <v>#DIV/0!</v>
      </c>
      <c r="E21" s="107" t="e">
        <f>(B21)/(B12+B28-B22-B21)</f>
        <v>#DIV/0!</v>
      </c>
      <c r="G21" s="366" t="str">
        <f t="shared" si="0"/>
        <v/>
      </c>
    </row>
    <row r="22" spans="1:7" x14ac:dyDescent="0.45">
      <c r="A22" s="434" t="s">
        <v>280</v>
      </c>
      <c r="B22" s="100">
        <v>0</v>
      </c>
      <c r="C22" s="100">
        <v>0</v>
      </c>
      <c r="D22" s="89" t="e">
        <f>B22/'Unit Mix and Rents'!$B$3</f>
        <v>#DIV/0!</v>
      </c>
      <c r="E22" s="107" t="e">
        <f>(B22)/(B12+B28-B22-B21)</f>
        <v>#DIV/0!</v>
      </c>
      <c r="G22" s="366" t="str">
        <f t="shared" si="0"/>
        <v/>
      </c>
    </row>
    <row r="23" spans="1:7" x14ac:dyDescent="0.45">
      <c r="A23" s="434" t="s">
        <v>394</v>
      </c>
      <c r="B23" s="100">
        <v>0</v>
      </c>
      <c r="C23" s="100">
        <v>0</v>
      </c>
      <c r="D23" s="89" t="e">
        <f>B23/'Unit Mix and Rents'!$B$3</f>
        <v>#DIV/0!</v>
      </c>
      <c r="G23" s="366" t="str">
        <f t="shared" si="0"/>
        <v/>
      </c>
    </row>
    <row r="24" spans="1:7" x14ac:dyDescent="0.45">
      <c r="A24" s="434" t="s">
        <v>281</v>
      </c>
      <c r="B24" s="102">
        <v>0</v>
      </c>
      <c r="C24" s="102">
        <v>0</v>
      </c>
      <c r="D24" s="89" t="e">
        <f>B24/'Unit Mix and Rents'!$B$3</f>
        <v>#DIV/0!</v>
      </c>
      <c r="G24" s="366" t="str">
        <f t="shared" si="0"/>
        <v/>
      </c>
    </row>
    <row r="25" spans="1:7" x14ac:dyDescent="0.45">
      <c r="A25" s="437" t="str">
        <f>"Other (Specify)"</f>
        <v>Other (Specify)</v>
      </c>
      <c r="B25" s="100">
        <v>0</v>
      </c>
      <c r="C25" s="100">
        <v>0</v>
      </c>
      <c r="D25" s="89" t="e">
        <f>B25/'Unit Mix and Rents'!$B$3</f>
        <v>#DIV/0!</v>
      </c>
      <c r="G25" s="366" t="str">
        <f t="shared" si="0"/>
        <v/>
      </c>
    </row>
    <row r="26" spans="1:7" x14ac:dyDescent="0.45">
      <c r="A26" s="437" t="str">
        <f t="shared" ref="A26:A27" si="1">"Other (Specify)"</f>
        <v>Other (Specify)</v>
      </c>
      <c r="B26" s="100">
        <v>0</v>
      </c>
      <c r="C26" s="100">
        <v>0</v>
      </c>
      <c r="D26" s="89" t="e">
        <f>B26/'Unit Mix and Rents'!$B$3</f>
        <v>#DIV/0!</v>
      </c>
      <c r="G26" s="366" t="str">
        <f t="shared" si="0"/>
        <v/>
      </c>
    </row>
    <row r="27" spans="1:7" x14ac:dyDescent="0.45">
      <c r="A27" s="437" t="str">
        <f t="shared" si="1"/>
        <v>Other (Specify)</v>
      </c>
      <c r="B27" s="100">
        <v>0</v>
      </c>
      <c r="C27" s="100">
        <v>0</v>
      </c>
      <c r="D27" s="89" t="e">
        <f>B27/'Unit Mix and Rents'!$B$3</f>
        <v>#DIV/0!</v>
      </c>
      <c r="G27" s="366" t="str">
        <f t="shared" si="0"/>
        <v/>
      </c>
    </row>
    <row r="28" spans="1:7" x14ac:dyDescent="0.45">
      <c r="A28" s="90" t="s">
        <v>366</v>
      </c>
      <c r="B28" s="75">
        <f>SUM(B14:B27)</f>
        <v>0</v>
      </c>
      <c r="C28" s="75">
        <f>SUM(C14:C27)</f>
        <v>0</v>
      </c>
      <c r="D28" s="89" t="e">
        <f>B28/'Unit Mix and Rents'!$B$3</f>
        <v>#DIV/0!</v>
      </c>
      <c r="G28" s="366" t="str">
        <f t="shared" si="0"/>
        <v/>
      </c>
    </row>
    <row r="29" spans="1:7" ht="15.4" x14ac:dyDescent="0.45">
      <c r="A29" s="64" t="s">
        <v>282</v>
      </c>
      <c r="B29" s="64"/>
      <c r="C29" s="64"/>
      <c r="D29" s="64"/>
      <c r="G29" s="366"/>
    </row>
    <row r="30" spans="1:7" x14ac:dyDescent="0.45">
      <c r="A30" s="434" t="s">
        <v>283</v>
      </c>
      <c r="B30" s="100">
        <v>0</v>
      </c>
      <c r="C30" s="100">
        <v>0</v>
      </c>
      <c r="D30" s="89" t="e">
        <f>B30/'Unit Mix and Rents'!$B$3</f>
        <v>#DIV/0!</v>
      </c>
      <c r="G30" s="366" t="str">
        <f t="shared" si="0"/>
        <v/>
      </c>
    </row>
    <row r="31" spans="1:7" x14ac:dyDescent="0.45">
      <c r="A31" s="434" t="s">
        <v>284</v>
      </c>
      <c r="B31" s="100">
        <v>0</v>
      </c>
      <c r="C31" s="100">
        <v>0</v>
      </c>
      <c r="D31" s="89" t="e">
        <f>B31/'Unit Mix and Rents'!$B$3</f>
        <v>#DIV/0!</v>
      </c>
      <c r="G31" s="366" t="str">
        <f t="shared" si="0"/>
        <v/>
      </c>
    </row>
    <row r="32" spans="1:7" x14ac:dyDescent="0.45">
      <c r="A32" s="434" t="s">
        <v>285</v>
      </c>
      <c r="B32" s="100">
        <v>0</v>
      </c>
      <c r="C32" s="100">
        <v>0</v>
      </c>
      <c r="D32" s="89" t="e">
        <f>B32/'Unit Mix and Rents'!$B$3</f>
        <v>#DIV/0!</v>
      </c>
      <c r="G32" s="366" t="str">
        <f t="shared" si="0"/>
        <v/>
      </c>
    </row>
    <row r="33" spans="1:7" x14ac:dyDescent="0.45">
      <c r="A33" s="434" t="s">
        <v>286</v>
      </c>
      <c r="B33" s="100">
        <v>0</v>
      </c>
      <c r="C33" s="100">
        <v>0</v>
      </c>
      <c r="D33" s="89" t="e">
        <f>B33/'Unit Mix and Rents'!$B$3</f>
        <v>#DIV/0!</v>
      </c>
      <c r="G33" s="366" t="str">
        <f t="shared" si="0"/>
        <v/>
      </c>
    </row>
    <row r="34" spans="1:7" x14ac:dyDescent="0.45">
      <c r="A34" s="434" t="s">
        <v>287</v>
      </c>
      <c r="B34" s="100">
        <v>0</v>
      </c>
      <c r="C34" s="100">
        <v>0</v>
      </c>
      <c r="D34" s="89" t="e">
        <f>B34/'Unit Mix and Rents'!$B$3</f>
        <v>#DIV/0!</v>
      </c>
      <c r="G34" s="366" t="str">
        <f t="shared" si="0"/>
        <v/>
      </c>
    </row>
    <row r="35" spans="1:7" x14ac:dyDescent="0.45">
      <c r="A35" s="434" t="s">
        <v>288</v>
      </c>
      <c r="B35" s="100">
        <v>0</v>
      </c>
      <c r="C35" s="100">
        <v>0</v>
      </c>
      <c r="D35" s="89" t="e">
        <f>B35/'Unit Mix and Rents'!$B$3</f>
        <v>#DIV/0!</v>
      </c>
      <c r="G35" s="366" t="str">
        <f t="shared" si="0"/>
        <v/>
      </c>
    </row>
    <row r="36" spans="1:7" x14ac:dyDescent="0.45">
      <c r="A36" s="434" t="s">
        <v>289</v>
      </c>
      <c r="B36" s="100">
        <v>0</v>
      </c>
      <c r="C36" s="100">
        <v>0</v>
      </c>
      <c r="D36" s="89" t="e">
        <f>B36/'Unit Mix and Rents'!$B$3</f>
        <v>#DIV/0!</v>
      </c>
      <c r="G36" s="366" t="str">
        <f t="shared" si="0"/>
        <v/>
      </c>
    </row>
    <row r="37" spans="1:7" x14ac:dyDescent="0.45">
      <c r="A37" s="434" t="s">
        <v>290</v>
      </c>
      <c r="B37" s="100">
        <v>0</v>
      </c>
      <c r="C37" s="100">
        <v>0</v>
      </c>
      <c r="D37" s="89" t="e">
        <f>B37/'Unit Mix and Rents'!$B$3</f>
        <v>#DIV/0!</v>
      </c>
      <c r="G37" s="366" t="str">
        <f t="shared" si="0"/>
        <v/>
      </c>
    </row>
    <row r="38" spans="1:7" x14ac:dyDescent="0.45">
      <c r="A38" s="434" t="s">
        <v>291</v>
      </c>
      <c r="B38" s="100">
        <v>0</v>
      </c>
      <c r="C38" s="100">
        <v>0</v>
      </c>
      <c r="D38" s="89" t="e">
        <f>B38/'Unit Mix and Rents'!$B$3</f>
        <v>#DIV/0!</v>
      </c>
      <c r="G38" s="366" t="str">
        <f t="shared" si="0"/>
        <v/>
      </c>
    </row>
    <row r="39" spans="1:7" x14ac:dyDescent="0.45">
      <c r="A39" s="434" t="s">
        <v>292</v>
      </c>
      <c r="B39" s="100">
        <v>0</v>
      </c>
      <c r="C39" s="100">
        <v>0</v>
      </c>
      <c r="D39" s="89" t="e">
        <f>B39/'Unit Mix and Rents'!$B$3</f>
        <v>#DIV/0!</v>
      </c>
      <c r="G39" s="366" t="str">
        <f t="shared" si="0"/>
        <v/>
      </c>
    </row>
    <row r="40" spans="1:7" x14ac:dyDescent="0.45">
      <c r="A40" s="434" t="s">
        <v>293</v>
      </c>
      <c r="B40" s="102">
        <v>0</v>
      </c>
      <c r="C40" s="102">
        <v>0</v>
      </c>
      <c r="D40" s="89" t="e">
        <f>B40/'Unit Mix and Rents'!$B$3</f>
        <v>#DIV/0!</v>
      </c>
      <c r="G40" s="366" t="str">
        <f t="shared" si="0"/>
        <v/>
      </c>
    </row>
    <row r="41" spans="1:7" x14ac:dyDescent="0.45">
      <c r="A41" s="437" t="str">
        <f t="shared" ref="A41:A43" si="2">"Other (Specify)"</f>
        <v>Other (Specify)</v>
      </c>
      <c r="B41" s="100">
        <v>0</v>
      </c>
      <c r="C41" s="100">
        <v>0</v>
      </c>
      <c r="D41" s="89" t="e">
        <f>B41/'Unit Mix and Rents'!$B$3</f>
        <v>#DIV/0!</v>
      </c>
      <c r="G41" s="366" t="str">
        <f t="shared" si="0"/>
        <v/>
      </c>
    </row>
    <row r="42" spans="1:7" x14ac:dyDescent="0.45">
      <c r="A42" s="437" t="str">
        <f t="shared" si="2"/>
        <v>Other (Specify)</v>
      </c>
      <c r="B42" s="100">
        <v>0</v>
      </c>
      <c r="C42" s="100">
        <v>0</v>
      </c>
      <c r="D42" s="89" t="e">
        <f>B42/'Unit Mix and Rents'!$B$3</f>
        <v>#DIV/0!</v>
      </c>
      <c r="G42" s="366" t="str">
        <f t="shared" si="0"/>
        <v/>
      </c>
    </row>
    <row r="43" spans="1:7" x14ac:dyDescent="0.45">
      <c r="A43" s="437" t="str">
        <f t="shared" si="2"/>
        <v>Other (Specify)</v>
      </c>
      <c r="B43" s="100">
        <v>0</v>
      </c>
      <c r="C43" s="100">
        <v>0</v>
      </c>
      <c r="D43" s="89" t="e">
        <f>B43/'Unit Mix and Rents'!$B$3</f>
        <v>#DIV/0!</v>
      </c>
      <c r="G43" s="366" t="str">
        <f t="shared" si="0"/>
        <v/>
      </c>
    </row>
    <row r="44" spans="1:7" x14ac:dyDescent="0.45">
      <c r="A44" s="90" t="s">
        <v>294</v>
      </c>
      <c r="B44" s="75">
        <f>SUM(B30:B43)</f>
        <v>0</v>
      </c>
      <c r="C44" s="75">
        <f>SUM(C30:C43)</f>
        <v>0</v>
      </c>
      <c r="D44" s="89" t="e">
        <f>B44/'Unit Mix and Rents'!$B$3</f>
        <v>#DIV/0!</v>
      </c>
      <c r="G44" s="366" t="str">
        <f t="shared" si="0"/>
        <v/>
      </c>
    </row>
    <row r="45" spans="1:7" ht="15.4" x14ac:dyDescent="0.45">
      <c r="A45" s="64" t="s">
        <v>295</v>
      </c>
      <c r="B45" s="64"/>
      <c r="C45" s="64"/>
      <c r="D45" s="64"/>
      <c r="G45" s="366"/>
    </row>
    <row r="46" spans="1:7" x14ac:dyDescent="0.45">
      <c r="A46" s="434" t="s">
        <v>395</v>
      </c>
      <c r="B46" s="100">
        <v>0</v>
      </c>
      <c r="C46" s="100">
        <v>0</v>
      </c>
      <c r="D46" s="89" t="e">
        <f>B46/'Unit Mix and Rents'!$B$3</f>
        <v>#DIV/0!</v>
      </c>
      <c r="G46" s="366" t="str">
        <f t="shared" si="0"/>
        <v/>
      </c>
    </row>
    <row r="47" spans="1:7" x14ac:dyDescent="0.45">
      <c r="A47" s="434" t="s">
        <v>296</v>
      </c>
      <c r="B47" s="100">
        <v>0</v>
      </c>
      <c r="C47" s="100">
        <v>0</v>
      </c>
      <c r="D47" s="89" t="e">
        <f>B47/'Unit Mix and Rents'!$B$3</f>
        <v>#DIV/0!</v>
      </c>
      <c r="G47" s="366" t="str">
        <f t="shared" si="0"/>
        <v/>
      </c>
    </row>
    <row r="48" spans="1:7" x14ac:dyDescent="0.45">
      <c r="A48" s="434" t="s">
        <v>367</v>
      </c>
      <c r="B48" s="100">
        <v>0</v>
      </c>
      <c r="C48" s="100">
        <v>0</v>
      </c>
      <c r="D48" s="89" t="e">
        <f>B48/'Unit Mix and Rents'!$B$3</f>
        <v>#DIV/0!</v>
      </c>
      <c r="G48" s="366" t="str">
        <f t="shared" si="0"/>
        <v/>
      </c>
    </row>
    <row r="49" spans="1:7" x14ac:dyDescent="0.45">
      <c r="A49" s="434" t="s">
        <v>297</v>
      </c>
      <c r="B49" s="100">
        <v>0</v>
      </c>
      <c r="C49" s="100">
        <v>0</v>
      </c>
      <c r="D49" s="89" t="e">
        <f>B49/'Unit Mix and Rents'!$B$3</f>
        <v>#DIV/0!</v>
      </c>
      <c r="G49" s="366" t="str">
        <f t="shared" si="0"/>
        <v/>
      </c>
    </row>
    <row r="50" spans="1:7" x14ac:dyDescent="0.45">
      <c r="A50" s="434" t="s">
        <v>396</v>
      </c>
      <c r="B50" s="100">
        <v>0</v>
      </c>
      <c r="C50" s="100">
        <v>0</v>
      </c>
      <c r="D50" s="89" t="e">
        <f>B50/'Unit Mix and Rents'!$B$3</f>
        <v>#DIV/0!</v>
      </c>
      <c r="G50" s="366" t="str">
        <f t="shared" si="0"/>
        <v/>
      </c>
    </row>
    <row r="51" spans="1:7" x14ac:dyDescent="0.45">
      <c r="A51" s="434" t="s">
        <v>298</v>
      </c>
      <c r="B51" s="100">
        <v>0</v>
      </c>
      <c r="C51" s="100">
        <v>0</v>
      </c>
      <c r="D51" s="89" t="e">
        <f>B51/'Unit Mix and Rents'!$B$3</f>
        <v>#DIV/0!</v>
      </c>
      <c r="G51" s="366" t="str">
        <f t="shared" si="0"/>
        <v/>
      </c>
    </row>
    <row r="52" spans="1:7" x14ac:dyDescent="0.45">
      <c r="A52" s="434" t="s">
        <v>299</v>
      </c>
      <c r="B52" s="100">
        <v>0</v>
      </c>
      <c r="C52" s="100">
        <v>0</v>
      </c>
      <c r="D52" s="89" t="e">
        <f>B52/'Unit Mix and Rents'!$B$3</f>
        <v>#DIV/0!</v>
      </c>
      <c r="G52" s="366" t="str">
        <f t="shared" si="0"/>
        <v/>
      </c>
    </row>
    <row r="53" spans="1:7" x14ac:dyDescent="0.45">
      <c r="A53" s="434" t="s">
        <v>300</v>
      </c>
      <c r="B53" s="100">
        <v>0</v>
      </c>
      <c r="C53" s="100">
        <v>0</v>
      </c>
      <c r="D53" s="89" t="e">
        <f>B53/'Unit Mix and Rents'!$B$3</f>
        <v>#DIV/0!</v>
      </c>
      <c r="G53" s="366" t="str">
        <f t="shared" si="0"/>
        <v/>
      </c>
    </row>
    <row r="54" spans="1:7" x14ac:dyDescent="0.45">
      <c r="A54" s="434" t="s">
        <v>301</v>
      </c>
      <c r="B54" s="100">
        <v>0</v>
      </c>
      <c r="C54" s="100">
        <v>0</v>
      </c>
      <c r="D54" s="89" t="e">
        <f>B54/'Unit Mix and Rents'!$B$3</f>
        <v>#DIV/0!</v>
      </c>
      <c r="G54" s="366" t="str">
        <f t="shared" si="0"/>
        <v/>
      </c>
    </row>
    <row r="55" spans="1:7" x14ac:dyDescent="0.45">
      <c r="A55" s="434" t="s">
        <v>397</v>
      </c>
      <c r="B55" s="100">
        <v>0</v>
      </c>
      <c r="C55" s="100">
        <v>0</v>
      </c>
      <c r="D55" s="89" t="e">
        <f>B55/'Unit Mix and Rents'!$B$3</f>
        <v>#DIV/0!</v>
      </c>
      <c r="G55" s="366" t="str">
        <f t="shared" si="0"/>
        <v/>
      </c>
    </row>
    <row r="56" spans="1:7" x14ac:dyDescent="0.45">
      <c r="A56" s="434" t="s">
        <v>398</v>
      </c>
      <c r="B56" s="100">
        <v>0</v>
      </c>
      <c r="C56" s="100">
        <v>0</v>
      </c>
      <c r="D56" s="89" t="e">
        <f>B56/'Unit Mix and Rents'!$B$3</f>
        <v>#DIV/0!</v>
      </c>
      <c r="G56" s="366" t="str">
        <f t="shared" si="0"/>
        <v/>
      </c>
    </row>
    <row r="57" spans="1:7" x14ac:dyDescent="0.45">
      <c r="A57" s="434" t="s">
        <v>302</v>
      </c>
      <c r="B57" s="100">
        <v>0</v>
      </c>
      <c r="C57" s="100">
        <v>0</v>
      </c>
      <c r="D57" s="89" t="e">
        <f>B57/'Unit Mix and Rents'!$B$3</f>
        <v>#DIV/0!</v>
      </c>
      <c r="G57" s="366" t="str">
        <f t="shared" si="0"/>
        <v/>
      </c>
    </row>
    <row r="58" spans="1:7" x14ac:dyDescent="0.45">
      <c r="A58" s="434" t="s">
        <v>303</v>
      </c>
      <c r="B58" s="100">
        <v>0</v>
      </c>
      <c r="C58" s="100">
        <v>0</v>
      </c>
      <c r="D58" s="89" t="e">
        <f>B58/'Unit Mix and Rents'!$B$3</f>
        <v>#DIV/0!</v>
      </c>
      <c r="G58" s="366" t="str">
        <f t="shared" si="0"/>
        <v/>
      </c>
    </row>
    <row r="59" spans="1:7" x14ac:dyDescent="0.45">
      <c r="A59" s="434" t="s">
        <v>304</v>
      </c>
      <c r="B59" s="102">
        <v>0</v>
      </c>
      <c r="C59" s="102">
        <v>0</v>
      </c>
      <c r="D59" s="89" t="e">
        <f>B59/'Unit Mix and Rents'!$B$3</f>
        <v>#DIV/0!</v>
      </c>
      <c r="G59" s="366" t="str">
        <f t="shared" si="0"/>
        <v/>
      </c>
    </row>
    <row r="60" spans="1:7" x14ac:dyDescent="0.45">
      <c r="A60" s="437" t="str">
        <f t="shared" ref="A60:A62" si="3">"Other (Specify)"</f>
        <v>Other (Specify)</v>
      </c>
      <c r="B60" s="100">
        <v>0</v>
      </c>
      <c r="C60" s="100">
        <v>0</v>
      </c>
      <c r="D60" s="89" t="e">
        <f>B60/'Unit Mix and Rents'!$B$3</f>
        <v>#DIV/0!</v>
      </c>
      <c r="G60" s="366" t="str">
        <f t="shared" si="0"/>
        <v/>
      </c>
    </row>
    <row r="61" spans="1:7" x14ac:dyDescent="0.45">
      <c r="A61" s="437" t="str">
        <f t="shared" si="3"/>
        <v>Other (Specify)</v>
      </c>
      <c r="B61" s="100">
        <v>0</v>
      </c>
      <c r="C61" s="100">
        <v>0</v>
      </c>
      <c r="D61" s="89" t="e">
        <f>B61/'Unit Mix and Rents'!$B$3</f>
        <v>#DIV/0!</v>
      </c>
      <c r="G61" s="366" t="str">
        <f t="shared" si="0"/>
        <v/>
      </c>
    </row>
    <row r="62" spans="1:7" x14ac:dyDescent="0.45">
      <c r="A62" s="437" t="str">
        <f t="shared" si="3"/>
        <v>Other (Specify)</v>
      </c>
      <c r="B62" s="100">
        <v>0</v>
      </c>
      <c r="C62" s="100">
        <v>0</v>
      </c>
      <c r="D62" s="89" t="e">
        <f>B62/'Unit Mix and Rents'!$B$3</f>
        <v>#DIV/0!</v>
      </c>
      <c r="G62" s="366" t="str">
        <f t="shared" si="0"/>
        <v/>
      </c>
    </row>
    <row r="63" spans="1:7" x14ac:dyDescent="0.45">
      <c r="A63" s="90" t="s">
        <v>305</v>
      </c>
      <c r="B63" s="75">
        <f>SUM(B46:B62)</f>
        <v>0</v>
      </c>
      <c r="C63" s="75">
        <f>SUM(C46:C62)</f>
        <v>0</v>
      </c>
      <c r="D63" s="89" t="e">
        <f>B63/'Unit Mix and Rents'!$B$3</f>
        <v>#DIV/0!</v>
      </c>
      <c r="G63" s="366" t="str">
        <f t="shared" si="0"/>
        <v/>
      </c>
    </row>
    <row r="64" spans="1:7" ht="15.4" x14ac:dyDescent="0.45">
      <c r="A64" s="64" t="s">
        <v>306</v>
      </c>
      <c r="B64" s="64"/>
      <c r="C64" s="64"/>
      <c r="D64" s="64"/>
      <c r="G64" s="366"/>
    </row>
    <row r="65" spans="1:7" x14ac:dyDescent="0.45">
      <c r="A65" s="434" t="s">
        <v>307</v>
      </c>
      <c r="B65" s="100">
        <v>0</v>
      </c>
      <c r="C65" s="100">
        <v>0</v>
      </c>
      <c r="D65" s="89" t="e">
        <f>B65/'Unit Mix and Rents'!$B$3</f>
        <v>#DIV/0!</v>
      </c>
      <c r="G65" s="366" t="str">
        <f t="shared" si="0"/>
        <v/>
      </c>
    </row>
    <row r="66" spans="1:7" x14ac:dyDescent="0.45">
      <c r="A66" s="434" t="s">
        <v>399</v>
      </c>
      <c r="B66" s="100">
        <v>0</v>
      </c>
      <c r="C66" s="100">
        <v>0</v>
      </c>
      <c r="D66" s="89" t="e">
        <f>B66/'Unit Mix and Rents'!$B$3</f>
        <v>#DIV/0!</v>
      </c>
      <c r="G66" s="366" t="str">
        <f t="shared" si="0"/>
        <v/>
      </c>
    </row>
    <row r="67" spans="1:7" x14ac:dyDescent="0.45">
      <c r="A67" s="434" t="s">
        <v>308</v>
      </c>
      <c r="B67" s="100">
        <v>0</v>
      </c>
      <c r="C67" s="100">
        <v>0</v>
      </c>
      <c r="D67" s="89" t="e">
        <f>B67/'Unit Mix and Rents'!$B$3</f>
        <v>#DIV/0!</v>
      </c>
      <c r="G67" s="366" t="str">
        <f t="shared" si="0"/>
        <v/>
      </c>
    </row>
    <row r="68" spans="1:7" x14ac:dyDescent="0.45">
      <c r="A68" s="434" t="s">
        <v>309</v>
      </c>
      <c r="B68" s="100">
        <v>0</v>
      </c>
      <c r="C68" s="100">
        <v>0</v>
      </c>
      <c r="D68" s="89" t="e">
        <f>B68/'Unit Mix and Rents'!$B$3</f>
        <v>#DIV/0!</v>
      </c>
      <c r="G68" s="366" t="str">
        <f t="shared" si="0"/>
        <v/>
      </c>
    </row>
    <row r="69" spans="1:7" x14ac:dyDescent="0.45">
      <c r="A69" s="434" t="s">
        <v>310</v>
      </c>
      <c r="B69" s="100">
        <v>0</v>
      </c>
      <c r="C69" s="100">
        <v>0</v>
      </c>
      <c r="D69" s="89" t="e">
        <f>B69/'Unit Mix and Rents'!$B$3</f>
        <v>#DIV/0!</v>
      </c>
      <c r="G69" s="366" t="str">
        <f t="shared" si="0"/>
        <v/>
      </c>
    </row>
    <row r="70" spans="1:7" x14ac:dyDescent="0.45">
      <c r="A70" s="434" t="s">
        <v>311</v>
      </c>
      <c r="B70" s="100">
        <v>0</v>
      </c>
      <c r="C70" s="100">
        <v>0</v>
      </c>
      <c r="D70" s="89" t="e">
        <f>B70/'Unit Mix and Rents'!$B$3</f>
        <v>#DIV/0!</v>
      </c>
      <c r="G70" s="366" t="str">
        <f t="shared" ref="G70:G124" si="4">_xlfn.CONCAT(IF(B70&lt;&gt;C70,A70,""),IF(B70&gt;C70,_xlfn.CONCAT(" Increased by ",TEXT(ABS(B70-C70),"$##,###,###"),". "),IF(B70&lt;C70,_xlfn.CONCAT(" Decreased by ",TEXT(ABS(B70-C70),"$##,###,###"),". "),"")))</f>
        <v/>
      </c>
    </row>
    <row r="71" spans="1:7" x14ac:dyDescent="0.45">
      <c r="A71" s="434" t="s">
        <v>398</v>
      </c>
      <c r="B71" s="100">
        <v>0</v>
      </c>
      <c r="C71" s="100">
        <v>0</v>
      </c>
      <c r="D71" s="89" t="e">
        <f>B71/'Unit Mix and Rents'!$B$3</f>
        <v>#DIV/0!</v>
      </c>
      <c r="G71" s="366" t="str">
        <f t="shared" si="4"/>
        <v/>
      </c>
    </row>
    <row r="72" spans="1:7" x14ac:dyDescent="0.45">
      <c r="A72" s="434" t="s">
        <v>312</v>
      </c>
      <c r="B72" s="100">
        <v>0</v>
      </c>
      <c r="C72" s="100">
        <v>0</v>
      </c>
      <c r="D72" s="89" t="e">
        <f>B72/'Unit Mix and Rents'!$B$3</f>
        <v>#DIV/0!</v>
      </c>
      <c r="G72" s="366" t="str">
        <f t="shared" si="4"/>
        <v/>
      </c>
    </row>
    <row r="73" spans="1:7" x14ac:dyDescent="0.45">
      <c r="A73" s="434" t="s">
        <v>313</v>
      </c>
      <c r="B73" s="100">
        <v>0</v>
      </c>
      <c r="C73" s="100">
        <v>0</v>
      </c>
      <c r="D73" s="89" t="e">
        <f>B73/'Unit Mix and Rents'!$B$3</f>
        <v>#DIV/0!</v>
      </c>
      <c r="G73" s="366" t="str">
        <f t="shared" si="4"/>
        <v/>
      </c>
    </row>
    <row r="74" spans="1:7" x14ac:dyDescent="0.45">
      <c r="A74" s="434" t="s">
        <v>314</v>
      </c>
      <c r="B74" s="100">
        <v>0</v>
      </c>
      <c r="C74" s="100">
        <v>0</v>
      </c>
      <c r="D74" s="89" t="e">
        <f>B74/'Unit Mix and Rents'!$B$3</f>
        <v>#DIV/0!</v>
      </c>
      <c r="G74" s="366" t="str">
        <f t="shared" si="4"/>
        <v/>
      </c>
    </row>
    <row r="75" spans="1:7" x14ac:dyDescent="0.45">
      <c r="A75" s="434" t="s">
        <v>315</v>
      </c>
      <c r="B75" s="102">
        <v>0</v>
      </c>
      <c r="C75" s="102">
        <v>0</v>
      </c>
      <c r="D75" s="89" t="e">
        <f>B75/'Unit Mix and Rents'!$B$3</f>
        <v>#DIV/0!</v>
      </c>
      <c r="G75" s="366" t="str">
        <f t="shared" si="4"/>
        <v/>
      </c>
    </row>
    <row r="76" spans="1:7" x14ac:dyDescent="0.45">
      <c r="A76" s="437" t="str">
        <f t="shared" ref="A76:A78" si="5">"Other (Specify)"</f>
        <v>Other (Specify)</v>
      </c>
      <c r="B76" s="100">
        <v>0</v>
      </c>
      <c r="C76" s="100">
        <v>0</v>
      </c>
      <c r="D76" s="89" t="e">
        <f>B76/'Unit Mix and Rents'!$B$3</f>
        <v>#DIV/0!</v>
      </c>
      <c r="G76" s="366" t="str">
        <f t="shared" si="4"/>
        <v/>
      </c>
    </row>
    <row r="77" spans="1:7" x14ac:dyDescent="0.45">
      <c r="A77" s="437" t="str">
        <f t="shared" si="5"/>
        <v>Other (Specify)</v>
      </c>
      <c r="B77" s="100">
        <v>0</v>
      </c>
      <c r="C77" s="100">
        <v>0</v>
      </c>
      <c r="D77" s="89" t="e">
        <f>B77/'Unit Mix and Rents'!$B$3</f>
        <v>#DIV/0!</v>
      </c>
      <c r="G77" s="366" t="str">
        <f t="shared" si="4"/>
        <v/>
      </c>
    </row>
    <row r="78" spans="1:7" x14ac:dyDescent="0.45">
      <c r="A78" s="437" t="str">
        <f t="shared" si="5"/>
        <v>Other (Specify)</v>
      </c>
      <c r="B78" s="100">
        <v>0</v>
      </c>
      <c r="C78" s="100">
        <v>0</v>
      </c>
      <c r="D78" s="89" t="e">
        <f>B78/'Unit Mix and Rents'!$B$3</f>
        <v>#DIV/0!</v>
      </c>
      <c r="G78" s="366" t="str">
        <f t="shared" si="4"/>
        <v/>
      </c>
    </row>
    <row r="79" spans="1:7" x14ac:dyDescent="0.45">
      <c r="A79" s="90" t="s">
        <v>316</v>
      </c>
      <c r="B79" s="75">
        <f>SUM(B65:B78)</f>
        <v>0</v>
      </c>
      <c r="C79" s="75">
        <f>SUM(C65:C78)</f>
        <v>0</v>
      </c>
      <c r="D79" s="89" t="e">
        <f>B79/'Unit Mix and Rents'!$B$3</f>
        <v>#DIV/0!</v>
      </c>
      <c r="G79" s="366" t="str">
        <f t="shared" si="4"/>
        <v/>
      </c>
    </row>
    <row r="80" spans="1:7" ht="15.4" x14ac:dyDescent="0.45">
      <c r="A80" s="64" t="s">
        <v>317</v>
      </c>
      <c r="B80" s="64"/>
      <c r="C80" s="64"/>
      <c r="D80" s="64"/>
      <c r="G80" s="366"/>
    </row>
    <row r="81" spans="1:7" x14ac:dyDescent="0.45">
      <c r="A81" s="434" t="s">
        <v>318</v>
      </c>
      <c r="B81" s="100">
        <v>0</v>
      </c>
      <c r="C81" s="100">
        <v>0</v>
      </c>
      <c r="D81" s="89" t="e">
        <f>B81/'Unit Mix and Rents'!$B$3</f>
        <v>#DIV/0!</v>
      </c>
      <c r="G81" s="366" t="str">
        <f t="shared" si="4"/>
        <v/>
      </c>
    </row>
    <row r="82" spans="1:7" x14ac:dyDescent="0.45">
      <c r="A82" s="434" t="s">
        <v>319</v>
      </c>
      <c r="B82" s="100">
        <v>0</v>
      </c>
      <c r="C82" s="100">
        <v>0</v>
      </c>
      <c r="D82" s="89" t="e">
        <f>B82/'Unit Mix and Rents'!$B$3</f>
        <v>#DIV/0!</v>
      </c>
      <c r="G82" s="366" t="str">
        <f t="shared" si="4"/>
        <v/>
      </c>
    </row>
    <row r="83" spans="1:7" x14ac:dyDescent="0.45">
      <c r="A83" s="434" t="s">
        <v>320</v>
      </c>
      <c r="B83" s="100">
        <v>0</v>
      </c>
      <c r="C83" s="100">
        <v>0</v>
      </c>
      <c r="D83" s="89" t="e">
        <f>B83/'Unit Mix and Rents'!$B$3</f>
        <v>#DIV/0!</v>
      </c>
      <c r="G83" s="366" t="str">
        <f t="shared" si="4"/>
        <v/>
      </c>
    </row>
    <row r="84" spans="1:7" x14ac:dyDescent="0.45">
      <c r="A84" s="434" t="s">
        <v>321</v>
      </c>
      <c r="B84" s="100">
        <v>0</v>
      </c>
      <c r="C84" s="100">
        <v>0</v>
      </c>
      <c r="D84" s="89" t="e">
        <f>B84/'Unit Mix and Rents'!$B$3</f>
        <v>#DIV/0!</v>
      </c>
      <c r="G84" s="366" t="str">
        <f t="shared" si="4"/>
        <v/>
      </c>
    </row>
    <row r="85" spans="1:7" x14ac:dyDescent="0.45">
      <c r="A85" s="434" t="s">
        <v>322</v>
      </c>
      <c r="B85" s="100">
        <v>0</v>
      </c>
      <c r="C85" s="100">
        <v>0</v>
      </c>
      <c r="D85" s="89" t="e">
        <f>B85/'Unit Mix and Rents'!$B$3</f>
        <v>#DIV/0!</v>
      </c>
      <c r="G85" s="366" t="str">
        <f t="shared" si="4"/>
        <v/>
      </c>
    </row>
    <row r="86" spans="1:7" x14ac:dyDescent="0.45">
      <c r="A86" s="434" t="s">
        <v>408</v>
      </c>
      <c r="B86" s="100">
        <v>0</v>
      </c>
      <c r="C86" s="100">
        <v>0</v>
      </c>
      <c r="D86" s="89" t="e">
        <f>B86/'Unit Mix and Rents'!$B$3</f>
        <v>#DIV/0!</v>
      </c>
      <c r="G86" s="366" t="str">
        <f t="shared" si="4"/>
        <v/>
      </c>
    </row>
    <row r="87" spans="1:7" x14ac:dyDescent="0.45">
      <c r="A87" s="434" t="s">
        <v>323</v>
      </c>
      <c r="B87" s="100">
        <v>0</v>
      </c>
      <c r="C87" s="100">
        <v>0</v>
      </c>
      <c r="D87" s="89" t="e">
        <f>B87/'Unit Mix and Rents'!$B$3</f>
        <v>#DIV/0!</v>
      </c>
      <c r="G87" s="366" t="str">
        <f t="shared" si="4"/>
        <v/>
      </c>
    </row>
    <row r="88" spans="1:7" x14ac:dyDescent="0.45">
      <c r="A88" s="434" t="s">
        <v>324</v>
      </c>
      <c r="B88" s="100">
        <v>0</v>
      </c>
      <c r="C88" s="100">
        <v>0</v>
      </c>
      <c r="D88" s="89" t="e">
        <f>B88/'Unit Mix and Rents'!$B$3</f>
        <v>#DIV/0!</v>
      </c>
      <c r="G88" s="366" t="str">
        <f t="shared" si="4"/>
        <v/>
      </c>
    </row>
    <row r="89" spans="1:7" x14ac:dyDescent="0.45">
      <c r="A89" s="434" t="s">
        <v>325</v>
      </c>
      <c r="B89" s="100">
        <v>0</v>
      </c>
      <c r="C89" s="100">
        <v>0</v>
      </c>
      <c r="D89" s="89" t="e">
        <f>B89/'Unit Mix and Rents'!$B$3</f>
        <v>#DIV/0!</v>
      </c>
      <c r="G89" s="366" t="str">
        <f t="shared" si="4"/>
        <v/>
      </c>
    </row>
    <row r="90" spans="1:7" x14ac:dyDescent="0.45">
      <c r="A90" s="434" t="s">
        <v>326</v>
      </c>
      <c r="B90" s="100">
        <v>0</v>
      </c>
      <c r="C90" s="100">
        <v>0</v>
      </c>
      <c r="D90" s="89" t="e">
        <f>B90/'Unit Mix and Rents'!$B$3</f>
        <v>#DIV/0!</v>
      </c>
      <c r="G90" s="366" t="str">
        <f t="shared" si="4"/>
        <v/>
      </c>
    </row>
    <row r="91" spans="1:7" x14ac:dyDescent="0.45">
      <c r="A91" s="434" t="s">
        <v>327</v>
      </c>
      <c r="B91" s="100">
        <v>0</v>
      </c>
      <c r="C91" s="100">
        <v>0</v>
      </c>
      <c r="D91" s="89" t="e">
        <f>B91/'Unit Mix and Rents'!$B$3</f>
        <v>#DIV/0!</v>
      </c>
      <c r="G91" s="366" t="str">
        <f t="shared" si="4"/>
        <v/>
      </c>
    </row>
    <row r="92" spans="1:7" x14ac:dyDescent="0.45">
      <c r="A92" s="434" t="s">
        <v>328</v>
      </c>
      <c r="B92" s="100">
        <v>0</v>
      </c>
      <c r="C92" s="100">
        <v>0</v>
      </c>
      <c r="D92" s="89" t="e">
        <f>B92/'Unit Mix and Rents'!$B$3</f>
        <v>#DIV/0!</v>
      </c>
      <c r="G92" s="366" t="str">
        <f t="shared" si="4"/>
        <v/>
      </c>
    </row>
    <row r="93" spans="1:7" x14ac:dyDescent="0.45">
      <c r="A93" s="434" t="s">
        <v>329</v>
      </c>
      <c r="B93" s="100">
        <v>0</v>
      </c>
      <c r="C93" s="100">
        <v>0</v>
      </c>
      <c r="D93" s="89" t="e">
        <f>B93/'Unit Mix and Rents'!$B$3</f>
        <v>#DIV/0!</v>
      </c>
      <c r="G93" s="366" t="str">
        <f t="shared" si="4"/>
        <v/>
      </c>
    </row>
    <row r="94" spans="1:7" x14ac:dyDescent="0.45">
      <c r="A94" s="434" t="s">
        <v>330</v>
      </c>
      <c r="B94" s="102">
        <v>0</v>
      </c>
      <c r="C94" s="102">
        <v>0</v>
      </c>
      <c r="D94" s="89" t="e">
        <f>B94/'Unit Mix and Rents'!$B$3</f>
        <v>#DIV/0!</v>
      </c>
      <c r="G94" s="366" t="str">
        <f t="shared" si="4"/>
        <v/>
      </c>
    </row>
    <row r="95" spans="1:7" x14ac:dyDescent="0.45">
      <c r="A95" s="437" t="str">
        <f t="shared" ref="A95:A97" si="6">"Other (Specify)"</f>
        <v>Other (Specify)</v>
      </c>
      <c r="B95" s="100">
        <v>0</v>
      </c>
      <c r="C95" s="100">
        <v>0</v>
      </c>
      <c r="D95" s="89" t="e">
        <f>B95/'Unit Mix and Rents'!$B$3</f>
        <v>#DIV/0!</v>
      </c>
      <c r="G95" s="366" t="str">
        <f t="shared" si="4"/>
        <v/>
      </c>
    </row>
    <row r="96" spans="1:7" x14ac:dyDescent="0.45">
      <c r="A96" s="437" t="str">
        <f t="shared" si="6"/>
        <v>Other (Specify)</v>
      </c>
      <c r="B96" s="100">
        <v>0</v>
      </c>
      <c r="C96" s="100">
        <v>0</v>
      </c>
      <c r="D96" s="89" t="e">
        <f>B96/'Unit Mix and Rents'!$B$3</f>
        <v>#DIV/0!</v>
      </c>
      <c r="G96" s="366" t="str">
        <f t="shared" si="4"/>
        <v/>
      </c>
    </row>
    <row r="97" spans="1:7" x14ac:dyDescent="0.45">
      <c r="A97" s="437" t="str">
        <f t="shared" si="6"/>
        <v>Other (Specify)</v>
      </c>
      <c r="B97" s="100">
        <v>0</v>
      </c>
      <c r="C97" s="100">
        <v>0</v>
      </c>
      <c r="D97" s="89" t="e">
        <f>B97/'Unit Mix and Rents'!$B$3</f>
        <v>#DIV/0!</v>
      </c>
      <c r="G97" s="366" t="str">
        <f t="shared" si="4"/>
        <v/>
      </c>
    </row>
    <row r="98" spans="1:7" x14ac:dyDescent="0.45">
      <c r="A98" s="90" t="s">
        <v>331</v>
      </c>
      <c r="B98" s="75">
        <f>SUM(B81:B97)</f>
        <v>0</v>
      </c>
      <c r="C98" s="75">
        <f>SUM(C81:C97)</f>
        <v>0</v>
      </c>
      <c r="D98" s="89" t="e">
        <f>B98/'Unit Mix and Rents'!$B$3</f>
        <v>#DIV/0!</v>
      </c>
      <c r="G98" s="366" t="str">
        <f t="shared" si="4"/>
        <v/>
      </c>
    </row>
    <row r="99" spans="1:7" ht="15.4" x14ac:dyDescent="0.45">
      <c r="A99" s="64" t="s">
        <v>423</v>
      </c>
      <c r="B99" s="64"/>
      <c r="C99" s="64"/>
      <c r="D99" s="64"/>
      <c r="G99" s="366"/>
    </row>
    <row r="100" spans="1:7" x14ac:dyDescent="0.45">
      <c r="A100" s="434" t="s">
        <v>332</v>
      </c>
      <c r="B100" s="100">
        <v>0</v>
      </c>
      <c r="C100" s="100">
        <v>0</v>
      </c>
      <c r="D100" s="89" t="e">
        <f>B100/'Unit Mix and Rents'!$B$3</f>
        <v>#DIV/0!</v>
      </c>
      <c r="G100" s="366" t="str">
        <f t="shared" si="4"/>
        <v/>
      </c>
    </row>
    <row r="101" spans="1:7" x14ac:dyDescent="0.45">
      <c r="A101" s="434" t="s">
        <v>333</v>
      </c>
      <c r="B101" s="100">
        <v>0</v>
      </c>
      <c r="C101" s="100">
        <v>0</v>
      </c>
      <c r="D101" s="89" t="e">
        <f>B101/'Unit Mix and Rents'!$B$3</f>
        <v>#DIV/0!</v>
      </c>
      <c r="G101" s="366" t="str">
        <f t="shared" si="4"/>
        <v/>
      </c>
    </row>
    <row r="102" spans="1:7" x14ac:dyDescent="0.45">
      <c r="A102" s="434" t="s">
        <v>424</v>
      </c>
      <c r="B102" s="102">
        <v>0</v>
      </c>
      <c r="C102" s="102">
        <v>0</v>
      </c>
      <c r="D102" s="89" t="e">
        <f>B102/'Unit Mix and Rents'!$B$3</f>
        <v>#DIV/0!</v>
      </c>
      <c r="G102" s="366" t="str">
        <f t="shared" si="4"/>
        <v/>
      </c>
    </row>
    <row r="103" spans="1:7" x14ac:dyDescent="0.45">
      <c r="A103" s="437" t="str">
        <f t="shared" ref="A103:A105" si="7">"Other (Specify)"</f>
        <v>Other (Specify)</v>
      </c>
      <c r="B103" s="100">
        <v>0</v>
      </c>
      <c r="C103" s="100">
        <v>0</v>
      </c>
      <c r="D103" s="89" t="e">
        <f>B103/'Unit Mix and Rents'!$B$3</f>
        <v>#DIV/0!</v>
      </c>
      <c r="G103" s="366" t="str">
        <f t="shared" si="4"/>
        <v/>
      </c>
    </row>
    <row r="104" spans="1:7" x14ac:dyDescent="0.45">
      <c r="A104" s="437" t="str">
        <f t="shared" si="7"/>
        <v>Other (Specify)</v>
      </c>
      <c r="B104" s="100">
        <v>0</v>
      </c>
      <c r="C104" s="100">
        <v>0</v>
      </c>
      <c r="D104" s="89" t="e">
        <f>B104/'Unit Mix and Rents'!$B$3</f>
        <v>#DIV/0!</v>
      </c>
      <c r="G104" s="366" t="str">
        <f t="shared" si="4"/>
        <v/>
      </c>
    </row>
    <row r="105" spans="1:7" x14ac:dyDescent="0.45">
      <c r="A105" s="437" t="str">
        <f t="shared" si="7"/>
        <v>Other (Specify)</v>
      </c>
      <c r="B105" s="100">
        <v>0</v>
      </c>
      <c r="C105" s="100">
        <v>0</v>
      </c>
      <c r="D105" s="89" t="e">
        <f>B105/'Unit Mix and Rents'!$B$3</f>
        <v>#DIV/0!</v>
      </c>
      <c r="G105" s="366" t="str">
        <f t="shared" si="4"/>
        <v/>
      </c>
    </row>
    <row r="106" spans="1:7" x14ac:dyDescent="0.45">
      <c r="A106" s="90" t="s">
        <v>334</v>
      </c>
      <c r="B106" s="75">
        <f>SUM(B100:B105)</f>
        <v>0</v>
      </c>
      <c r="C106" s="75">
        <f>SUM(C100:C105)</f>
        <v>0</v>
      </c>
      <c r="D106" s="89" t="e">
        <f>B106/'Unit Mix and Rents'!$B$3</f>
        <v>#DIV/0!</v>
      </c>
      <c r="G106" s="366" t="str">
        <f t="shared" si="4"/>
        <v/>
      </c>
    </row>
    <row r="107" spans="1:7" ht="15.4" x14ac:dyDescent="0.45">
      <c r="A107" s="64" t="s">
        <v>335</v>
      </c>
      <c r="B107" s="64"/>
      <c r="C107" s="64"/>
      <c r="D107" s="64"/>
      <c r="G107" s="366"/>
    </row>
    <row r="108" spans="1:7" x14ac:dyDescent="0.45">
      <c r="A108" s="434" t="s">
        <v>336</v>
      </c>
      <c r="B108" s="100">
        <v>0</v>
      </c>
      <c r="C108" s="100">
        <v>0</v>
      </c>
      <c r="D108" s="89" t="e">
        <f>B108/'Unit Mix and Rents'!$B$3</f>
        <v>#DIV/0!</v>
      </c>
      <c r="G108" s="366" t="str">
        <f t="shared" si="4"/>
        <v/>
      </c>
    </row>
    <row r="109" spans="1:7" x14ac:dyDescent="0.45">
      <c r="A109" s="434" t="s">
        <v>337</v>
      </c>
      <c r="B109" s="100">
        <v>0</v>
      </c>
      <c r="C109" s="100">
        <v>0</v>
      </c>
      <c r="D109" s="89" t="e">
        <f>B109/'Unit Mix and Rents'!$B$3</f>
        <v>#DIV/0!</v>
      </c>
      <c r="G109" s="366" t="str">
        <f t="shared" si="4"/>
        <v/>
      </c>
    </row>
    <row r="110" spans="1:7" x14ac:dyDescent="0.45">
      <c r="A110" s="434" t="s">
        <v>338</v>
      </c>
      <c r="B110" s="100">
        <v>0</v>
      </c>
      <c r="C110" s="100">
        <v>0</v>
      </c>
      <c r="D110" s="89" t="e">
        <f>B110/'Unit Mix and Rents'!$B$3</f>
        <v>#DIV/0!</v>
      </c>
      <c r="G110" s="366" t="str">
        <f t="shared" si="4"/>
        <v/>
      </c>
    </row>
    <row r="111" spans="1:7" x14ac:dyDescent="0.45">
      <c r="A111" s="434" t="s">
        <v>400</v>
      </c>
      <c r="B111" s="100">
        <v>0</v>
      </c>
      <c r="C111" s="100">
        <v>0</v>
      </c>
      <c r="D111" s="89" t="e">
        <f>B111/'Unit Mix and Rents'!$B$3</f>
        <v>#DIV/0!</v>
      </c>
      <c r="G111" s="366" t="str">
        <f t="shared" si="4"/>
        <v/>
      </c>
    </row>
    <row r="112" spans="1:7" x14ac:dyDescent="0.45">
      <c r="A112" s="434" t="s">
        <v>435</v>
      </c>
      <c r="B112" s="100">
        <v>0</v>
      </c>
      <c r="C112" s="100">
        <v>0</v>
      </c>
      <c r="D112" s="89" t="e">
        <f>B112/'Unit Mix and Rents'!$B$3</f>
        <v>#DIV/0!</v>
      </c>
      <c r="G112" s="366" t="str">
        <f t="shared" si="4"/>
        <v/>
      </c>
    </row>
    <row r="113" spans="1:13" x14ac:dyDescent="0.45">
      <c r="A113" s="434" t="s">
        <v>339</v>
      </c>
      <c r="B113" s="100">
        <v>0</v>
      </c>
      <c r="C113" s="100">
        <v>0</v>
      </c>
      <c r="D113" s="89" t="e">
        <f>B113/'Unit Mix and Rents'!$B$3</f>
        <v>#DIV/0!</v>
      </c>
      <c r="G113" s="366" t="str">
        <f t="shared" si="4"/>
        <v/>
      </c>
    </row>
    <row r="114" spans="1:13" x14ac:dyDescent="0.45">
      <c r="A114" s="90" t="s">
        <v>340</v>
      </c>
      <c r="B114" s="75">
        <f>SUM(B108:B113)</f>
        <v>0</v>
      </c>
      <c r="C114" s="75">
        <f>SUM(C108:C113)</f>
        <v>0</v>
      </c>
      <c r="D114" s="89" t="e">
        <f>B114/'Unit Mix and Rents'!$B$3</f>
        <v>#DIV/0!</v>
      </c>
      <c r="G114" s="366" t="str">
        <f t="shared" si="4"/>
        <v/>
      </c>
    </row>
    <row r="115" spans="1:13" ht="15.4" x14ac:dyDescent="0.45">
      <c r="A115" s="64" t="s">
        <v>341</v>
      </c>
      <c r="B115" s="64"/>
      <c r="C115" s="64"/>
      <c r="D115" s="64"/>
      <c r="G115" s="366"/>
    </row>
    <row r="116" spans="1:13" x14ac:dyDescent="0.45">
      <c r="A116" s="434" t="s">
        <v>342</v>
      </c>
      <c r="B116" s="100">
        <v>0</v>
      </c>
      <c r="C116" s="100">
        <v>0</v>
      </c>
      <c r="D116" s="89" t="e">
        <f>B116/'Unit Mix and Rents'!$B$3</f>
        <v>#DIV/0!</v>
      </c>
      <c r="G116" s="366" t="str">
        <f t="shared" si="4"/>
        <v/>
      </c>
    </row>
    <row r="117" spans="1:13" x14ac:dyDescent="0.45">
      <c r="A117" s="434" t="s">
        <v>343</v>
      </c>
      <c r="B117" s="100">
        <v>0</v>
      </c>
      <c r="C117" s="100">
        <v>0</v>
      </c>
      <c r="D117" s="89" t="e">
        <f>B117/'Unit Mix and Rents'!$B$3</f>
        <v>#DIV/0!</v>
      </c>
      <c r="E117" s="108" t="e">
        <f>B117/(('Income and Operating Expenses'!B77+'Financing Sources'!H11+'Financing Sources'!H12)/12)</f>
        <v>#DIV/0!</v>
      </c>
      <c r="F117" s="62" t="str">
        <f>IF(B117&lt;'Income and Operating Expenses'!B77/3,"Must be enough to cover at least 4 months of operating expenses.","Reserves are sufficient to cover 4 months of operating expenses.")</f>
        <v>Reserves are sufficient to cover 4 months of operating expenses.</v>
      </c>
      <c r="G117" s="366" t="str">
        <f t="shared" si="4"/>
        <v/>
      </c>
      <c r="H117" s="62"/>
      <c r="I117" s="62"/>
      <c r="J117" s="62"/>
      <c r="K117" s="62"/>
      <c r="L117" s="62"/>
      <c r="M117" s="62"/>
    </row>
    <row r="118" spans="1:13" x14ac:dyDescent="0.45">
      <c r="A118" s="434" t="s">
        <v>344</v>
      </c>
      <c r="B118" s="100">
        <v>0</v>
      </c>
      <c r="C118" s="100">
        <v>0</v>
      </c>
      <c r="D118" s="89" t="e">
        <f>B118/'Unit Mix and Rents'!$B$3</f>
        <v>#DIV/0!</v>
      </c>
      <c r="G118" s="366" t="str">
        <f t="shared" si="4"/>
        <v/>
      </c>
    </row>
    <row r="119" spans="1:13" x14ac:dyDescent="0.45">
      <c r="A119" s="434" t="s">
        <v>345</v>
      </c>
      <c r="B119" s="102">
        <v>0</v>
      </c>
      <c r="C119" s="102">
        <v>0</v>
      </c>
      <c r="D119" s="89" t="e">
        <f>B119/'Unit Mix and Rents'!$B$3</f>
        <v>#DIV/0!</v>
      </c>
      <c r="F119" s="62" t="str">
        <f>IF(B119&lt;(SUMIFS('Financing Sources'!G11:G16,'Financing Sources'!F11:F16,"&gt;0")+SUMIFS('Financing Sources'!H11:H16,'Financing Sources'!F11:F16,0)+SUMIFS('Financing Sources'!H11:H16,'Financing Sources'!F11:F16,""))/3,"Must be enough to cover at least 4 months of debt service.","Reserves are sufficient to cover 4 months of debt service.")</f>
        <v>Reserves are sufficient to cover 4 months of debt service.</v>
      </c>
      <c r="G119" s="366" t="str">
        <f t="shared" si="4"/>
        <v/>
      </c>
      <c r="H119" s="62"/>
      <c r="I119" s="62"/>
      <c r="J119" s="62"/>
      <c r="K119" s="62"/>
      <c r="L119" s="62"/>
      <c r="M119" s="62"/>
    </row>
    <row r="120" spans="1:13" x14ac:dyDescent="0.45">
      <c r="A120" s="437" t="str">
        <f t="shared" ref="A120:A121" si="8">"Other (Specify)"</f>
        <v>Other (Specify)</v>
      </c>
      <c r="B120" s="100">
        <v>0</v>
      </c>
      <c r="C120" s="100">
        <v>0</v>
      </c>
      <c r="D120" s="89" t="e">
        <f>B120/'Unit Mix and Rents'!$B$3</f>
        <v>#DIV/0!</v>
      </c>
      <c r="G120" s="366" t="str">
        <f t="shared" si="4"/>
        <v/>
      </c>
    </row>
    <row r="121" spans="1:13" x14ac:dyDescent="0.45">
      <c r="A121" s="437" t="str">
        <f t="shared" si="8"/>
        <v>Other (Specify)</v>
      </c>
      <c r="B121" s="100">
        <v>0</v>
      </c>
      <c r="C121" s="100">
        <v>0</v>
      </c>
      <c r="D121" s="89" t="e">
        <f>B121/'Unit Mix and Rents'!$B$3</f>
        <v>#DIV/0!</v>
      </c>
      <c r="G121" s="366" t="str">
        <f t="shared" si="4"/>
        <v/>
      </c>
    </row>
    <row r="122" spans="1:13" x14ac:dyDescent="0.45">
      <c r="A122" s="90" t="s">
        <v>346</v>
      </c>
      <c r="B122" s="75">
        <f>SUM(B116:B121)</f>
        <v>0</v>
      </c>
      <c r="C122" s="75">
        <f>SUM(C116:C121)</f>
        <v>0</v>
      </c>
      <c r="D122" s="89" t="e">
        <f>B122/'Unit Mix and Rents'!$B$3</f>
        <v>#DIV/0!</v>
      </c>
      <c r="G122" s="366" t="str">
        <f t="shared" si="4"/>
        <v/>
      </c>
    </row>
    <row r="123" spans="1:13" x14ac:dyDescent="0.45">
      <c r="A123" s="541"/>
      <c r="B123" s="541"/>
      <c r="C123" s="541"/>
      <c r="D123" s="541"/>
      <c r="G123" s="366"/>
    </row>
    <row r="124" spans="1:13" x14ac:dyDescent="0.45">
      <c r="A124" s="109" t="s">
        <v>347</v>
      </c>
      <c r="B124" s="75">
        <f>SUM(B5:B7,B10:B11,B14:B27,B30:B43,B46:B62,B65:B78,B81:B97,B100:B105,B108:B113,B116:B121)</f>
        <v>0</v>
      </c>
      <c r="C124" s="75">
        <f>SUM(C5:C7,C10:C11,C14:C27,C30:C43,C46:C62,C65:C78,C81:C97,C100:C105,C108:C113,C116:C121)</f>
        <v>0</v>
      </c>
      <c r="D124" s="89" t="e">
        <f>B124/'Unit Mix and Rents'!$B$3</f>
        <v>#DIV/0!</v>
      </c>
      <c r="G124" s="366" t="str">
        <f t="shared" si="4"/>
        <v/>
      </c>
    </row>
    <row r="126" spans="1:13" x14ac:dyDescent="0.45">
      <c r="G126" s="54" t="str">
        <f>_xlfn.CONCAT(G5:G124)</f>
        <v/>
      </c>
    </row>
  </sheetData>
  <sheetProtection algorithmName="SHA-512" hashValue="wKyJXsgUmVMmpi2qAbrKShcu92a/TvF5FDDEtBXPU83U9Wguodu/1taVFSeMaJWn3p6DgQ1MfjFdd+gCldLijg==" saltValue="d76X5OltCDqe0ZgGM5h7AQ==" spinCount="100000" sheet="1" objects="1" scenarios="1"/>
  <mergeCells count="2">
    <mergeCell ref="A1:E1"/>
    <mergeCell ref="A123:D123"/>
  </mergeCells>
  <conditionalFormatting sqref="F117 H117:M117">
    <cfRule type="cellIs" dxfId="22" priority="3" operator="equal">
      <formula>"Must be enough to cover at least 4 months of operating expenses."</formula>
    </cfRule>
    <cfRule type="cellIs" dxfId="21" priority="4" operator="equal">
      <formula>"Reserves are sufficient to cover 4 months of operating expenses."</formula>
    </cfRule>
  </conditionalFormatting>
  <conditionalFormatting sqref="F119 H119:M119">
    <cfRule type="cellIs" dxfId="20" priority="1" operator="equal">
      <formula>"Must be enough to cover at least 4 months of debt service."</formula>
    </cfRule>
    <cfRule type="cellIs" dxfId="19" priority="2" operator="equal">
      <formula>"Reserves are sufficient to cover 4 months of debt service."</formula>
    </cfRule>
  </conditionalFormatting>
  <dataValidations count="1">
    <dataValidation type="whole" allowBlank="1" showInputMessage="1" showErrorMessage="1" errorTitle="Whole Numbers Only" error="All numbers on development budget must be entered as a whole number." sqref="B100:C105 B10:C11 B5:C7 B14:C27 B30:C43 B46:C62 B65:C78 B81:C97 B108:C113 B116:C121" xr:uid="{2015F9E9-DF4D-42D7-99E2-77C10A31CCC7}">
      <formula1>0</formula1>
      <formula2>100000000</formula2>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C2A9A-6BD4-4A5F-85EB-0824684A5314}">
  <sheetPr>
    <tabColor theme="9" tint="0.39997558519241921"/>
  </sheetPr>
  <dimension ref="A1:L57"/>
  <sheetViews>
    <sheetView zoomScaleNormal="100" workbookViewId="0">
      <selection activeCell="A4" sqref="A4"/>
    </sheetView>
  </sheetViews>
  <sheetFormatPr defaultColWidth="8.86328125" defaultRowHeight="14.25" x14ac:dyDescent="0.45"/>
  <cols>
    <col min="1" max="1" width="34.1328125" style="54" customWidth="1"/>
    <col min="2" max="2" width="16.86328125" style="54" bestFit="1" customWidth="1"/>
    <col min="3" max="3" width="19.59765625" style="54" customWidth="1"/>
    <col min="4" max="4" width="16.1328125" style="54" customWidth="1"/>
    <col min="5" max="5" width="28.59765625" style="54" customWidth="1"/>
    <col min="6" max="6" width="18.73046875" style="54" customWidth="1"/>
    <col min="7" max="7" width="25" style="54" customWidth="1"/>
    <col min="8" max="8" width="26.59765625" style="54" customWidth="1"/>
    <col min="9" max="16384" width="8.86328125" style="54"/>
  </cols>
  <sheetData>
    <row r="1" spans="1:12" s="62" customFormat="1" ht="30.75" customHeight="1" x14ac:dyDescent="0.45">
      <c r="A1" s="63" t="s">
        <v>401</v>
      </c>
      <c r="B1" s="63"/>
      <c r="C1" s="63"/>
      <c r="D1" s="63"/>
      <c r="E1" s="63"/>
      <c r="F1" s="63"/>
    </row>
    <row r="2" spans="1:12" s="62" customFormat="1" ht="15" customHeight="1" x14ac:dyDescent="0.45">
      <c r="A2" s="168" t="s">
        <v>442</v>
      </c>
    </row>
    <row r="3" spans="1:12" s="62" customFormat="1" ht="15.75" customHeight="1" x14ac:dyDescent="0.45">
      <c r="A3" s="169" t="s">
        <v>20</v>
      </c>
      <c r="B3" s="170" t="s">
        <v>220</v>
      </c>
      <c r="C3" s="170" t="s">
        <v>22</v>
      </c>
      <c r="D3" s="171" t="s">
        <v>443</v>
      </c>
      <c r="F3" s="178"/>
      <c r="G3" s="178"/>
      <c r="H3" s="178"/>
    </row>
    <row r="4" spans="1:12" s="62" customFormat="1" ht="15.75" customHeight="1" x14ac:dyDescent="0.45">
      <c r="A4" s="462"/>
      <c r="B4" s="463"/>
      <c r="C4" s="464"/>
      <c r="D4" s="462"/>
      <c r="E4" s="172"/>
      <c r="F4" s="178"/>
      <c r="G4" s="178"/>
      <c r="H4" s="178"/>
    </row>
    <row r="5" spans="1:12" s="62" customFormat="1" ht="15.75" customHeight="1" x14ac:dyDescent="0.45">
      <c r="A5" s="462"/>
      <c r="B5" s="463"/>
      <c r="C5" s="464"/>
      <c r="D5" s="462"/>
      <c r="E5" s="172"/>
      <c r="F5" s="178"/>
      <c r="G5" s="178"/>
      <c r="H5" s="178"/>
    </row>
    <row r="6" spans="1:12" s="62" customFormat="1" ht="15.75" customHeight="1" x14ac:dyDescent="0.45">
      <c r="A6" s="462"/>
      <c r="B6" s="463"/>
      <c r="C6" s="464"/>
      <c r="D6" s="462"/>
      <c r="E6" s="172"/>
    </row>
    <row r="7" spans="1:12" s="62" customFormat="1" ht="15.75" customHeight="1" x14ac:dyDescent="0.45">
      <c r="A7" s="173" t="s">
        <v>25</v>
      </c>
      <c r="B7" s="174">
        <f>SUM(B4:B6)</f>
        <v>0</v>
      </c>
      <c r="C7" s="175"/>
      <c r="D7" s="176"/>
      <c r="E7" s="177"/>
      <c r="F7" s="177"/>
    </row>
    <row r="8" spans="1:12" ht="15.75" customHeight="1" x14ac:dyDescent="0.45">
      <c r="C8" s="542" t="s">
        <v>444</v>
      </c>
      <c r="D8" s="542"/>
      <c r="E8" s="542"/>
      <c r="F8" s="542"/>
      <c r="G8" s="542"/>
      <c r="H8" s="542"/>
    </row>
    <row r="9" spans="1:12" ht="18" customHeight="1" x14ac:dyDescent="0.55000000000000004">
      <c r="A9" s="110" t="s">
        <v>19</v>
      </c>
      <c r="C9" s="542"/>
      <c r="D9" s="542"/>
      <c r="E9" s="542"/>
      <c r="F9" s="542"/>
      <c r="G9" s="542"/>
      <c r="H9" s="542"/>
    </row>
    <row r="10" spans="1:12" ht="15.75" customHeight="1" x14ac:dyDescent="0.45">
      <c r="A10" s="181" t="s">
        <v>20</v>
      </c>
      <c r="B10" s="170" t="s">
        <v>220</v>
      </c>
      <c r="C10" s="170" t="s">
        <v>22</v>
      </c>
      <c r="D10" s="170" t="s">
        <v>447</v>
      </c>
      <c r="E10" s="171" t="s">
        <v>439</v>
      </c>
      <c r="F10" s="171" t="s">
        <v>438</v>
      </c>
      <c r="G10" s="180" t="s">
        <v>445</v>
      </c>
      <c r="H10" s="180" t="s">
        <v>446</v>
      </c>
    </row>
    <row r="11" spans="1:12" ht="15.75" customHeight="1" x14ac:dyDescent="0.45">
      <c r="A11" s="157"/>
      <c r="B11" s="156"/>
      <c r="C11" s="179"/>
      <c r="D11" s="115"/>
      <c r="E11" s="115"/>
      <c r="F11" s="115"/>
      <c r="G11" s="467">
        <f>IF(B11="",0,IF(OR(E11="I/O",F11&lt;&gt;""),B11*C11,-PMT(C11/12,E11*12,B11)*12))</f>
        <v>0</v>
      </c>
      <c r="H11" s="89">
        <f>IF(B11="",0,IF(E11="I/O",B11*C11,-PMT(C11/12,E11*12,B11)*12))</f>
        <v>0</v>
      </c>
      <c r="I11" s="67"/>
      <c r="J11" s="67"/>
      <c r="K11" s="67"/>
      <c r="L11" s="67"/>
    </row>
    <row r="12" spans="1:12" ht="15.75" customHeight="1" x14ac:dyDescent="0.45">
      <c r="A12" s="157"/>
      <c r="B12" s="156"/>
      <c r="C12" s="179"/>
      <c r="D12" s="115"/>
      <c r="E12" s="115"/>
      <c r="F12" s="115"/>
      <c r="G12" s="467">
        <f t="shared" ref="G12:G16" si="0">IF(B12="",0,IF(OR(E12="I/O",F12&lt;&gt;""),B12*C12,-PMT(C12/12,E12*12,B12)*12))</f>
        <v>0</v>
      </c>
      <c r="H12" s="89">
        <f t="shared" ref="H12:H16" si="1">IF(B12="",0,IF(E12="I/O",B12*C12,-PMT(C12/12,E12*12,B12)*12))</f>
        <v>0</v>
      </c>
      <c r="J12" s="165"/>
      <c r="K12" s="165"/>
      <c r="L12" s="165"/>
    </row>
    <row r="13" spans="1:12" ht="15.75" customHeight="1" x14ac:dyDescent="0.45">
      <c r="A13" s="157"/>
      <c r="B13" s="156"/>
      <c r="C13" s="179"/>
      <c r="D13" s="115"/>
      <c r="E13" s="115"/>
      <c r="F13" s="115"/>
      <c r="G13" s="467">
        <f t="shared" si="0"/>
        <v>0</v>
      </c>
      <c r="H13" s="89">
        <f t="shared" si="1"/>
        <v>0</v>
      </c>
      <c r="J13" s="165"/>
      <c r="K13" s="165"/>
      <c r="L13" s="165"/>
    </row>
    <row r="14" spans="1:12" ht="15.75" customHeight="1" x14ac:dyDescent="0.45">
      <c r="A14" s="157"/>
      <c r="B14" s="156"/>
      <c r="C14" s="179"/>
      <c r="D14" s="115"/>
      <c r="E14" s="115"/>
      <c r="F14" s="115"/>
      <c r="G14" s="467">
        <f t="shared" si="0"/>
        <v>0</v>
      </c>
      <c r="H14" s="89">
        <f t="shared" si="1"/>
        <v>0</v>
      </c>
      <c r="J14" s="165"/>
      <c r="K14" s="165"/>
      <c r="L14" s="165"/>
    </row>
    <row r="15" spans="1:12" ht="15.75" customHeight="1" x14ac:dyDescent="0.45">
      <c r="A15" s="157"/>
      <c r="B15" s="156"/>
      <c r="C15" s="179"/>
      <c r="D15" s="115"/>
      <c r="E15" s="115"/>
      <c r="F15" s="115"/>
      <c r="G15" s="467">
        <f t="shared" si="0"/>
        <v>0</v>
      </c>
      <c r="H15" s="89">
        <f t="shared" si="1"/>
        <v>0</v>
      </c>
    </row>
    <row r="16" spans="1:12" ht="15.75" customHeight="1" x14ac:dyDescent="0.45">
      <c r="A16" s="157"/>
      <c r="B16" s="156"/>
      <c r="C16" s="179"/>
      <c r="D16" s="115"/>
      <c r="E16" s="115"/>
      <c r="F16" s="115"/>
      <c r="G16" s="467">
        <f t="shared" si="0"/>
        <v>0</v>
      </c>
      <c r="H16" s="89">
        <f t="shared" si="1"/>
        <v>0</v>
      </c>
      <c r="I16" s="165"/>
    </row>
    <row r="17" spans="1:8" ht="15.75" customHeight="1" x14ac:dyDescent="0.45">
      <c r="A17" s="90" t="s">
        <v>25</v>
      </c>
      <c r="B17" s="75">
        <f>SUM(B11:B16)</f>
        <v>0</v>
      </c>
      <c r="C17" s="543" t="str">
        <f>IFERROR(IF(OR(MIN('30-Year Cash Flow'!C33:Q33)&lt;1.15,MIN('30-Year Cash Flow'!C34:Q34)&lt;1.05),"DCR exceeds guideline requirements!",IF(B17&gt;(0.9*B56),"Loan exceeds 90% of cost!","")),"")</f>
        <v>DCR exceeds guideline requirements!</v>
      </c>
      <c r="D17" s="543"/>
      <c r="E17" s="543"/>
      <c r="F17" s="543"/>
      <c r="G17" s="165" t="s">
        <v>432</v>
      </c>
    </row>
    <row r="18" spans="1:8" ht="15.75" customHeight="1" x14ac:dyDescent="0.45"/>
    <row r="19" spans="1:8" ht="18" x14ac:dyDescent="0.55000000000000004">
      <c r="A19" s="110" t="s">
        <v>26</v>
      </c>
    </row>
    <row r="20" spans="1:8" ht="15.75" customHeight="1" x14ac:dyDescent="0.45">
      <c r="A20" s="181" t="s">
        <v>20</v>
      </c>
      <c r="B20" s="170" t="s">
        <v>220</v>
      </c>
      <c r="C20" s="170" t="s">
        <v>22</v>
      </c>
      <c r="D20" s="170" t="s">
        <v>447</v>
      </c>
      <c r="E20" s="180" t="s">
        <v>430</v>
      </c>
      <c r="F20" s="180" t="s">
        <v>437</v>
      </c>
      <c r="G20" s="180" t="s">
        <v>448</v>
      </c>
    </row>
    <row r="21" spans="1:8" ht="15.75" customHeight="1" x14ac:dyDescent="0.45">
      <c r="A21" s="157"/>
      <c r="B21" s="156"/>
      <c r="C21" s="179"/>
      <c r="D21" s="115"/>
      <c r="E21" s="159"/>
      <c r="F21" s="159"/>
      <c r="G21" s="84">
        <f>'30-Year Cash Flow'!C25</f>
        <v>0</v>
      </c>
    </row>
    <row r="22" spans="1:8" ht="15.75" customHeight="1" x14ac:dyDescent="0.45">
      <c r="A22" s="157"/>
      <c r="B22" s="156"/>
      <c r="C22" s="179"/>
      <c r="D22" s="115"/>
      <c r="E22" s="159"/>
      <c r="F22" s="159"/>
      <c r="G22" s="84">
        <f>'30-Year Cash Flow'!C26</f>
        <v>0</v>
      </c>
    </row>
    <row r="23" spans="1:8" ht="15.75" customHeight="1" x14ac:dyDescent="0.45">
      <c r="A23" s="157"/>
      <c r="B23" s="156"/>
      <c r="C23" s="179"/>
      <c r="D23" s="115"/>
      <c r="E23" s="159"/>
      <c r="F23" s="159"/>
      <c r="G23" s="84">
        <f>'30-Year Cash Flow'!C27</f>
        <v>0</v>
      </c>
    </row>
    <row r="24" spans="1:8" ht="15.75" customHeight="1" x14ac:dyDescent="0.45">
      <c r="A24" s="157"/>
      <c r="B24" s="156"/>
      <c r="C24" s="179"/>
      <c r="D24" s="115"/>
      <c r="E24" s="159"/>
      <c r="F24" s="159"/>
      <c r="G24" s="84">
        <f>'30-Year Cash Flow'!C28</f>
        <v>0</v>
      </c>
    </row>
    <row r="25" spans="1:8" ht="15.75" customHeight="1" x14ac:dyDescent="0.45">
      <c r="A25" s="157"/>
      <c r="B25" s="156"/>
      <c r="C25" s="179"/>
      <c r="D25" s="115"/>
      <c r="E25" s="159"/>
      <c r="F25" s="159"/>
      <c r="G25" s="84">
        <f>'30-Year Cash Flow'!C29</f>
        <v>0</v>
      </c>
    </row>
    <row r="26" spans="1:8" ht="15.75" customHeight="1" x14ac:dyDescent="0.45">
      <c r="A26" s="114"/>
      <c r="B26" s="156"/>
      <c r="C26" s="179"/>
      <c r="D26" s="115"/>
      <c r="E26" s="159"/>
      <c r="F26" s="159"/>
      <c r="G26" s="84">
        <f>'30-Year Cash Flow'!C30</f>
        <v>0</v>
      </c>
    </row>
    <row r="27" spans="1:8" ht="15.75" customHeight="1" x14ac:dyDescent="0.45">
      <c r="A27" s="90" t="s">
        <v>25</v>
      </c>
      <c r="B27" s="75">
        <f>SUM(B21:B26)</f>
        <v>0</v>
      </c>
      <c r="C27" s="68" t="s">
        <v>431</v>
      </c>
      <c r="E27" s="68"/>
    </row>
    <row r="28" spans="1:8" ht="15.75" customHeight="1" x14ac:dyDescent="0.45"/>
    <row r="29" spans="1:8" ht="18.399999999999999" thickBot="1" x14ac:dyDescent="0.6">
      <c r="A29" s="110" t="s">
        <v>27</v>
      </c>
    </row>
    <row r="30" spans="1:8" ht="15.75" customHeight="1" x14ac:dyDescent="0.45">
      <c r="A30" s="181" t="s">
        <v>28</v>
      </c>
      <c r="B30" s="180" t="s">
        <v>220</v>
      </c>
      <c r="E30" s="523" t="s">
        <v>785</v>
      </c>
      <c r="F30" s="524"/>
      <c r="G30" s="525"/>
    </row>
    <row r="31" spans="1:8" ht="15.75" customHeight="1" x14ac:dyDescent="0.45">
      <c r="A31" s="157"/>
      <c r="B31" s="156"/>
      <c r="E31" s="544" t="s">
        <v>459</v>
      </c>
      <c r="F31" s="498"/>
      <c r="G31" s="275">
        <f>SUM('Amortization Tables'!C4,'Amortization Tables'!J4,'Amortization Tables'!Q4,'Amortization Tables'!X4,'Amortization Tables'!AE4,'Amortization Tables'!AL4)</f>
        <v>0</v>
      </c>
    </row>
    <row r="32" spans="1:8" ht="15.75" customHeight="1" x14ac:dyDescent="0.45">
      <c r="A32" s="157"/>
      <c r="B32" s="156"/>
      <c r="E32" s="544" t="s">
        <v>460</v>
      </c>
      <c r="F32" s="498"/>
      <c r="G32" s="275" t="e">
        <f>_xlfn.XLOOKUP(MIN(D11:D16),'30-Year Cash Flow'!C3:AF3,'30-Year Cash Flow'!C40:AF40)+IF(F21="No",_xlfn.XLOOKUP(MIN(D11:D16),'30-Year Cash Flow'!C3:AF3,'30-Year Cash Flow'!C41:AF41),0)+IF(F22="No",_xlfn.XLOOKUP(MIN(D11:D16),'30-Year Cash Flow'!C3:AF3,'30-Year Cash Flow'!C42:AF42),0)+IF(F23="No",_xlfn.XLOOKUP(MIN(D11:D16),'30-Year Cash Flow'!C3:AF3,'30-Year Cash Flow'!C43:AF43),0)+IF(F24="No",_xlfn.XLOOKUP(MIN(D11:D16),'30-Year Cash Flow'!C3:AF3,'30-Year Cash Flow'!C44:AF44),0)+IF(F25="No",_xlfn.XLOOKUP(MIN(D11:D16),'30-Year Cash Flow'!C3:AF3,'30-Year Cash Flow'!C45:AF45),0)+IF(F26="No",_xlfn.XLOOKUP(MIN(D11:D16),'30-Year Cash Flow'!C3:AF3,'30-Year Cash Flow'!C46:AF46),0)</f>
        <v>#N/A</v>
      </c>
      <c r="H32" s="68" t="s">
        <v>1689</v>
      </c>
    </row>
    <row r="33" spans="1:7" ht="15.75" customHeight="1" x14ac:dyDescent="0.45">
      <c r="A33" s="157"/>
      <c r="B33" s="156"/>
      <c r="E33" s="546" t="s">
        <v>461</v>
      </c>
      <c r="F33" s="547"/>
      <c r="G33" s="277" t="e">
        <f>SUM(G31:G32)*0.01</f>
        <v>#N/A</v>
      </c>
    </row>
    <row r="34" spans="1:7" ht="15.75" customHeight="1" x14ac:dyDescent="0.45">
      <c r="A34" s="157"/>
      <c r="B34" s="156"/>
      <c r="E34" s="548" t="s">
        <v>464</v>
      </c>
      <c r="F34" s="507"/>
      <c r="G34" s="280" t="e">
        <f>SUM(G31:G33)</f>
        <v>#N/A</v>
      </c>
    </row>
    <row r="35" spans="1:7" ht="15.75" customHeight="1" x14ac:dyDescent="0.45">
      <c r="A35" s="157"/>
      <c r="B35" s="156"/>
      <c r="E35" s="443"/>
      <c r="F35" s="466" t="s">
        <v>31</v>
      </c>
      <c r="G35" s="445">
        <v>0.06</v>
      </c>
    </row>
    <row r="36" spans="1:7" ht="15.75" customHeight="1" x14ac:dyDescent="0.45">
      <c r="A36" s="157"/>
      <c r="B36" s="156"/>
      <c r="E36" s="443" t="s">
        <v>465</v>
      </c>
      <c r="F36" s="282">
        <v>0.8</v>
      </c>
      <c r="G36" s="283">
        <v>1.2</v>
      </c>
    </row>
    <row r="37" spans="1:7" ht="15.75" customHeight="1" x14ac:dyDescent="0.45">
      <c r="A37" s="90" t="s">
        <v>25</v>
      </c>
      <c r="B37" s="75">
        <f>SUM(B31:B36)</f>
        <v>0</v>
      </c>
      <c r="E37" s="443" t="s">
        <v>466</v>
      </c>
      <c r="F37" s="286">
        <v>0.06</v>
      </c>
      <c r="G37" s="283">
        <v>30</v>
      </c>
    </row>
    <row r="38" spans="1:7" x14ac:dyDescent="0.45">
      <c r="E38" s="443" t="s">
        <v>468</v>
      </c>
      <c r="F38" s="290" t="e">
        <f>-PMT(F37/12,G37*12,F39)*12</f>
        <v>#VALUE!</v>
      </c>
      <c r="G38" s="291" t="e">
        <f>_xlfn.XLOOKUP(MIN(D11:D16),'30-Year Cash Flow'!C3:AF3,'30-Year Cash Flow'!C11:AF11,"Lookup Error",0,1)/G36</f>
        <v>#VALUE!</v>
      </c>
    </row>
    <row r="39" spans="1:7" ht="15.75" customHeight="1" x14ac:dyDescent="0.55000000000000004">
      <c r="A39" s="110" t="s">
        <v>34</v>
      </c>
      <c r="E39" s="443" t="s">
        <v>469</v>
      </c>
      <c r="F39" s="293" t="e">
        <f>(_xlfn.XLOOKUP(MIN(D11:D16),'30-Year Cash Flow'!C3:AF3,'30-Year Cash Flow'!C11:AF11,"Lookup Error",0,1)/G35)*F36</f>
        <v>#VALUE!</v>
      </c>
      <c r="G39" s="291" t="e">
        <f>-PV(F37/12,G37*12,G38/12)</f>
        <v>#VALUE!</v>
      </c>
    </row>
    <row r="40" spans="1:7" ht="15.75" customHeight="1" x14ac:dyDescent="0.45">
      <c r="A40" s="181" t="s">
        <v>35</v>
      </c>
      <c r="B40" s="180" t="s">
        <v>220</v>
      </c>
      <c r="C40" s="180" t="s">
        <v>1673</v>
      </c>
      <c r="E40" s="444" t="s">
        <v>470</v>
      </c>
      <c r="F40" s="295" t="e">
        <f>G34</f>
        <v>#N/A</v>
      </c>
      <c r="G40" s="296" t="e">
        <f>MIN(F39:G39)</f>
        <v>#VALUE!</v>
      </c>
    </row>
    <row r="41" spans="1:7" ht="15.75" customHeight="1" x14ac:dyDescent="0.45">
      <c r="A41" s="76" t="s">
        <v>36</v>
      </c>
      <c r="B41" s="156"/>
      <c r="C41" s="471"/>
      <c r="E41" s="549" t="s">
        <v>471</v>
      </c>
      <c r="F41" s="550"/>
      <c r="G41" s="446" t="e">
        <f>IF(F40-G40&lt;0,0,F40-G40)</f>
        <v>#N/A</v>
      </c>
    </row>
    <row r="42" spans="1:7" ht="15.75" customHeight="1" thickBot="1" x14ac:dyDescent="0.5">
      <c r="A42" s="92" t="s">
        <v>402</v>
      </c>
      <c r="B42" s="156"/>
      <c r="C42" s="156"/>
      <c r="E42" s="551" t="s">
        <v>786</v>
      </c>
      <c r="F42" s="510"/>
      <c r="G42" s="465" t="e">
        <f>G34/(_xlfn.XLOOKUP(MIN(D11:D16),'30-Year Cash Flow'!C3:AF3,'30-Year Cash Flow'!C11:AF11)/G35)</f>
        <v>#N/A</v>
      </c>
    </row>
    <row r="43" spans="1:7" ht="15.75" customHeight="1" x14ac:dyDescent="0.45">
      <c r="A43" s="92" t="s">
        <v>428</v>
      </c>
      <c r="B43" s="156"/>
      <c r="C43" s="156"/>
    </row>
    <row r="44" spans="1:7" ht="15.75" customHeight="1" x14ac:dyDescent="0.45">
      <c r="A44" s="111" t="s">
        <v>1674</v>
      </c>
      <c r="B44" s="156"/>
      <c r="C44" s="156"/>
    </row>
    <row r="45" spans="1:7" ht="15.75" customHeight="1" x14ac:dyDescent="0.45">
      <c r="A45" s="111" t="s">
        <v>413</v>
      </c>
      <c r="B45" s="156"/>
      <c r="C45" s="156"/>
    </row>
    <row r="46" spans="1:7" ht="15.75" customHeight="1" x14ac:dyDescent="0.45">
      <c r="A46" s="111" t="s">
        <v>356</v>
      </c>
      <c r="B46" s="469"/>
      <c r="C46" s="470"/>
    </row>
    <row r="47" spans="1:7" ht="15.75" customHeight="1" x14ac:dyDescent="0.45">
      <c r="A47" s="90" t="s">
        <v>25</v>
      </c>
      <c r="B47" s="75">
        <f>SUM(B41:B46)</f>
        <v>0</v>
      </c>
    </row>
    <row r="49" spans="1:5" ht="15.75" customHeight="1" x14ac:dyDescent="0.55000000000000004">
      <c r="A49" s="110" t="s">
        <v>109</v>
      </c>
    </row>
    <row r="50" spans="1:5" ht="15.75" customHeight="1" x14ac:dyDescent="0.45">
      <c r="A50" s="181" t="s">
        <v>35</v>
      </c>
      <c r="B50" s="180" t="s">
        <v>220</v>
      </c>
    </row>
    <row r="51" spans="1:5" ht="15.75" customHeight="1" x14ac:dyDescent="0.45">
      <c r="A51" s="111" t="s">
        <v>414</v>
      </c>
      <c r="B51" s="156"/>
      <c r="C51" s="112"/>
    </row>
    <row r="52" spans="1:5" ht="15.75" customHeight="1" x14ac:dyDescent="0.45">
      <c r="A52" s="76" t="s">
        <v>39</v>
      </c>
      <c r="B52" s="156"/>
    </row>
    <row r="53" spans="1:5" ht="15.75" customHeight="1" x14ac:dyDescent="0.45">
      <c r="A53" s="90" t="s">
        <v>25</v>
      </c>
      <c r="B53" s="75">
        <f>B51+B52</f>
        <v>0</v>
      </c>
    </row>
    <row r="54" spans="1:5" ht="15.75" customHeight="1" x14ac:dyDescent="0.45">
      <c r="A54" s="113"/>
      <c r="B54" s="73"/>
    </row>
    <row r="55" spans="1:5" ht="15.75" customHeight="1" x14ac:dyDescent="0.45">
      <c r="A55" s="57" t="s">
        <v>38</v>
      </c>
      <c r="B55" s="89">
        <f>SUM(B53,B47,B37,B27,B17)</f>
        <v>0</v>
      </c>
    </row>
    <row r="56" spans="1:5" ht="15.75" customHeight="1" x14ac:dyDescent="0.45">
      <c r="A56" s="57" t="s">
        <v>347</v>
      </c>
      <c r="B56" s="89">
        <f>'Development Budget'!B124</f>
        <v>0</v>
      </c>
      <c r="E56" s="441"/>
    </row>
    <row r="57" spans="1:5" x14ac:dyDescent="0.45">
      <c r="B57" s="447">
        <f>B55-B56</f>
        <v>0</v>
      </c>
      <c r="C57" s="545" t="str">
        <f>IF(B56&lt;&gt;B55,"Make sure your sources match your costs!","")</f>
        <v/>
      </c>
      <c r="D57" s="545"/>
    </row>
  </sheetData>
  <sheetProtection algorithmName="SHA-512" hashValue="k2J8j8Om45baEqTWPwAkkyE4Cll5N2Qs3fvXShOE/zxyfsY4aHy0rvao4V/7C0ec8nYoAmF3wPEYnXAUbI8nRg==" saltValue="nZV/QYHjissCxbsZwdr7KQ==" spinCount="100000" sheet="1" objects="1" scenarios="1"/>
  <mergeCells count="10">
    <mergeCell ref="C8:H9"/>
    <mergeCell ref="C17:F17"/>
    <mergeCell ref="E30:G30"/>
    <mergeCell ref="E31:F31"/>
    <mergeCell ref="C57:D57"/>
    <mergeCell ref="E32:F32"/>
    <mergeCell ref="E33:F33"/>
    <mergeCell ref="E34:F34"/>
    <mergeCell ref="E41:F41"/>
    <mergeCell ref="E42:F42"/>
  </mergeCells>
  <conditionalFormatting sqref="B56 C57">
    <cfRule type="expression" dxfId="18" priority="75">
      <formula>$B$56&lt;&gt;$B$55</formula>
    </cfRule>
  </conditionalFormatting>
  <conditionalFormatting sqref="B57">
    <cfRule type="cellIs" dxfId="17" priority="6" operator="equal">
      <formula>0</formula>
    </cfRule>
    <cfRule type="cellIs" dxfId="16" priority="7" operator="notEqual">
      <formula>0</formula>
    </cfRule>
  </conditionalFormatting>
  <conditionalFormatting sqref="C17">
    <cfRule type="expression" dxfId="15" priority="10">
      <formula>"OR("""",#DIV/0"")"</formula>
    </cfRule>
  </conditionalFormatting>
  <conditionalFormatting sqref="G41">
    <cfRule type="cellIs" dxfId="14" priority="4" operator="greaterThan">
      <formula>0</formula>
    </cfRule>
    <cfRule type="cellIs" dxfId="13" priority="5" operator="lessThanOrEqual">
      <formula>0</formula>
    </cfRule>
  </conditionalFormatting>
  <conditionalFormatting sqref="G42">
    <cfRule type="cellIs" dxfId="12" priority="1" operator="lessThan">
      <formula>0.7</formula>
    </cfRule>
    <cfRule type="cellIs" dxfId="11" priority="2" operator="between">
      <formula>0.8</formula>
      <formula>0.7</formula>
    </cfRule>
    <cfRule type="cellIs" dxfId="10" priority="3" operator="greaterThan">
      <formula>0.8</formula>
    </cfRule>
  </conditionalFormatting>
  <dataValidations count="9">
    <dataValidation type="decimal" allowBlank="1" showInputMessage="1" showErrorMessage="1" sqref="C4:C6 C11:C16 C21:C26" xr:uid="{A922DF66-82A0-4472-9CF9-9B5D9F2A2F3A}">
      <formula1>0</formula1>
      <formula2>100</formula2>
    </dataValidation>
    <dataValidation type="whole" allowBlank="1" showInputMessage="1" showErrorMessage="1" sqref="D4:D6 D11:D16 D21:D26" xr:uid="{95BD2538-DAA5-4CBD-86DF-DDE2391BEF35}">
      <formula1>0</formula1>
      <formula2>100000</formula2>
    </dataValidation>
    <dataValidation type="whole" allowBlank="1" showInputMessage="1" showErrorMessage="1" errorTitle="Whole Numbers Only" error="All Amount of Funds values on financing worksheet must be entered as a whole number." sqref="B11 B4:B6 B51:B52 B21 B31:B36 B41:B46 C46" xr:uid="{50E85A7A-78DE-4B20-9F11-DD21AD0E1403}">
      <formula1>0</formula1>
      <formula2>100000000</formula2>
    </dataValidation>
    <dataValidation type="list" allowBlank="1" showInputMessage="1" showErrorMessage="1" sqref="F21:F26" xr:uid="{C659AE2E-96D3-491C-A528-03488A46F155}">
      <formula1>"Yes,No"</formula1>
    </dataValidation>
    <dataValidation type="list" allowBlank="1" showInputMessage="1" showErrorMessage="1" sqref="G35" xr:uid="{6CCA9196-9891-4BAE-8872-9CE0496EB487}">
      <formula1>".055,.0575,.06,.0625,.065,.0675,.07"</formula1>
    </dataValidation>
    <dataValidation type="list" allowBlank="1" showInputMessage="1" showErrorMessage="1" errorTitle="Whole Numbers Only" error="All Amount of Funds values on financing worksheet must be entered as a whole number." sqref="C41" xr:uid="{7809BD60-DDE3-4A39-8D12-7C445CF1DA1D}">
      <formula1>"4%,9%"</formula1>
    </dataValidation>
    <dataValidation type="list" allowBlank="1" showInputMessage="1" showErrorMessage="1" errorTitle="Whole Numbers Only" error="All Amount of Funds values on financing worksheet must be entered as a whole number." sqref="C42" xr:uid="{0A5098DA-1CD1-4EFF-A02A-CA840AADF4D1}">
      <formula1>"State"</formula1>
    </dataValidation>
    <dataValidation type="list" allowBlank="1" showInputMessage="1" showErrorMessage="1" errorTitle="Whole Numbers Only" error="All Amount of Funds values on financing worksheet must be entered as a whole number." sqref="C43 C45" xr:uid="{6FCE8A3A-4277-4626-A3E0-D3ED89E8A4CC}">
      <formula1>"Federal,State,Federal &amp; State"</formula1>
    </dataValidation>
    <dataValidation type="list" allowBlank="1" showInputMessage="1" showErrorMessage="1" errorTitle="Whole Numbers Only" error="All Amount of Funds values on financing worksheet must be entered as a whole number." sqref="C44" xr:uid="{8EB98C35-F7C8-4D6C-B7DF-4F2B4E1B250D}">
      <formula1>"MIHTC,TOC Credit,Other"</formula1>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C3FF4-BC7C-4D3E-B984-04F8ADAD6AAA}">
  <sheetPr>
    <tabColor theme="0" tint="-0.249977111117893"/>
  </sheetPr>
  <dimension ref="A1:D23"/>
  <sheetViews>
    <sheetView zoomScaleNormal="100" workbookViewId="0">
      <selection activeCell="B5" sqref="B5"/>
    </sheetView>
  </sheetViews>
  <sheetFormatPr defaultColWidth="8.86328125" defaultRowHeight="14.25" x14ac:dyDescent="0.45"/>
  <cols>
    <col min="1" max="1" width="41.1328125" style="54" customWidth="1"/>
    <col min="2" max="2" width="26" style="54" customWidth="1"/>
    <col min="3" max="3" width="28" style="54" customWidth="1"/>
    <col min="4" max="16384" width="8.86328125" style="54"/>
  </cols>
  <sheetData>
    <row r="1" spans="1:4" s="62" customFormat="1" ht="24.95" customHeight="1" x14ac:dyDescent="0.45">
      <c r="A1" s="63" t="s">
        <v>348</v>
      </c>
      <c r="B1" s="63"/>
      <c r="C1" s="63"/>
      <c r="D1" s="72"/>
    </row>
    <row r="3" spans="1:4" ht="21" x14ac:dyDescent="0.65">
      <c r="A3" s="129" t="s">
        <v>349</v>
      </c>
      <c r="B3" s="116"/>
    </row>
    <row r="4" spans="1:4" ht="20.100000000000001" customHeight="1" x14ac:dyDescent="0.45">
      <c r="A4" s="127" t="s">
        <v>350</v>
      </c>
      <c r="B4" s="128" t="s">
        <v>220</v>
      </c>
    </row>
    <row r="5" spans="1:4" ht="15" customHeight="1" x14ac:dyDescent="0.45">
      <c r="A5" s="117" t="str">
        <f>'Financing Sources'!A9</f>
        <v>Permanent Loans (amortizing and I/O)</v>
      </c>
      <c r="B5" s="118">
        <f>'Financing Sources'!B17</f>
        <v>0</v>
      </c>
    </row>
    <row r="6" spans="1:4" ht="15" customHeight="1" x14ac:dyDescent="0.45">
      <c r="A6" s="117" t="str">
        <f>'Financing Sources'!A19</f>
        <v>Cash Flow/Soft Loans</v>
      </c>
      <c r="B6" s="118">
        <f>'Financing Sources'!B27</f>
        <v>0</v>
      </c>
    </row>
    <row r="7" spans="1:4" ht="15" customHeight="1" x14ac:dyDescent="0.45">
      <c r="A7" s="117" t="str">
        <f>'Financing Sources'!A29</f>
        <v>Grants</v>
      </c>
      <c r="B7" s="118">
        <f>'Financing Sources'!B37</f>
        <v>0</v>
      </c>
    </row>
    <row r="8" spans="1:4" ht="15" customHeight="1" x14ac:dyDescent="0.45">
      <c r="A8" s="117" t="str">
        <f>'Financing Sources'!A39</f>
        <v>Equity</v>
      </c>
      <c r="B8" s="118">
        <f>'Financing Sources'!B47</f>
        <v>0</v>
      </c>
    </row>
    <row r="9" spans="1:4" ht="15" customHeight="1" x14ac:dyDescent="0.45">
      <c r="A9" s="119" t="str">
        <f>_xlfn.CONCAT("Gap and ",'Financing Sources'!A52)</f>
        <v>Gap and Deferred Developer Fee</v>
      </c>
      <c r="B9" s="120">
        <f>'Financing Sources'!B53</f>
        <v>0</v>
      </c>
    </row>
    <row r="10" spans="1:4" ht="15" customHeight="1" x14ac:dyDescent="0.45">
      <c r="A10" s="121" t="s">
        <v>351</v>
      </c>
      <c r="B10" s="122">
        <f>SUM(B5:B9)</f>
        <v>0</v>
      </c>
    </row>
    <row r="12" spans="1:4" ht="21" x14ac:dyDescent="0.65">
      <c r="A12" s="129" t="s">
        <v>352</v>
      </c>
      <c r="B12" s="116"/>
    </row>
    <row r="13" spans="1:4" ht="20.100000000000001" customHeight="1" x14ac:dyDescent="0.45">
      <c r="A13" s="127" t="s">
        <v>5</v>
      </c>
      <c r="B13" s="128" t="s">
        <v>220</v>
      </c>
    </row>
    <row r="14" spans="1:4" ht="15" customHeight="1" x14ac:dyDescent="0.45">
      <c r="A14" s="117" t="str">
        <f>'Development Budget'!A4</f>
        <v>Land and Buildings</v>
      </c>
      <c r="B14" s="123">
        <f>'Development Budget'!B8</f>
        <v>0</v>
      </c>
    </row>
    <row r="15" spans="1:4" ht="15" customHeight="1" x14ac:dyDescent="0.45">
      <c r="A15" s="117" t="s">
        <v>353</v>
      </c>
      <c r="B15" s="123">
        <f>'Development Budget'!B12+'Development Budget'!B28</f>
        <v>0</v>
      </c>
    </row>
    <row r="16" spans="1:4" ht="15" customHeight="1" x14ac:dyDescent="0.45">
      <c r="A16" s="117" t="str">
        <f>'Development Budget'!A29</f>
        <v>Professional Fees</v>
      </c>
      <c r="B16" s="123">
        <f>'Development Budget'!B44</f>
        <v>0</v>
      </c>
    </row>
    <row r="17" spans="1:3" ht="15" customHeight="1" x14ac:dyDescent="0.45">
      <c r="A17" s="117" t="s">
        <v>354</v>
      </c>
      <c r="B17" s="123">
        <f>'Development Budget'!B63+'Development Budget'!B79</f>
        <v>0</v>
      </c>
    </row>
    <row r="18" spans="1:3" ht="15" customHeight="1" x14ac:dyDescent="0.45">
      <c r="A18" s="117" t="str">
        <f>'Development Budget'!A80</f>
        <v>Soft Costs</v>
      </c>
      <c r="B18" s="123">
        <f>'Development Budget'!B98+'Development Budget'!B106</f>
        <v>0</v>
      </c>
    </row>
    <row r="19" spans="1:3" ht="15" customHeight="1" x14ac:dyDescent="0.45">
      <c r="A19" s="117" t="str">
        <f>'Development Budget'!A107</f>
        <v>Developer Fees</v>
      </c>
      <c r="B19" s="123">
        <f>'Development Budget'!B114</f>
        <v>0</v>
      </c>
    </row>
    <row r="20" spans="1:3" ht="15" customHeight="1" x14ac:dyDescent="0.45">
      <c r="A20" s="119" t="str">
        <f>'Development Budget'!A115</f>
        <v>Project Reserves</v>
      </c>
      <c r="B20" s="124">
        <f>'Development Budget'!B122</f>
        <v>0</v>
      </c>
    </row>
    <row r="21" spans="1:3" ht="15" customHeight="1" x14ac:dyDescent="0.45">
      <c r="A21" s="121" t="s">
        <v>351</v>
      </c>
      <c r="B21" s="122">
        <f>SUM(B14:B20)</f>
        <v>0</v>
      </c>
    </row>
    <row r="23" spans="1:3" ht="15" customHeight="1" x14ac:dyDescent="0.45">
      <c r="A23" s="125" t="s">
        <v>355</v>
      </c>
      <c r="B23" s="126">
        <f>B10-B21</f>
        <v>0</v>
      </c>
      <c r="C23" s="54" t="str">
        <f>IF(B23=0,"Sources match uses.","Sources don't match Uses!")</f>
        <v>Sources match uses.</v>
      </c>
    </row>
  </sheetData>
  <sheetProtection algorithmName="SHA-512" hashValue="iZUP4PskgRDXb4LzIK8u5zSydIouRX/g+TStd9oZ4j6l3AhztoLFIhPyd7NcWZmIHzv1N+np2NV+NiizArwX2Q==" saltValue="oQ7VYyZMLjGYQc0Jd4YHag==" spinCount="100000" sheet="1" objects="1" scenarios="1"/>
  <conditionalFormatting sqref="B23">
    <cfRule type="cellIs" dxfId="9" priority="3" operator="notEqual">
      <formula>0</formula>
    </cfRule>
    <cfRule type="cellIs" dxfId="8" priority="4" operator="equal">
      <formula>0</formula>
    </cfRule>
  </conditionalFormatting>
  <conditionalFormatting sqref="C23">
    <cfRule type="cellIs" dxfId="7" priority="1" operator="equal">
      <formula>"Sources don't match uses!"</formula>
    </cfRule>
    <cfRule type="cellIs" dxfId="6" priority="2" operator="equal">
      <formula>"Sources match uses."</formula>
    </cfRule>
  </conditionalFormatting>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B8B95-EED3-45C5-9C1B-C333A20B3484}">
  <sheetPr>
    <tabColor theme="0" tint="-0.249977111117893"/>
  </sheetPr>
  <dimension ref="A1:AF47"/>
  <sheetViews>
    <sheetView zoomScaleNormal="100" workbookViewId="0">
      <selection activeCell="C36" sqref="C36"/>
    </sheetView>
  </sheetViews>
  <sheetFormatPr defaultColWidth="8.86328125" defaultRowHeight="14.25" x14ac:dyDescent="0.45"/>
  <cols>
    <col min="1" max="1" width="31.3984375" style="54" customWidth="1"/>
    <col min="2" max="32" width="14.1328125" style="54" customWidth="1"/>
    <col min="33" max="16384" width="8.86328125" style="54"/>
  </cols>
  <sheetData>
    <row r="1" spans="1:32" s="62" customFormat="1" ht="24.95" customHeight="1" x14ac:dyDescent="0.45">
      <c r="A1" s="63" t="s">
        <v>426</v>
      </c>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row>
    <row r="2" spans="1:32" x14ac:dyDescent="0.45">
      <c r="A2" s="552" t="s">
        <v>441</v>
      </c>
      <c r="B2" s="552"/>
      <c r="C2" s="552"/>
    </row>
    <row r="3" spans="1:32" s="62" customFormat="1" ht="20.100000000000001" customHeight="1" x14ac:dyDescent="0.45">
      <c r="A3" s="64" t="s">
        <v>40</v>
      </c>
      <c r="B3" s="167" t="s">
        <v>440</v>
      </c>
      <c r="C3" s="130">
        <v>1</v>
      </c>
      <c r="D3" s="130">
        <v>2</v>
      </c>
      <c r="E3" s="130">
        <v>3</v>
      </c>
      <c r="F3" s="130">
        <v>4</v>
      </c>
      <c r="G3" s="130">
        <v>5</v>
      </c>
      <c r="H3" s="130">
        <v>6</v>
      </c>
      <c r="I3" s="130">
        <v>7</v>
      </c>
      <c r="J3" s="130">
        <v>8</v>
      </c>
      <c r="K3" s="130">
        <v>9</v>
      </c>
      <c r="L3" s="130">
        <v>10</v>
      </c>
      <c r="M3" s="130">
        <v>11</v>
      </c>
      <c r="N3" s="130">
        <v>12</v>
      </c>
      <c r="O3" s="130">
        <v>13</v>
      </c>
      <c r="P3" s="130">
        <v>14</v>
      </c>
      <c r="Q3" s="130">
        <v>15</v>
      </c>
      <c r="R3" s="130">
        <v>16</v>
      </c>
      <c r="S3" s="130">
        <v>17</v>
      </c>
      <c r="T3" s="130">
        <v>18</v>
      </c>
      <c r="U3" s="130">
        <v>19</v>
      </c>
      <c r="V3" s="130">
        <v>20</v>
      </c>
      <c r="W3" s="130">
        <v>21</v>
      </c>
      <c r="X3" s="130">
        <v>22</v>
      </c>
      <c r="Y3" s="130">
        <v>23</v>
      </c>
      <c r="Z3" s="130">
        <v>24</v>
      </c>
      <c r="AA3" s="130">
        <v>25</v>
      </c>
      <c r="AB3" s="130">
        <v>26</v>
      </c>
      <c r="AC3" s="130">
        <v>27</v>
      </c>
      <c r="AD3" s="130">
        <v>28</v>
      </c>
      <c r="AE3" s="130">
        <v>29</v>
      </c>
      <c r="AF3" s="130">
        <v>30</v>
      </c>
    </row>
    <row r="4" spans="1:32" ht="15" customHeight="1" x14ac:dyDescent="0.45">
      <c r="A4" s="182" t="s">
        <v>41</v>
      </c>
      <c r="B4" s="190">
        <v>0.02</v>
      </c>
      <c r="C4" s="191">
        <f>'Income and Operating Expenses'!B5</f>
        <v>0</v>
      </c>
      <c r="D4" s="192">
        <f>C4*(1+$B$4)</f>
        <v>0</v>
      </c>
      <c r="E4" s="192">
        <f t="shared" ref="E4:AF4" si="0">D4*(1+$B$4)</f>
        <v>0</v>
      </c>
      <c r="F4" s="192">
        <f t="shared" si="0"/>
        <v>0</v>
      </c>
      <c r="G4" s="192">
        <f t="shared" si="0"/>
        <v>0</v>
      </c>
      <c r="H4" s="192">
        <f t="shared" si="0"/>
        <v>0</v>
      </c>
      <c r="I4" s="192">
        <f t="shared" si="0"/>
        <v>0</v>
      </c>
      <c r="J4" s="192">
        <f t="shared" si="0"/>
        <v>0</v>
      </c>
      <c r="K4" s="192">
        <f t="shared" si="0"/>
        <v>0</v>
      </c>
      <c r="L4" s="192">
        <f t="shared" si="0"/>
        <v>0</v>
      </c>
      <c r="M4" s="192">
        <f t="shared" si="0"/>
        <v>0</v>
      </c>
      <c r="N4" s="192">
        <f t="shared" si="0"/>
        <v>0</v>
      </c>
      <c r="O4" s="192">
        <f t="shared" si="0"/>
        <v>0</v>
      </c>
      <c r="P4" s="192">
        <f t="shared" si="0"/>
        <v>0</v>
      </c>
      <c r="Q4" s="192">
        <f t="shared" si="0"/>
        <v>0</v>
      </c>
      <c r="R4" s="192">
        <f t="shared" si="0"/>
        <v>0</v>
      </c>
      <c r="S4" s="192">
        <f t="shared" si="0"/>
        <v>0</v>
      </c>
      <c r="T4" s="192">
        <f t="shared" si="0"/>
        <v>0</v>
      </c>
      <c r="U4" s="192">
        <f t="shared" si="0"/>
        <v>0</v>
      </c>
      <c r="V4" s="192">
        <f t="shared" si="0"/>
        <v>0</v>
      </c>
      <c r="W4" s="192">
        <f t="shared" si="0"/>
        <v>0</v>
      </c>
      <c r="X4" s="192">
        <f t="shared" si="0"/>
        <v>0</v>
      </c>
      <c r="Y4" s="192">
        <f t="shared" si="0"/>
        <v>0</v>
      </c>
      <c r="Z4" s="192">
        <f t="shared" si="0"/>
        <v>0</v>
      </c>
      <c r="AA4" s="192">
        <f t="shared" si="0"/>
        <v>0</v>
      </c>
      <c r="AB4" s="192">
        <f t="shared" si="0"/>
        <v>0</v>
      </c>
      <c r="AC4" s="192">
        <f t="shared" si="0"/>
        <v>0</v>
      </c>
      <c r="AD4" s="192">
        <f t="shared" si="0"/>
        <v>0</v>
      </c>
      <c r="AE4" s="192">
        <f t="shared" si="0"/>
        <v>0</v>
      </c>
      <c r="AF4" s="193">
        <f t="shared" si="0"/>
        <v>0</v>
      </c>
    </row>
    <row r="5" spans="1:32" ht="15" customHeight="1" x14ac:dyDescent="0.45">
      <c r="A5" s="182" t="s">
        <v>42</v>
      </c>
      <c r="B5" s="190">
        <v>0.02</v>
      </c>
      <c r="C5" s="192">
        <f>SUM('Income and Operating Expenses'!B8:B11)</f>
        <v>0</v>
      </c>
      <c r="D5" s="192">
        <f>C5*(1+$B$5)</f>
        <v>0</v>
      </c>
      <c r="E5" s="192">
        <f t="shared" ref="E5:AF5" si="1">D5*(1+$B$5)</f>
        <v>0</v>
      </c>
      <c r="F5" s="192">
        <f t="shared" si="1"/>
        <v>0</v>
      </c>
      <c r="G5" s="192">
        <f t="shared" si="1"/>
        <v>0</v>
      </c>
      <c r="H5" s="192">
        <f t="shared" si="1"/>
        <v>0</v>
      </c>
      <c r="I5" s="192">
        <f t="shared" si="1"/>
        <v>0</v>
      </c>
      <c r="J5" s="192">
        <f t="shared" si="1"/>
        <v>0</v>
      </c>
      <c r="K5" s="192">
        <f t="shared" si="1"/>
        <v>0</v>
      </c>
      <c r="L5" s="192">
        <f t="shared" si="1"/>
        <v>0</v>
      </c>
      <c r="M5" s="192">
        <f t="shared" si="1"/>
        <v>0</v>
      </c>
      <c r="N5" s="192">
        <f t="shared" si="1"/>
        <v>0</v>
      </c>
      <c r="O5" s="192">
        <f t="shared" si="1"/>
        <v>0</v>
      </c>
      <c r="P5" s="192">
        <f t="shared" si="1"/>
        <v>0</v>
      </c>
      <c r="Q5" s="192">
        <f t="shared" si="1"/>
        <v>0</v>
      </c>
      <c r="R5" s="192">
        <f t="shared" si="1"/>
        <v>0</v>
      </c>
      <c r="S5" s="192">
        <f t="shared" si="1"/>
        <v>0</v>
      </c>
      <c r="T5" s="192">
        <f t="shared" si="1"/>
        <v>0</v>
      </c>
      <c r="U5" s="192">
        <f t="shared" si="1"/>
        <v>0</v>
      </c>
      <c r="V5" s="192">
        <f t="shared" si="1"/>
        <v>0</v>
      </c>
      <c r="W5" s="192">
        <f t="shared" si="1"/>
        <v>0</v>
      </c>
      <c r="X5" s="192">
        <f t="shared" si="1"/>
        <v>0</v>
      </c>
      <c r="Y5" s="192">
        <f t="shared" si="1"/>
        <v>0</v>
      </c>
      <c r="Z5" s="192">
        <f t="shared" si="1"/>
        <v>0</v>
      </c>
      <c r="AA5" s="192">
        <f t="shared" si="1"/>
        <v>0</v>
      </c>
      <c r="AB5" s="192">
        <f t="shared" si="1"/>
        <v>0</v>
      </c>
      <c r="AC5" s="192">
        <f t="shared" si="1"/>
        <v>0</v>
      </c>
      <c r="AD5" s="192">
        <f t="shared" si="1"/>
        <v>0</v>
      </c>
      <c r="AE5" s="192">
        <f t="shared" si="1"/>
        <v>0</v>
      </c>
      <c r="AF5" s="193">
        <f t="shared" si="1"/>
        <v>0</v>
      </c>
    </row>
    <row r="6" spans="1:32" ht="15" customHeight="1" x14ac:dyDescent="0.45">
      <c r="A6" s="183" t="s">
        <v>43</v>
      </c>
      <c r="B6" s="194">
        <v>7.0000000000000007E-2</v>
      </c>
      <c r="C6" s="195">
        <f>-(C4+C5)*'Income and Operating Expenses'!$B$15</f>
        <v>0</v>
      </c>
      <c r="D6" s="195">
        <f>-(D4+D5)*$B$6</f>
        <v>0</v>
      </c>
      <c r="E6" s="195">
        <f t="shared" ref="E6:AF6" si="2">-(E4+E5)*$B$6</f>
        <v>0</v>
      </c>
      <c r="F6" s="195">
        <f t="shared" si="2"/>
        <v>0</v>
      </c>
      <c r="G6" s="195">
        <f t="shared" si="2"/>
        <v>0</v>
      </c>
      <c r="H6" s="195">
        <f t="shared" si="2"/>
        <v>0</v>
      </c>
      <c r="I6" s="195">
        <f t="shared" si="2"/>
        <v>0</v>
      </c>
      <c r="J6" s="195">
        <f t="shared" si="2"/>
        <v>0</v>
      </c>
      <c r="K6" s="195">
        <f t="shared" si="2"/>
        <v>0</v>
      </c>
      <c r="L6" s="195">
        <f t="shared" si="2"/>
        <v>0</v>
      </c>
      <c r="M6" s="195">
        <f t="shared" si="2"/>
        <v>0</v>
      </c>
      <c r="N6" s="195">
        <f t="shared" si="2"/>
        <v>0</v>
      </c>
      <c r="O6" s="195">
        <f t="shared" si="2"/>
        <v>0</v>
      </c>
      <c r="P6" s="195">
        <f t="shared" si="2"/>
        <v>0</v>
      </c>
      <c r="Q6" s="195">
        <f t="shared" si="2"/>
        <v>0</v>
      </c>
      <c r="R6" s="195">
        <f t="shared" si="2"/>
        <v>0</v>
      </c>
      <c r="S6" s="195">
        <f t="shared" si="2"/>
        <v>0</v>
      </c>
      <c r="T6" s="195">
        <f t="shared" si="2"/>
        <v>0</v>
      </c>
      <c r="U6" s="195">
        <f t="shared" si="2"/>
        <v>0</v>
      </c>
      <c r="V6" s="195">
        <f t="shared" si="2"/>
        <v>0</v>
      </c>
      <c r="W6" s="195">
        <f t="shared" si="2"/>
        <v>0</v>
      </c>
      <c r="X6" s="195">
        <f t="shared" si="2"/>
        <v>0</v>
      </c>
      <c r="Y6" s="195">
        <f t="shared" si="2"/>
        <v>0</v>
      </c>
      <c r="Z6" s="195">
        <f t="shared" si="2"/>
        <v>0</v>
      </c>
      <c r="AA6" s="195">
        <f t="shared" si="2"/>
        <v>0</v>
      </c>
      <c r="AB6" s="195">
        <f t="shared" si="2"/>
        <v>0</v>
      </c>
      <c r="AC6" s="195">
        <f t="shared" si="2"/>
        <v>0</v>
      </c>
      <c r="AD6" s="195">
        <f t="shared" si="2"/>
        <v>0</v>
      </c>
      <c r="AE6" s="195">
        <f t="shared" si="2"/>
        <v>0</v>
      </c>
      <c r="AF6" s="196">
        <f t="shared" si="2"/>
        <v>0</v>
      </c>
    </row>
    <row r="7" spans="1:32" ht="15" customHeight="1" thickBot="1" x14ac:dyDescent="0.5">
      <c r="A7" s="515" t="s">
        <v>44</v>
      </c>
      <c r="B7" s="516"/>
      <c r="C7" s="231">
        <f>SUM(C4:C6)</f>
        <v>0</v>
      </c>
      <c r="D7" s="231">
        <f t="shared" ref="D7:Q7" si="3">SUM(D4:D6)</f>
        <v>0</v>
      </c>
      <c r="E7" s="231">
        <f t="shared" si="3"/>
        <v>0</v>
      </c>
      <c r="F7" s="231">
        <f t="shared" si="3"/>
        <v>0</v>
      </c>
      <c r="G7" s="231">
        <f t="shared" si="3"/>
        <v>0</v>
      </c>
      <c r="H7" s="231">
        <f t="shared" si="3"/>
        <v>0</v>
      </c>
      <c r="I7" s="231">
        <f t="shared" si="3"/>
        <v>0</v>
      </c>
      <c r="J7" s="231">
        <f t="shared" si="3"/>
        <v>0</v>
      </c>
      <c r="K7" s="231">
        <f t="shared" si="3"/>
        <v>0</v>
      </c>
      <c r="L7" s="231">
        <f t="shared" si="3"/>
        <v>0</v>
      </c>
      <c r="M7" s="231">
        <f t="shared" si="3"/>
        <v>0</v>
      </c>
      <c r="N7" s="231">
        <f t="shared" si="3"/>
        <v>0</v>
      </c>
      <c r="O7" s="231">
        <f t="shared" si="3"/>
        <v>0</v>
      </c>
      <c r="P7" s="231">
        <f t="shared" si="3"/>
        <v>0</v>
      </c>
      <c r="Q7" s="231">
        <f t="shared" si="3"/>
        <v>0</v>
      </c>
      <c r="R7" s="231">
        <f t="shared" ref="R7:AD7" si="4">SUM(R4:R6)</f>
        <v>0</v>
      </c>
      <c r="S7" s="231">
        <f t="shared" si="4"/>
        <v>0</v>
      </c>
      <c r="T7" s="231">
        <f t="shared" si="4"/>
        <v>0</v>
      </c>
      <c r="U7" s="231">
        <f t="shared" si="4"/>
        <v>0</v>
      </c>
      <c r="V7" s="231">
        <f t="shared" si="4"/>
        <v>0</v>
      </c>
      <c r="W7" s="231">
        <f t="shared" si="4"/>
        <v>0</v>
      </c>
      <c r="X7" s="231">
        <f t="shared" si="4"/>
        <v>0</v>
      </c>
      <c r="Y7" s="231">
        <f t="shared" si="4"/>
        <v>0</v>
      </c>
      <c r="Z7" s="231">
        <f t="shared" si="4"/>
        <v>0</v>
      </c>
      <c r="AA7" s="231">
        <f t="shared" si="4"/>
        <v>0</v>
      </c>
      <c r="AB7" s="231">
        <f t="shared" si="4"/>
        <v>0</v>
      </c>
      <c r="AC7" s="231">
        <f t="shared" si="4"/>
        <v>0</v>
      </c>
      <c r="AD7" s="231">
        <f t="shared" si="4"/>
        <v>0</v>
      </c>
      <c r="AE7" s="231">
        <f t="shared" ref="AE7:AF7" si="5">SUM(AE4:AE6)</f>
        <v>0</v>
      </c>
      <c r="AF7" s="232">
        <f t="shared" si="5"/>
        <v>0</v>
      </c>
    </row>
    <row r="8" spans="1:32" ht="9" customHeight="1" thickBot="1" x14ac:dyDescent="0.5">
      <c r="A8" s="142"/>
      <c r="B8" s="238"/>
      <c r="C8" s="239"/>
      <c r="D8" s="239"/>
      <c r="E8" s="239"/>
      <c r="F8" s="239"/>
      <c r="G8" s="239"/>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row>
    <row r="9" spans="1:32" ht="15" customHeight="1" thickBot="1" x14ac:dyDescent="0.5">
      <c r="A9" s="233" t="s">
        <v>45</v>
      </c>
      <c r="B9" s="234">
        <v>0.03</v>
      </c>
      <c r="C9" s="235">
        <f>'Income and Operating Expenses'!B77</f>
        <v>0</v>
      </c>
      <c r="D9" s="235">
        <f>+C9*(1+$B$9)</f>
        <v>0</v>
      </c>
      <c r="E9" s="235">
        <f t="shared" ref="E9:AF9" si="6">+D9*(1+$B$9)</f>
        <v>0</v>
      </c>
      <c r="F9" s="235">
        <f t="shared" si="6"/>
        <v>0</v>
      </c>
      <c r="G9" s="235">
        <f t="shared" si="6"/>
        <v>0</v>
      </c>
      <c r="H9" s="235">
        <f t="shared" si="6"/>
        <v>0</v>
      </c>
      <c r="I9" s="235">
        <f t="shared" si="6"/>
        <v>0</v>
      </c>
      <c r="J9" s="235">
        <f t="shared" si="6"/>
        <v>0</v>
      </c>
      <c r="K9" s="235">
        <f t="shared" si="6"/>
        <v>0</v>
      </c>
      <c r="L9" s="235">
        <f t="shared" si="6"/>
        <v>0</v>
      </c>
      <c r="M9" s="235">
        <f t="shared" si="6"/>
        <v>0</v>
      </c>
      <c r="N9" s="235">
        <f t="shared" si="6"/>
        <v>0</v>
      </c>
      <c r="O9" s="235">
        <f t="shared" si="6"/>
        <v>0</v>
      </c>
      <c r="P9" s="235">
        <f t="shared" si="6"/>
        <v>0</v>
      </c>
      <c r="Q9" s="235">
        <f t="shared" si="6"/>
        <v>0</v>
      </c>
      <c r="R9" s="235">
        <f t="shared" si="6"/>
        <v>0</v>
      </c>
      <c r="S9" s="235">
        <f t="shared" si="6"/>
        <v>0</v>
      </c>
      <c r="T9" s="235">
        <f t="shared" si="6"/>
        <v>0</v>
      </c>
      <c r="U9" s="235">
        <f t="shared" si="6"/>
        <v>0</v>
      </c>
      <c r="V9" s="235">
        <f t="shared" si="6"/>
        <v>0</v>
      </c>
      <c r="W9" s="235">
        <f t="shared" si="6"/>
        <v>0</v>
      </c>
      <c r="X9" s="235">
        <f t="shared" si="6"/>
        <v>0</v>
      </c>
      <c r="Y9" s="235">
        <f t="shared" si="6"/>
        <v>0</v>
      </c>
      <c r="Z9" s="235">
        <f t="shared" si="6"/>
        <v>0</v>
      </c>
      <c r="AA9" s="235">
        <f t="shared" si="6"/>
        <v>0</v>
      </c>
      <c r="AB9" s="235">
        <f t="shared" si="6"/>
        <v>0</v>
      </c>
      <c r="AC9" s="235">
        <f t="shared" si="6"/>
        <v>0</v>
      </c>
      <c r="AD9" s="235">
        <f t="shared" si="6"/>
        <v>0</v>
      </c>
      <c r="AE9" s="235">
        <f t="shared" si="6"/>
        <v>0</v>
      </c>
      <c r="AF9" s="236">
        <f t="shared" si="6"/>
        <v>0</v>
      </c>
    </row>
    <row r="10" spans="1:32" ht="9" customHeight="1" thickBot="1" x14ac:dyDescent="0.5">
      <c r="A10" s="237"/>
      <c r="B10" s="238"/>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row>
    <row r="11" spans="1:32" ht="15" customHeight="1" thickBot="1" x14ac:dyDescent="0.5">
      <c r="A11" s="517" t="s">
        <v>46</v>
      </c>
      <c r="B11" s="518"/>
      <c r="C11" s="242">
        <f>C7-C9</f>
        <v>0</v>
      </c>
      <c r="D11" s="242">
        <f t="shared" ref="D11:Q11" si="7">+D7-D9</f>
        <v>0</v>
      </c>
      <c r="E11" s="242">
        <f t="shared" si="7"/>
        <v>0</v>
      </c>
      <c r="F11" s="242">
        <f t="shared" si="7"/>
        <v>0</v>
      </c>
      <c r="G11" s="242">
        <f t="shared" si="7"/>
        <v>0</v>
      </c>
      <c r="H11" s="242">
        <f t="shared" si="7"/>
        <v>0</v>
      </c>
      <c r="I11" s="242">
        <f t="shared" si="7"/>
        <v>0</v>
      </c>
      <c r="J11" s="242">
        <f t="shared" si="7"/>
        <v>0</v>
      </c>
      <c r="K11" s="242">
        <f t="shared" si="7"/>
        <v>0</v>
      </c>
      <c r="L11" s="242">
        <f t="shared" si="7"/>
        <v>0</v>
      </c>
      <c r="M11" s="242">
        <f t="shared" si="7"/>
        <v>0</v>
      </c>
      <c r="N11" s="242">
        <f t="shared" si="7"/>
        <v>0</v>
      </c>
      <c r="O11" s="242">
        <f t="shared" si="7"/>
        <v>0</v>
      </c>
      <c r="P11" s="242">
        <f t="shared" si="7"/>
        <v>0</v>
      </c>
      <c r="Q11" s="242">
        <f t="shared" si="7"/>
        <v>0</v>
      </c>
      <c r="R11" s="242">
        <f t="shared" ref="R11:AC11" si="8">+R7-R9</f>
        <v>0</v>
      </c>
      <c r="S11" s="242">
        <f t="shared" si="8"/>
        <v>0</v>
      </c>
      <c r="T11" s="242">
        <f t="shared" si="8"/>
        <v>0</v>
      </c>
      <c r="U11" s="242">
        <f t="shared" si="8"/>
        <v>0</v>
      </c>
      <c r="V11" s="242">
        <f t="shared" si="8"/>
        <v>0</v>
      </c>
      <c r="W11" s="242">
        <f t="shared" si="8"/>
        <v>0</v>
      </c>
      <c r="X11" s="242">
        <f t="shared" si="8"/>
        <v>0</v>
      </c>
      <c r="Y11" s="242">
        <f t="shared" si="8"/>
        <v>0</v>
      </c>
      <c r="Z11" s="242">
        <f t="shared" si="8"/>
        <v>0</v>
      </c>
      <c r="AA11" s="242">
        <f t="shared" si="8"/>
        <v>0</v>
      </c>
      <c r="AB11" s="242">
        <f t="shared" si="8"/>
        <v>0</v>
      </c>
      <c r="AC11" s="242">
        <f t="shared" si="8"/>
        <v>0</v>
      </c>
      <c r="AD11" s="242">
        <f>+AD7-AD9</f>
        <v>0</v>
      </c>
      <c r="AE11" s="242">
        <f t="shared" ref="AE11" si="9">+AE7-AE9</f>
        <v>0</v>
      </c>
      <c r="AF11" s="243">
        <f>+AF7-AF9</f>
        <v>0</v>
      </c>
    </row>
    <row r="12" spans="1:32" ht="9" customHeight="1" thickBot="1" x14ac:dyDescent="0.5">
      <c r="A12" s="143"/>
      <c r="B12" s="154"/>
      <c r="C12" s="240"/>
      <c r="D12" s="240"/>
      <c r="E12" s="240"/>
      <c r="F12" s="240"/>
      <c r="G12" s="240"/>
      <c r="H12" s="240"/>
      <c r="I12" s="240"/>
      <c r="J12" s="240"/>
      <c r="K12" s="240"/>
      <c r="L12" s="240"/>
      <c r="M12" s="240"/>
      <c r="N12" s="240"/>
      <c r="O12" s="240"/>
      <c r="P12" s="240"/>
      <c r="Q12" s="240"/>
      <c r="R12" s="240"/>
      <c r="S12" s="240"/>
      <c r="T12" s="240"/>
      <c r="U12" s="240"/>
      <c r="V12" s="240"/>
      <c r="W12" s="240"/>
      <c r="X12" s="240"/>
      <c r="Y12" s="240"/>
      <c r="Z12" s="240"/>
      <c r="AA12" s="240"/>
      <c r="AB12" s="240"/>
      <c r="AC12" s="240"/>
      <c r="AD12" s="240"/>
      <c r="AE12" s="240"/>
      <c r="AF12" s="241"/>
    </row>
    <row r="13" spans="1:32" ht="15" customHeight="1" x14ac:dyDescent="0.45">
      <c r="A13" s="144" t="s">
        <v>47</v>
      </c>
      <c r="B13" s="145"/>
      <c r="C13" s="146"/>
      <c r="D13" s="146"/>
      <c r="E13" s="146"/>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211"/>
    </row>
    <row r="14" spans="1:32" ht="15" customHeight="1" x14ac:dyDescent="0.45">
      <c r="A14" s="184" t="str">
        <f>IF('Financing Sources'!A11="","",'Financing Sources'!A11)</f>
        <v/>
      </c>
      <c r="B14" s="197"/>
      <c r="C14" s="192">
        <f>IF(C$3&lt;='Financing Sources'!$F11,'Financing Sources'!$G11,IF(C$3&lt;='Financing Sources'!$D11,'Financing Sources'!$H11,IF(C$3&gt;MIN('Financing Sources'!$D$11:$D$16),'Amortization Tables'!$AT$2*12,0)))</f>
        <v>0</v>
      </c>
      <c r="D14" s="192">
        <f>IF(D$3&lt;='Financing Sources'!$F11,'Financing Sources'!$G11,IF(D$3&lt;='Financing Sources'!$D11,'Financing Sources'!$H11,IF(D$3&gt;MIN('Financing Sources'!$D$11:$D$16),'Amortization Tables'!$AT$2*12,0)))</f>
        <v>0</v>
      </c>
      <c r="E14" s="192">
        <f>IF(E$3&lt;='Financing Sources'!$F11,'Financing Sources'!$G11,IF(E$3&lt;='Financing Sources'!$D11,'Financing Sources'!$H11,IF(E$3&gt;MIN('Financing Sources'!$D$11:$D$16),'Amortization Tables'!$AT$2*12,0)))</f>
        <v>0</v>
      </c>
      <c r="F14" s="192">
        <f>IF(F$3&lt;='Financing Sources'!$F11,'Financing Sources'!$G11,IF(F$3&lt;='Financing Sources'!$D11,'Financing Sources'!$H11,IF(F$3&gt;MIN('Financing Sources'!$D$11:$D$16),'Amortization Tables'!$AT$2*12,0)))</f>
        <v>0</v>
      </c>
      <c r="G14" s="192">
        <f>IF(G$3&lt;='Financing Sources'!$F11,'Financing Sources'!$G11,IF(G$3&lt;='Financing Sources'!$D11,'Financing Sources'!$H11,IF(G$3&gt;MIN('Financing Sources'!$D$11:$D$16),'Amortization Tables'!$AT$2*12,0)))</f>
        <v>0</v>
      </c>
      <c r="H14" s="192">
        <f>IF(H$3&lt;='Financing Sources'!$F11,'Financing Sources'!$G11,IF(H$3&lt;='Financing Sources'!$D11,'Financing Sources'!$H11,IF(H$3&gt;MIN('Financing Sources'!$D$11:$D$16),'Amortization Tables'!$AT$2*12,0)))</f>
        <v>0</v>
      </c>
      <c r="I14" s="192">
        <f>IF(I$3&lt;='Financing Sources'!$F11,'Financing Sources'!$G11,IF(I$3&lt;='Financing Sources'!$D11,'Financing Sources'!$H11,IF(I$3&gt;MIN('Financing Sources'!$D$11:$D$16),'Amortization Tables'!$AT$2*12,0)))</f>
        <v>0</v>
      </c>
      <c r="J14" s="192">
        <f>IF(J$3&lt;='Financing Sources'!$F11,'Financing Sources'!$G11,IF(J$3&lt;='Financing Sources'!$D11,'Financing Sources'!$H11,IF(J$3&gt;MIN('Financing Sources'!$D$11:$D$16),'Amortization Tables'!$AT$2*12,0)))</f>
        <v>0</v>
      </c>
      <c r="K14" s="192">
        <f>IF(K$3&lt;='Financing Sources'!$F11,'Financing Sources'!$G11,IF(K$3&lt;='Financing Sources'!$D11,'Financing Sources'!$H11,IF(K$3&gt;MIN('Financing Sources'!$D$11:$D$16),'Amortization Tables'!$AT$2*12,0)))</f>
        <v>0</v>
      </c>
      <c r="L14" s="192">
        <f>IF(L$3&lt;='Financing Sources'!$F11,'Financing Sources'!$G11,IF(L$3&lt;='Financing Sources'!$D11,'Financing Sources'!$H11,IF(L$3&gt;MIN('Financing Sources'!$D$11:$D$16),'Amortization Tables'!$AT$2*12,0)))</f>
        <v>0</v>
      </c>
      <c r="M14" s="192">
        <f>IF(M$3&lt;='Financing Sources'!$F11,'Financing Sources'!$G11,IF(M$3&lt;='Financing Sources'!$D11,'Financing Sources'!$H11,IF(M$3&gt;MIN('Financing Sources'!$D$11:$D$16),'Amortization Tables'!$AT$2*12,0)))</f>
        <v>0</v>
      </c>
      <c r="N14" s="192">
        <f>IF(N$3&lt;='Financing Sources'!$F11,'Financing Sources'!$G11,IF(N$3&lt;='Financing Sources'!$D11,'Financing Sources'!$H11,IF(N$3&gt;MIN('Financing Sources'!$D$11:$D$16),'Amortization Tables'!$AT$2*12,0)))</f>
        <v>0</v>
      </c>
      <c r="O14" s="192">
        <f>IF(O$3&lt;='Financing Sources'!$F11,'Financing Sources'!$G11,IF(O$3&lt;='Financing Sources'!$D11,'Financing Sources'!$H11,IF(O$3&gt;MIN('Financing Sources'!$D$11:$D$16),'Amortization Tables'!$AT$2*12,0)))</f>
        <v>0</v>
      </c>
      <c r="P14" s="192">
        <f>IF(P$3&lt;='Financing Sources'!$F11,'Financing Sources'!$G11,IF(P$3&lt;='Financing Sources'!$D11,'Financing Sources'!$H11,IF(P$3&gt;MIN('Financing Sources'!$D$11:$D$16),'Amortization Tables'!$AT$2*12,0)))</f>
        <v>0</v>
      </c>
      <c r="Q14" s="192">
        <f>IF(Q$3&lt;='Financing Sources'!$F11,'Financing Sources'!$G11,IF(Q$3&lt;='Financing Sources'!$D11,'Financing Sources'!$H11,IF(Q$3&gt;MIN('Financing Sources'!$D$11:$D$16),'Amortization Tables'!$AT$2*12,0)))</f>
        <v>0</v>
      </c>
      <c r="R14" s="192">
        <f>IF(R$3&lt;='Financing Sources'!$F11,'Financing Sources'!$G11,IF(R$3&lt;='Financing Sources'!$D11,'Financing Sources'!$H11,IF(R$3&gt;MIN('Financing Sources'!$D$11:$D$16),'Amortization Tables'!$AT$2*12,0)))</f>
        <v>0</v>
      </c>
      <c r="S14" s="192">
        <f>IF(S$3&lt;='Financing Sources'!$F11,'Financing Sources'!$G11,IF(S$3&lt;='Financing Sources'!$D11,'Financing Sources'!$H11,IF(S$3&gt;MIN('Financing Sources'!$D$11:$D$16),'Amortization Tables'!$AT$2*12,0)))</f>
        <v>0</v>
      </c>
      <c r="T14" s="192">
        <f>IF(T$3&lt;='Financing Sources'!$F11,'Financing Sources'!$G11,IF(T$3&lt;='Financing Sources'!$D11,'Financing Sources'!$H11,IF(T$3&gt;MIN('Financing Sources'!$D$11:$D$16),'Amortization Tables'!$AT$2*12,0)))</f>
        <v>0</v>
      </c>
      <c r="U14" s="192">
        <f>IF(U$3&lt;='Financing Sources'!$F11,'Financing Sources'!$G11,IF(U$3&lt;='Financing Sources'!$D11,'Financing Sources'!$H11,IF(U$3&gt;MIN('Financing Sources'!$D$11:$D$16),'Amortization Tables'!$AT$2*12,0)))</f>
        <v>0</v>
      </c>
      <c r="V14" s="192">
        <f>IF(V$3&lt;='Financing Sources'!$F11,'Financing Sources'!$G11,IF(V$3&lt;='Financing Sources'!$D11,'Financing Sources'!$H11,IF(V$3&gt;MIN('Financing Sources'!$D$11:$D$16),'Amortization Tables'!$AT$2*12,0)))</f>
        <v>0</v>
      </c>
      <c r="W14" s="192">
        <f>IF(W$3&lt;='Financing Sources'!$F11,'Financing Sources'!$G11,IF(W$3&lt;='Financing Sources'!$D11,'Financing Sources'!$H11,IF(W$3&gt;MIN('Financing Sources'!$D$11:$D$16),'Amortization Tables'!$AT$2*12,0)))</f>
        <v>0</v>
      </c>
      <c r="X14" s="192">
        <f>IF(X$3&lt;='Financing Sources'!$F11,'Financing Sources'!$G11,IF(X$3&lt;='Financing Sources'!$D11,'Financing Sources'!$H11,IF(X$3&gt;MIN('Financing Sources'!$D$11:$D$16),'Amortization Tables'!$AT$2*12,0)))</f>
        <v>0</v>
      </c>
      <c r="Y14" s="192">
        <f>IF(Y$3&lt;='Financing Sources'!$F11,'Financing Sources'!$G11,IF(Y$3&lt;='Financing Sources'!$D11,'Financing Sources'!$H11,IF(Y$3&gt;MIN('Financing Sources'!$D$11:$D$16),'Amortization Tables'!$AT$2*12,0)))</f>
        <v>0</v>
      </c>
      <c r="Z14" s="192">
        <f>IF(Z$3&lt;='Financing Sources'!$F11,'Financing Sources'!$G11,IF(Z$3&lt;='Financing Sources'!$D11,'Financing Sources'!$H11,IF(Z$3&gt;MIN('Financing Sources'!$D$11:$D$16),'Amortization Tables'!$AT$2*12,0)))</f>
        <v>0</v>
      </c>
      <c r="AA14" s="192">
        <f>IF(AA$3&lt;='Financing Sources'!$F11,'Financing Sources'!$G11,IF(AA$3&lt;='Financing Sources'!$D11,'Financing Sources'!$H11,IF(AA$3&gt;MIN('Financing Sources'!$D$11:$D$16),'Amortization Tables'!$AT$2*12,0)))</f>
        <v>0</v>
      </c>
      <c r="AB14" s="192">
        <f>IF(AB$3&lt;='Financing Sources'!$F11,'Financing Sources'!$G11,IF(AB$3&lt;='Financing Sources'!$D11,'Financing Sources'!$H11,IF(AB$3&gt;MIN('Financing Sources'!$D$11:$D$16),'Amortization Tables'!$AT$2*12,0)))</f>
        <v>0</v>
      </c>
      <c r="AC14" s="192">
        <f>IF(AC$3&lt;='Financing Sources'!$F11,'Financing Sources'!$G11,IF(AC$3&lt;='Financing Sources'!$D11,'Financing Sources'!$H11,IF(AC$3&gt;MIN('Financing Sources'!$D$11:$D$16),'Amortization Tables'!$AT$2*12,0)))</f>
        <v>0</v>
      </c>
      <c r="AD14" s="192">
        <f>IF(AD$3&lt;='Financing Sources'!$F11,'Financing Sources'!$G11,IF(AD$3&lt;='Financing Sources'!$D11,'Financing Sources'!$H11,IF(AD$3&gt;MIN('Financing Sources'!$D$11:$D$16),'Amortization Tables'!$AT$2*12,0)))</f>
        <v>0</v>
      </c>
      <c r="AE14" s="192">
        <f>IF(AE$3&lt;='Financing Sources'!$F11,'Financing Sources'!$G11,IF(AE$3&lt;='Financing Sources'!$D11,'Financing Sources'!$H11,IF(AE$3&gt;MIN('Financing Sources'!$D$11:$D$16),'Amortization Tables'!$AT$2*12,0)))</f>
        <v>0</v>
      </c>
      <c r="AF14" s="198">
        <f>IF(AF$3&lt;='Financing Sources'!$F11,'Financing Sources'!$G11,IF(AF$3&lt;='Financing Sources'!$D11,'Financing Sources'!$H11,IF(AF$3&gt;MIN('Financing Sources'!$D$11:$D$16),'Amortization Tables'!$AT$2*12,0)))</f>
        <v>0</v>
      </c>
    </row>
    <row r="15" spans="1:32" ht="15" customHeight="1" x14ac:dyDescent="0.45">
      <c r="A15" s="184" t="str">
        <f>IF('Financing Sources'!A12="","",'Financing Sources'!A12)</f>
        <v/>
      </c>
      <c r="B15" s="197"/>
      <c r="C15" s="192">
        <f>IF(C$3&lt;='Financing Sources'!$F12,'Financing Sources'!$G12,IF(C$3&lt;='Financing Sources'!$D12,'Financing Sources'!$H12,0))</f>
        <v>0</v>
      </c>
      <c r="D15" s="192">
        <f>IF(D$3&lt;='Financing Sources'!$F12,'Financing Sources'!$G12,IF(D$3&lt;='Financing Sources'!$D12,'Financing Sources'!$H12,0))</f>
        <v>0</v>
      </c>
      <c r="E15" s="192">
        <f>IF(E$3&lt;='Financing Sources'!$F12,'Financing Sources'!$G12,IF(E$3&lt;='Financing Sources'!$D12,'Financing Sources'!$H12,0))</f>
        <v>0</v>
      </c>
      <c r="F15" s="192">
        <f>IF(F$3&lt;='Financing Sources'!$F12,'Financing Sources'!$G12,IF(F$3&lt;='Financing Sources'!$D12,'Financing Sources'!$H12,0))</f>
        <v>0</v>
      </c>
      <c r="G15" s="192">
        <f>IF(G$3&lt;='Financing Sources'!$F12,'Financing Sources'!$G12,IF(G$3&lt;='Financing Sources'!$D12,'Financing Sources'!$H12,0))</f>
        <v>0</v>
      </c>
      <c r="H15" s="192">
        <f>IF(H$3&lt;='Financing Sources'!$F12,'Financing Sources'!$G12,IF(H$3&lt;='Financing Sources'!$D12,'Financing Sources'!$H12,0))</f>
        <v>0</v>
      </c>
      <c r="I15" s="192">
        <f>IF(I$3&lt;='Financing Sources'!$F12,'Financing Sources'!$G12,IF(I$3&lt;='Financing Sources'!$D12,'Financing Sources'!$H12,0))</f>
        <v>0</v>
      </c>
      <c r="J15" s="192">
        <f>IF(J$3&lt;='Financing Sources'!$F12,'Financing Sources'!$G12,IF(J$3&lt;='Financing Sources'!$D12,'Financing Sources'!$H12,0))</f>
        <v>0</v>
      </c>
      <c r="K15" s="192">
        <f>IF(K$3&lt;='Financing Sources'!$F12,'Financing Sources'!$G12,IF(K$3&lt;='Financing Sources'!$D12,'Financing Sources'!$H12,0))</f>
        <v>0</v>
      </c>
      <c r="L15" s="192">
        <f>IF(L$3&lt;='Financing Sources'!$F12,'Financing Sources'!$G12,IF(L$3&lt;='Financing Sources'!$D12,'Financing Sources'!$H12,0))</f>
        <v>0</v>
      </c>
      <c r="M15" s="192">
        <f>IF(M$3&lt;='Financing Sources'!$F12,'Financing Sources'!$G12,IF(M$3&lt;='Financing Sources'!$D12,'Financing Sources'!$H12,0))</f>
        <v>0</v>
      </c>
      <c r="N15" s="192">
        <f>IF(N$3&lt;='Financing Sources'!$F12,'Financing Sources'!$G12,IF(N$3&lt;='Financing Sources'!$D12,'Financing Sources'!$H12,0))</f>
        <v>0</v>
      </c>
      <c r="O15" s="192">
        <f>IF(O$3&lt;='Financing Sources'!$F12,'Financing Sources'!$G12,IF(O$3&lt;='Financing Sources'!$D12,'Financing Sources'!$H12,0))</f>
        <v>0</v>
      </c>
      <c r="P15" s="192">
        <f>IF(P$3&lt;='Financing Sources'!$F12,'Financing Sources'!$G12,IF(P$3&lt;='Financing Sources'!$D12,'Financing Sources'!$H12,0))</f>
        <v>0</v>
      </c>
      <c r="Q15" s="192">
        <f>IF(Q$3&lt;='Financing Sources'!$F12,'Financing Sources'!$G12,IF(Q$3&lt;='Financing Sources'!$D12,'Financing Sources'!$H12,0))</f>
        <v>0</v>
      </c>
      <c r="R15" s="192">
        <f>IF(R$3&lt;='Financing Sources'!$F12,'Financing Sources'!$G12,IF(R$3&lt;='Financing Sources'!$D12,'Financing Sources'!$H12,0))</f>
        <v>0</v>
      </c>
      <c r="S15" s="192">
        <f>IF(S$3&lt;='Financing Sources'!$F12,'Financing Sources'!$G12,IF(S$3&lt;='Financing Sources'!$D12,'Financing Sources'!$H12,0))</f>
        <v>0</v>
      </c>
      <c r="T15" s="192">
        <f>IF(T$3&lt;='Financing Sources'!$F12,'Financing Sources'!$G12,IF(T$3&lt;='Financing Sources'!$D12,'Financing Sources'!$H12,0))</f>
        <v>0</v>
      </c>
      <c r="U15" s="192">
        <f>IF(U$3&lt;='Financing Sources'!$F12,'Financing Sources'!$G12,IF(U$3&lt;='Financing Sources'!$D12,'Financing Sources'!$H12,0))</f>
        <v>0</v>
      </c>
      <c r="V15" s="192">
        <f>IF(V$3&lt;='Financing Sources'!$F12,'Financing Sources'!$G12,IF(V$3&lt;='Financing Sources'!$D12,'Financing Sources'!$H12,0))</f>
        <v>0</v>
      </c>
      <c r="W15" s="192">
        <f>IF(W$3&lt;='Financing Sources'!$F12,'Financing Sources'!$G12,IF(W$3&lt;='Financing Sources'!$D12,'Financing Sources'!$H12,0))</f>
        <v>0</v>
      </c>
      <c r="X15" s="192">
        <f>IF(X$3&lt;='Financing Sources'!$F12,'Financing Sources'!$G12,IF(X$3&lt;='Financing Sources'!$D12,'Financing Sources'!$H12,0))</f>
        <v>0</v>
      </c>
      <c r="Y15" s="192">
        <f>IF(Y$3&lt;='Financing Sources'!$F12,'Financing Sources'!$G12,IF(Y$3&lt;='Financing Sources'!$D12,'Financing Sources'!$H12,0))</f>
        <v>0</v>
      </c>
      <c r="Z15" s="192">
        <f>IF(Z$3&lt;='Financing Sources'!$F12,'Financing Sources'!$G12,IF(Z$3&lt;='Financing Sources'!$D12,'Financing Sources'!$H12,0))</f>
        <v>0</v>
      </c>
      <c r="AA15" s="192">
        <f>IF(AA$3&lt;='Financing Sources'!$F12,'Financing Sources'!$G12,IF(AA$3&lt;='Financing Sources'!$D12,'Financing Sources'!$H12,0))</f>
        <v>0</v>
      </c>
      <c r="AB15" s="192">
        <f>IF(AB$3&lt;='Financing Sources'!$F12,'Financing Sources'!$G12,IF(AB$3&lt;='Financing Sources'!$D12,'Financing Sources'!$H12,0))</f>
        <v>0</v>
      </c>
      <c r="AC15" s="192">
        <f>IF(AC$3&lt;='Financing Sources'!$F12,'Financing Sources'!$G12,IF(AC$3&lt;='Financing Sources'!$D12,'Financing Sources'!$H12,0))</f>
        <v>0</v>
      </c>
      <c r="AD15" s="192">
        <f>IF(AD$3&lt;='Financing Sources'!$F12,'Financing Sources'!$G12,IF(AD$3&lt;='Financing Sources'!$D12,'Financing Sources'!$H12,0))</f>
        <v>0</v>
      </c>
      <c r="AE15" s="192">
        <f>IF(AE$3&lt;='Financing Sources'!$F12,'Financing Sources'!$G12,IF(AE$3&lt;='Financing Sources'!$D12,'Financing Sources'!$H12,0))</f>
        <v>0</v>
      </c>
      <c r="AF15" s="198">
        <f>IF(AF$3&lt;='Financing Sources'!$F12,'Financing Sources'!$G12,IF(AF$3&lt;='Financing Sources'!$D12,'Financing Sources'!$H12,0))</f>
        <v>0</v>
      </c>
    </row>
    <row r="16" spans="1:32" ht="15" customHeight="1" x14ac:dyDescent="0.45">
      <c r="A16" s="184" t="str">
        <f>IF('Financing Sources'!A15="","",'Financing Sources'!A15)</f>
        <v/>
      </c>
      <c r="B16" s="197"/>
      <c r="C16" s="192">
        <f>IF(C$3&lt;='Financing Sources'!$F13,'Financing Sources'!$G13,IF(C$3&lt;='Financing Sources'!$D13,'Financing Sources'!$H13,0))</f>
        <v>0</v>
      </c>
      <c r="D16" s="192">
        <f>IF(D$3&lt;='Financing Sources'!$F13,'Financing Sources'!$G13,IF(D$3&lt;='Financing Sources'!$D13,'Financing Sources'!$H13,0))</f>
        <v>0</v>
      </c>
      <c r="E16" s="192">
        <f>IF(E$3&lt;='Financing Sources'!$F13,'Financing Sources'!$G13,IF(E$3&lt;='Financing Sources'!$D13,'Financing Sources'!$H13,0))</f>
        <v>0</v>
      </c>
      <c r="F16" s="192">
        <f>IF(F$3&lt;='Financing Sources'!$F13,'Financing Sources'!$G13,IF(F$3&lt;='Financing Sources'!$D13,'Financing Sources'!$H13,0))</f>
        <v>0</v>
      </c>
      <c r="G16" s="192">
        <f>IF(G$3&lt;='Financing Sources'!$F13,'Financing Sources'!$G13,IF(G$3&lt;='Financing Sources'!$D13,'Financing Sources'!$H13,0))</f>
        <v>0</v>
      </c>
      <c r="H16" s="192">
        <f>IF(H$3&lt;='Financing Sources'!$F13,'Financing Sources'!$G13,IF(H$3&lt;='Financing Sources'!$D13,'Financing Sources'!$H13,0))</f>
        <v>0</v>
      </c>
      <c r="I16" s="192">
        <f>IF(I$3&lt;='Financing Sources'!$F13,'Financing Sources'!$G13,IF(I$3&lt;='Financing Sources'!$D13,'Financing Sources'!$H13,0))</f>
        <v>0</v>
      </c>
      <c r="J16" s="192">
        <f>IF(J$3&lt;='Financing Sources'!$F13,'Financing Sources'!$G13,IF(J$3&lt;='Financing Sources'!$D13,'Financing Sources'!$H13,0))</f>
        <v>0</v>
      </c>
      <c r="K16" s="192">
        <f>IF(K$3&lt;='Financing Sources'!$F13,'Financing Sources'!$G13,IF(K$3&lt;='Financing Sources'!$D13,'Financing Sources'!$H13,0))</f>
        <v>0</v>
      </c>
      <c r="L16" s="192">
        <f>IF(L$3&lt;='Financing Sources'!$F13,'Financing Sources'!$G13,IF(L$3&lt;='Financing Sources'!$D13,'Financing Sources'!$H13,0))</f>
        <v>0</v>
      </c>
      <c r="M16" s="192">
        <f>IF(M$3&lt;='Financing Sources'!$F13,'Financing Sources'!$G13,IF(M$3&lt;='Financing Sources'!$D13,'Financing Sources'!$H13,0))</f>
        <v>0</v>
      </c>
      <c r="N16" s="192">
        <f>IF(N$3&lt;='Financing Sources'!$F13,'Financing Sources'!$G13,IF(N$3&lt;='Financing Sources'!$D13,'Financing Sources'!$H13,0))</f>
        <v>0</v>
      </c>
      <c r="O16" s="192">
        <f>IF(O$3&lt;='Financing Sources'!$F13,'Financing Sources'!$G13,IF(O$3&lt;='Financing Sources'!$D13,'Financing Sources'!$H13,0))</f>
        <v>0</v>
      </c>
      <c r="P16" s="192">
        <f>IF(P$3&lt;='Financing Sources'!$F13,'Financing Sources'!$G13,IF(P$3&lt;='Financing Sources'!$D13,'Financing Sources'!$H13,0))</f>
        <v>0</v>
      </c>
      <c r="Q16" s="192">
        <f>IF(Q$3&lt;='Financing Sources'!$F13,'Financing Sources'!$G13,IF(Q$3&lt;='Financing Sources'!$D13,'Financing Sources'!$H13,0))</f>
        <v>0</v>
      </c>
      <c r="R16" s="192">
        <f>IF(R$3&lt;='Financing Sources'!$F13,'Financing Sources'!$G13,IF(R$3&lt;='Financing Sources'!$D13,'Financing Sources'!$H13,0))</f>
        <v>0</v>
      </c>
      <c r="S16" s="192">
        <f>IF(S$3&lt;='Financing Sources'!$F13,'Financing Sources'!$G13,IF(S$3&lt;='Financing Sources'!$D13,'Financing Sources'!$H13,0))</f>
        <v>0</v>
      </c>
      <c r="T16" s="192">
        <f>IF(T$3&lt;='Financing Sources'!$F13,'Financing Sources'!$G13,IF(T$3&lt;='Financing Sources'!$D13,'Financing Sources'!$H13,0))</f>
        <v>0</v>
      </c>
      <c r="U16" s="192">
        <f>IF(U$3&lt;='Financing Sources'!$F13,'Financing Sources'!$G13,IF(U$3&lt;='Financing Sources'!$D13,'Financing Sources'!$H13,0))</f>
        <v>0</v>
      </c>
      <c r="V16" s="192">
        <f>IF(V$3&lt;='Financing Sources'!$F13,'Financing Sources'!$G13,IF(V$3&lt;='Financing Sources'!$D13,'Financing Sources'!$H13,0))</f>
        <v>0</v>
      </c>
      <c r="W16" s="192">
        <f>IF(W$3&lt;='Financing Sources'!$F13,'Financing Sources'!$G13,IF(W$3&lt;='Financing Sources'!$D13,'Financing Sources'!$H13,0))</f>
        <v>0</v>
      </c>
      <c r="X16" s="192">
        <f>IF(X$3&lt;='Financing Sources'!$F13,'Financing Sources'!$G13,IF(X$3&lt;='Financing Sources'!$D13,'Financing Sources'!$H13,0))</f>
        <v>0</v>
      </c>
      <c r="Y16" s="192">
        <f>IF(Y$3&lt;='Financing Sources'!$F13,'Financing Sources'!$G13,IF(Y$3&lt;='Financing Sources'!$D13,'Financing Sources'!$H13,0))</f>
        <v>0</v>
      </c>
      <c r="Z16" s="192">
        <f>IF(Z$3&lt;='Financing Sources'!$F13,'Financing Sources'!$G13,IF(Z$3&lt;='Financing Sources'!$D13,'Financing Sources'!$H13,0))</f>
        <v>0</v>
      </c>
      <c r="AA16" s="192">
        <f>IF(AA$3&lt;='Financing Sources'!$F13,'Financing Sources'!$G13,IF(AA$3&lt;='Financing Sources'!$D13,'Financing Sources'!$H13,0))</f>
        <v>0</v>
      </c>
      <c r="AB16" s="192">
        <f>IF(AB$3&lt;='Financing Sources'!$F13,'Financing Sources'!$G13,IF(AB$3&lt;='Financing Sources'!$D13,'Financing Sources'!$H13,0))</f>
        <v>0</v>
      </c>
      <c r="AC16" s="192">
        <f>IF(AC$3&lt;='Financing Sources'!$F13,'Financing Sources'!$G13,IF(AC$3&lt;='Financing Sources'!$D13,'Financing Sources'!$H13,0))</f>
        <v>0</v>
      </c>
      <c r="AD16" s="192">
        <f>IF(AD$3&lt;='Financing Sources'!$F13,'Financing Sources'!$G13,IF(AD$3&lt;='Financing Sources'!$D13,'Financing Sources'!$H13,0))</f>
        <v>0</v>
      </c>
      <c r="AE16" s="192">
        <f>IF(AE$3&lt;='Financing Sources'!$F13,'Financing Sources'!$G13,IF(AE$3&lt;='Financing Sources'!$D13,'Financing Sources'!$H13,0))</f>
        <v>0</v>
      </c>
      <c r="AF16" s="198">
        <f>IF(AF$3&lt;='Financing Sources'!$F13,'Financing Sources'!$G13,IF(AF$3&lt;='Financing Sources'!$D13,'Financing Sources'!$H13,0))</f>
        <v>0</v>
      </c>
    </row>
    <row r="17" spans="1:32" ht="15" customHeight="1" x14ac:dyDescent="0.45">
      <c r="A17" s="184"/>
      <c r="B17" s="197"/>
      <c r="C17" s="192">
        <f>IF(C$3&lt;='Financing Sources'!$F14,'Financing Sources'!$G14,IF(C$3&lt;='Financing Sources'!$D14,'Financing Sources'!$H14,0))</f>
        <v>0</v>
      </c>
      <c r="D17" s="192">
        <f>IF(D$3&lt;='Financing Sources'!$F14,'Financing Sources'!$G14,IF(D$3&lt;='Financing Sources'!$D14,'Financing Sources'!$H14,0))</f>
        <v>0</v>
      </c>
      <c r="E17" s="192">
        <f>IF(E$3&lt;='Financing Sources'!$F14,'Financing Sources'!$G14,IF(E$3&lt;='Financing Sources'!$D14,'Financing Sources'!$H14,0))</f>
        <v>0</v>
      </c>
      <c r="F17" s="192">
        <f>IF(F$3&lt;='Financing Sources'!$F14,'Financing Sources'!$G14,IF(F$3&lt;='Financing Sources'!$D14,'Financing Sources'!$H14,0))</f>
        <v>0</v>
      </c>
      <c r="G17" s="192">
        <f>IF(G$3&lt;='Financing Sources'!$F14,'Financing Sources'!$G14,IF(G$3&lt;='Financing Sources'!$D14,'Financing Sources'!$H14,0))</f>
        <v>0</v>
      </c>
      <c r="H17" s="192">
        <f>IF(H$3&lt;='Financing Sources'!$F14,'Financing Sources'!$G14,IF(H$3&lt;='Financing Sources'!$D14,'Financing Sources'!$H14,0))</f>
        <v>0</v>
      </c>
      <c r="I17" s="192">
        <f>IF(I$3&lt;='Financing Sources'!$F14,'Financing Sources'!$G14,IF(I$3&lt;='Financing Sources'!$D14,'Financing Sources'!$H14,0))</f>
        <v>0</v>
      </c>
      <c r="J17" s="192">
        <f>IF(J$3&lt;='Financing Sources'!$F14,'Financing Sources'!$G14,IF(J$3&lt;='Financing Sources'!$D14,'Financing Sources'!$H14,0))</f>
        <v>0</v>
      </c>
      <c r="K17" s="192">
        <f>IF(K$3&lt;='Financing Sources'!$F14,'Financing Sources'!$G14,IF(K$3&lt;='Financing Sources'!$D14,'Financing Sources'!$H14,0))</f>
        <v>0</v>
      </c>
      <c r="L17" s="192">
        <f>IF(L$3&lt;='Financing Sources'!$F14,'Financing Sources'!$G14,IF(L$3&lt;='Financing Sources'!$D14,'Financing Sources'!$H14,0))</f>
        <v>0</v>
      </c>
      <c r="M17" s="192">
        <f>IF(M$3&lt;='Financing Sources'!$F14,'Financing Sources'!$G14,IF(M$3&lt;='Financing Sources'!$D14,'Financing Sources'!$H14,0))</f>
        <v>0</v>
      </c>
      <c r="N17" s="192">
        <f>IF(N$3&lt;='Financing Sources'!$F14,'Financing Sources'!$G14,IF(N$3&lt;='Financing Sources'!$D14,'Financing Sources'!$H14,0))</f>
        <v>0</v>
      </c>
      <c r="O17" s="192">
        <f>IF(O$3&lt;='Financing Sources'!$F14,'Financing Sources'!$G14,IF(O$3&lt;='Financing Sources'!$D14,'Financing Sources'!$H14,0))</f>
        <v>0</v>
      </c>
      <c r="P17" s="192">
        <f>IF(P$3&lt;='Financing Sources'!$F14,'Financing Sources'!$G14,IF(P$3&lt;='Financing Sources'!$D14,'Financing Sources'!$H14,0))</f>
        <v>0</v>
      </c>
      <c r="Q17" s="192">
        <f>IF(Q$3&lt;='Financing Sources'!$F14,'Financing Sources'!$G14,IF(Q$3&lt;='Financing Sources'!$D14,'Financing Sources'!$H14,0))</f>
        <v>0</v>
      </c>
      <c r="R17" s="192">
        <f>IF(R$3&lt;='Financing Sources'!$F14,'Financing Sources'!$G14,IF(R$3&lt;='Financing Sources'!$D14,'Financing Sources'!$H14,0))</f>
        <v>0</v>
      </c>
      <c r="S17" s="192">
        <f>IF(S$3&lt;='Financing Sources'!$F14,'Financing Sources'!$G14,IF(S$3&lt;='Financing Sources'!$D14,'Financing Sources'!$H14,0))</f>
        <v>0</v>
      </c>
      <c r="T17" s="192">
        <f>IF(T$3&lt;='Financing Sources'!$F14,'Financing Sources'!$G14,IF(T$3&lt;='Financing Sources'!$D14,'Financing Sources'!$H14,0))</f>
        <v>0</v>
      </c>
      <c r="U17" s="192">
        <f>IF(U$3&lt;='Financing Sources'!$F14,'Financing Sources'!$G14,IF(U$3&lt;='Financing Sources'!$D14,'Financing Sources'!$H14,0))</f>
        <v>0</v>
      </c>
      <c r="V17" s="192">
        <f>IF(V$3&lt;='Financing Sources'!$F14,'Financing Sources'!$G14,IF(V$3&lt;='Financing Sources'!$D14,'Financing Sources'!$H14,0))</f>
        <v>0</v>
      </c>
      <c r="W17" s="192">
        <f>IF(W$3&lt;='Financing Sources'!$F14,'Financing Sources'!$G14,IF(W$3&lt;='Financing Sources'!$D14,'Financing Sources'!$H14,0))</f>
        <v>0</v>
      </c>
      <c r="X17" s="192">
        <f>IF(X$3&lt;='Financing Sources'!$F14,'Financing Sources'!$G14,IF(X$3&lt;='Financing Sources'!$D14,'Financing Sources'!$H14,0))</f>
        <v>0</v>
      </c>
      <c r="Y17" s="192">
        <f>IF(Y$3&lt;='Financing Sources'!$F14,'Financing Sources'!$G14,IF(Y$3&lt;='Financing Sources'!$D14,'Financing Sources'!$H14,0))</f>
        <v>0</v>
      </c>
      <c r="Z17" s="192">
        <f>IF(Z$3&lt;='Financing Sources'!$F14,'Financing Sources'!$G14,IF(Z$3&lt;='Financing Sources'!$D14,'Financing Sources'!$H14,0))</f>
        <v>0</v>
      </c>
      <c r="AA17" s="192">
        <f>IF(AA$3&lt;='Financing Sources'!$F14,'Financing Sources'!$G14,IF(AA$3&lt;='Financing Sources'!$D14,'Financing Sources'!$H14,0))</f>
        <v>0</v>
      </c>
      <c r="AB17" s="192">
        <f>IF(AB$3&lt;='Financing Sources'!$F14,'Financing Sources'!$G14,IF(AB$3&lt;='Financing Sources'!$D14,'Financing Sources'!$H14,0))</f>
        <v>0</v>
      </c>
      <c r="AC17" s="192">
        <f>IF(AC$3&lt;='Financing Sources'!$F14,'Financing Sources'!$G14,IF(AC$3&lt;='Financing Sources'!$D14,'Financing Sources'!$H14,0))</f>
        <v>0</v>
      </c>
      <c r="AD17" s="192">
        <f>IF(AD$3&lt;='Financing Sources'!$F14,'Financing Sources'!$G14,IF(AD$3&lt;='Financing Sources'!$D14,'Financing Sources'!$H14,0))</f>
        <v>0</v>
      </c>
      <c r="AE17" s="192">
        <f>IF(AE$3&lt;='Financing Sources'!$F14,'Financing Sources'!$G14,IF(AE$3&lt;='Financing Sources'!$D14,'Financing Sources'!$H14,0))</f>
        <v>0</v>
      </c>
      <c r="AF17" s="198">
        <f>IF(AF$3&lt;='Financing Sources'!$F14,'Financing Sources'!$G14,IF(AF$3&lt;='Financing Sources'!$D14,'Financing Sources'!$H14,0))</f>
        <v>0</v>
      </c>
    </row>
    <row r="18" spans="1:32" ht="15" customHeight="1" x14ac:dyDescent="0.45">
      <c r="A18" s="184"/>
      <c r="B18" s="197"/>
      <c r="C18" s="192">
        <f>IF(C$3&lt;='Financing Sources'!$F15,'Financing Sources'!$G15,IF(C$3&lt;='Financing Sources'!$D15,'Financing Sources'!$H15,0))</f>
        <v>0</v>
      </c>
      <c r="D18" s="192">
        <f>IF(D$3&lt;='Financing Sources'!$F15,'Financing Sources'!$G15,IF(D$3&lt;='Financing Sources'!$D15,'Financing Sources'!$H15,0))</f>
        <v>0</v>
      </c>
      <c r="E18" s="192">
        <f>IF(E$3&lt;='Financing Sources'!$F15,'Financing Sources'!$G15,IF(E$3&lt;='Financing Sources'!$D15,'Financing Sources'!$H15,0))</f>
        <v>0</v>
      </c>
      <c r="F18" s="192">
        <f>IF(F$3&lt;='Financing Sources'!$F15,'Financing Sources'!$G15,IF(F$3&lt;='Financing Sources'!$D15,'Financing Sources'!$H15,0))</f>
        <v>0</v>
      </c>
      <c r="G18" s="192">
        <f>IF(G$3&lt;='Financing Sources'!$F15,'Financing Sources'!$G15,IF(G$3&lt;='Financing Sources'!$D15,'Financing Sources'!$H15,0))</f>
        <v>0</v>
      </c>
      <c r="H18" s="192">
        <f>IF(H$3&lt;='Financing Sources'!$F15,'Financing Sources'!$G15,IF(H$3&lt;='Financing Sources'!$D15,'Financing Sources'!$H15,0))</f>
        <v>0</v>
      </c>
      <c r="I18" s="192">
        <f>IF(I$3&lt;='Financing Sources'!$F15,'Financing Sources'!$G15,IF(I$3&lt;='Financing Sources'!$D15,'Financing Sources'!$H15,0))</f>
        <v>0</v>
      </c>
      <c r="J18" s="192">
        <f>IF(J$3&lt;='Financing Sources'!$F15,'Financing Sources'!$G15,IF(J$3&lt;='Financing Sources'!$D15,'Financing Sources'!$H15,0))</f>
        <v>0</v>
      </c>
      <c r="K18" s="192">
        <f>IF(K$3&lt;='Financing Sources'!$F15,'Financing Sources'!$G15,IF(K$3&lt;='Financing Sources'!$D15,'Financing Sources'!$H15,0))</f>
        <v>0</v>
      </c>
      <c r="L18" s="192">
        <f>IF(L$3&lt;='Financing Sources'!$F15,'Financing Sources'!$G15,IF(L$3&lt;='Financing Sources'!$D15,'Financing Sources'!$H15,0))</f>
        <v>0</v>
      </c>
      <c r="M18" s="192">
        <f>IF(M$3&lt;='Financing Sources'!$F15,'Financing Sources'!$G15,IF(M$3&lt;='Financing Sources'!$D15,'Financing Sources'!$H15,0))</f>
        <v>0</v>
      </c>
      <c r="N18" s="192">
        <f>IF(N$3&lt;='Financing Sources'!$F15,'Financing Sources'!$G15,IF(N$3&lt;='Financing Sources'!$D15,'Financing Sources'!$H15,0))</f>
        <v>0</v>
      </c>
      <c r="O18" s="192">
        <f>IF(O$3&lt;='Financing Sources'!$F15,'Financing Sources'!$G15,IF(O$3&lt;='Financing Sources'!$D15,'Financing Sources'!$H15,0))</f>
        <v>0</v>
      </c>
      <c r="P18" s="192">
        <f>IF(P$3&lt;='Financing Sources'!$F15,'Financing Sources'!$G15,IF(P$3&lt;='Financing Sources'!$D15,'Financing Sources'!$H15,0))</f>
        <v>0</v>
      </c>
      <c r="Q18" s="192">
        <f>IF(Q$3&lt;='Financing Sources'!$F15,'Financing Sources'!$G15,IF(Q$3&lt;='Financing Sources'!$D15,'Financing Sources'!$H15,0))</f>
        <v>0</v>
      </c>
      <c r="R18" s="192">
        <f>IF(R$3&lt;='Financing Sources'!$F15,'Financing Sources'!$G15,IF(R$3&lt;='Financing Sources'!$D15,'Financing Sources'!$H15,0))</f>
        <v>0</v>
      </c>
      <c r="S18" s="192">
        <f>IF(S$3&lt;='Financing Sources'!$F15,'Financing Sources'!$G15,IF(S$3&lt;='Financing Sources'!$D15,'Financing Sources'!$H15,0))</f>
        <v>0</v>
      </c>
      <c r="T18" s="192">
        <f>IF(T$3&lt;='Financing Sources'!$F15,'Financing Sources'!$G15,IF(T$3&lt;='Financing Sources'!$D15,'Financing Sources'!$H15,0))</f>
        <v>0</v>
      </c>
      <c r="U18" s="192">
        <f>IF(U$3&lt;='Financing Sources'!$F15,'Financing Sources'!$G15,IF(U$3&lt;='Financing Sources'!$D15,'Financing Sources'!$H15,0))</f>
        <v>0</v>
      </c>
      <c r="V18" s="192">
        <f>IF(V$3&lt;='Financing Sources'!$F15,'Financing Sources'!$G15,IF(V$3&lt;='Financing Sources'!$D15,'Financing Sources'!$H15,0))</f>
        <v>0</v>
      </c>
      <c r="W18" s="192">
        <f>IF(W$3&lt;='Financing Sources'!$F15,'Financing Sources'!$G15,IF(W$3&lt;='Financing Sources'!$D15,'Financing Sources'!$H15,0))</f>
        <v>0</v>
      </c>
      <c r="X18" s="192">
        <f>IF(X$3&lt;='Financing Sources'!$F15,'Financing Sources'!$G15,IF(X$3&lt;='Financing Sources'!$D15,'Financing Sources'!$H15,0))</f>
        <v>0</v>
      </c>
      <c r="Y18" s="192">
        <f>IF(Y$3&lt;='Financing Sources'!$F15,'Financing Sources'!$G15,IF(Y$3&lt;='Financing Sources'!$D15,'Financing Sources'!$H15,0))</f>
        <v>0</v>
      </c>
      <c r="Z18" s="192">
        <f>IF(Z$3&lt;='Financing Sources'!$F15,'Financing Sources'!$G15,IF(Z$3&lt;='Financing Sources'!$D15,'Financing Sources'!$H15,0))</f>
        <v>0</v>
      </c>
      <c r="AA18" s="192">
        <f>IF(AA$3&lt;='Financing Sources'!$F15,'Financing Sources'!$G15,IF(AA$3&lt;='Financing Sources'!$D15,'Financing Sources'!$H15,0))</f>
        <v>0</v>
      </c>
      <c r="AB18" s="192">
        <f>IF(AB$3&lt;='Financing Sources'!$F15,'Financing Sources'!$G15,IF(AB$3&lt;='Financing Sources'!$D15,'Financing Sources'!$H15,0))</f>
        <v>0</v>
      </c>
      <c r="AC18" s="192">
        <f>IF(AC$3&lt;='Financing Sources'!$F15,'Financing Sources'!$G15,IF(AC$3&lt;='Financing Sources'!$D15,'Financing Sources'!$H15,0))</f>
        <v>0</v>
      </c>
      <c r="AD18" s="192">
        <f>IF(AD$3&lt;='Financing Sources'!$F15,'Financing Sources'!$G15,IF(AD$3&lt;='Financing Sources'!$D15,'Financing Sources'!$H15,0))</f>
        <v>0</v>
      </c>
      <c r="AE18" s="192">
        <f>IF(AE$3&lt;='Financing Sources'!$F15,'Financing Sources'!$G15,IF(AE$3&lt;='Financing Sources'!$D15,'Financing Sources'!$H15,0))</f>
        <v>0</v>
      </c>
      <c r="AF18" s="198">
        <f>IF(AF$3&lt;='Financing Sources'!$F15,'Financing Sources'!$G15,IF(AF$3&lt;='Financing Sources'!$D15,'Financing Sources'!$H15,0))</f>
        <v>0</v>
      </c>
    </row>
    <row r="19" spans="1:32" ht="15" customHeight="1" x14ac:dyDescent="0.45">
      <c r="A19" s="185" t="str">
        <f>IF('Financing Sources'!A16="","",'Financing Sources'!A16)</f>
        <v/>
      </c>
      <c r="B19" s="199"/>
      <c r="C19" s="192">
        <f>IF(C$3&lt;='Financing Sources'!$F16,'Financing Sources'!$G16,IF(C$3&lt;='Financing Sources'!$D16,'Financing Sources'!$H16,0))</f>
        <v>0</v>
      </c>
      <c r="D19" s="192">
        <f>IF(D$3&lt;='Financing Sources'!$F16,'Financing Sources'!$G16,IF(D$3&lt;='Financing Sources'!$D16,'Financing Sources'!$H16,0))</f>
        <v>0</v>
      </c>
      <c r="E19" s="192">
        <f>IF(E$3&lt;='Financing Sources'!$F16,'Financing Sources'!$G16,IF(E$3&lt;='Financing Sources'!$D16,'Financing Sources'!$H16,0))</f>
        <v>0</v>
      </c>
      <c r="F19" s="192">
        <f>IF(F$3&lt;='Financing Sources'!$F16,'Financing Sources'!$G16,IF(F$3&lt;='Financing Sources'!$D16,'Financing Sources'!$H16,0))</f>
        <v>0</v>
      </c>
      <c r="G19" s="192">
        <f>IF(G$3&lt;='Financing Sources'!$F16,'Financing Sources'!$G16,IF(G$3&lt;='Financing Sources'!$D16,'Financing Sources'!$H16,0))</f>
        <v>0</v>
      </c>
      <c r="H19" s="192">
        <f>IF(H$3&lt;='Financing Sources'!$F16,'Financing Sources'!$G16,IF(H$3&lt;='Financing Sources'!$D16,'Financing Sources'!$H16,0))</f>
        <v>0</v>
      </c>
      <c r="I19" s="192">
        <f>IF(I$3&lt;='Financing Sources'!$F16,'Financing Sources'!$G16,IF(I$3&lt;='Financing Sources'!$D16,'Financing Sources'!$H16,0))</f>
        <v>0</v>
      </c>
      <c r="J19" s="192">
        <f>IF(J$3&lt;='Financing Sources'!$F16,'Financing Sources'!$G16,IF(J$3&lt;='Financing Sources'!$D16,'Financing Sources'!$H16,0))</f>
        <v>0</v>
      </c>
      <c r="K19" s="192">
        <f>IF(K$3&lt;='Financing Sources'!$F16,'Financing Sources'!$G16,IF(K$3&lt;='Financing Sources'!$D16,'Financing Sources'!$H16,0))</f>
        <v>0</v>
      </c>
      <c r="L19" s="192">
        <f>IF(L$3&lt;='Financing Sources'!$F16,'Financing Sources'!$G16,IF(L$3&lt;='Financing Sources'!$D16,'Financing Sources'!$H16,0))</f>
        <v>0</v>
      </c>
      <c r="M19" s="192">
        <f>IF(M$3&lt;='Financing Sources'!$F16,'Financing Sources'!$G16,IF(M$3&lt;='Financing Sources'!$D16,'Financing Sources'!$H16,0))</f>
        <v>0</v>
      </c>
      <c r="N19" s="192">
        <f>IF(N$3&lt;='Financing Sources'!$F16,'Financing Sources'!$G16,IF(N$3&lt;='Financing Sources'!$D16,'Financing Sources'!$H16,0))</f>
        <v>0</v>
      </c>
      <c r="O19" s="192">
        <f>IF(O$3&lt;='Financing Sources'!$F16,'Financing Sources'!$G16,IF(O$3&lt;='Financing Sources'!$D16,'Financing Sources'!$H16,0))</f>
        <v>0</v>
      </c>
      <c r="P19" s="192">
        <f>IF(P$3&lt;='Financing Sources'!$F16,'Financing Sources'!$G16,IF(P$3&lt;='Financing Sources'!$D16,'Financing Sources'!$H16,0))</f>
        <v>0</v>
      </c>
      <c r="Q19" s="192">
        <f>IF(Q$3&lt;='Financing Sources'!$F16,'Financing Sources'!$G16,IF(Q$3&lt;='Financing Sources'!$D16,'Financing Sources'!$H16,0))</f>
        <v>0</v>
      </c>
      <c r="R19" s="192">
        <f>IF(R$3&lt;='Financing Sources'!$F16,'Financing Sources'!$G16,IF(R$3&lt;='Financing Sources'!$D16,'Financing Sources'!$H16,0))</f>
        <v>0</v>
      </c>
      <c r="S19" s="192">
        <f>IF(S$3&lt;='Financing Sources'!$F16,'Financing Sources'!$G16,IF(S$3&lt;='Financing Sources'!$D16,'Financing Sources'!$H16,0))</f>
        <v>0</v>
      </c>
      <c r="T19" s="192">
        <f>IF(T$3&lt;='Financing Sources'!$F16,'Financing Sources'!$G16,IF(T$3&lt;='Financing Sources'!$D16,'Financing Sources'!$H16,0))</f>
        <v>0</v>
      </c>
      <c r="U19" s="192">
        <f>IF(U$3&lt;='Financing Sources'!$F16,'Financing Sources'!$G16,IF(U$3&lt;='Financing Sources'!$D16,'Financing Sources'!$H16,0))</f>
        <v>0</v>
      </c>
      <c r="V19" s="192">
        <f>IF(V$3&lt;='Financing Sources'!$F16,'Financing Sources'!$G16,IF(V$3&lt;='Financing Sources'!$D16,'Financing Sources'!$H16,0))</f>
        <v>0</v>
      </c>
      <c r="W19" s="192">
        <f>IF(W$3&lt;='Financing Sources'!$F16,'Financing Sources'!$G16,IF(W$3&lt;='Financing Sources'!$D16,'Financing Sources'!$H16,0))</f>
        <v>0</v>
      </c>
      <c r="X19" s="192">
        <f>IF(X$3&lt;='Financing Sources'!$F16,'Financing Sources'!$G16,IF(X$3&lt;='Financing Sources'!$D16,'Financing Sources'!$H16,0))</f>
        <v>0</v>
      </c>
      <c r="Y19" s="192">
        <f>IF(Y$3&lt;='Financing Sources'!$F16,'Financing Sources'!$G16,IF(Y$3&lt;='Financing Sources'!$D16,'Financing Sources'!$H16,0))</f>
        <v>0</v>
      </c>
      <c r="Z19" s="192">
        <f>IF(Z$3&lt;='Financing Sources'!$F16,'Financing Sources'!$G16,IF(Z$3&lt;='Financing Sources'!$D16,'Financing Sources'!$H16,0))</f>
        <v>0</v>
      </c>
      <c r="AA19" s="192">
        <f>IF(AA$3&lt;='Financing Sources'!$F16,'Financing Sources'!$G16,IF(AA$3&lt;='Financing Sources'!$D16,'Financing Sources'!$H16,0))</f>
        <v>0</v>
      </c>
      <c r="AB19" s="192">
        <f>IF(AB$3&lt;='Financing Sources'!$F16,'Financing Sources'!$G16,IF(AB$3&lt;='Financing Sources'!$D16,'Financing Sources'!$H16,0))</f>
        <v>0</v>
      </c>
      <c r="AC19" s="192">
        <f>IF(AC$3&lt;='Financing Sources'!$F16,'Financing Sources'!$G16,IF(AC$3&lt;='Financing Sources'!$D16,'Financing Sources'!$H16,0))</f>
        <v>0</v>
      </c>
      <c r="AD19" s="192">
        <f>IF(AD$3&lt;='Financing Sources'!$F16,'Financing Sources'!$G16,IF(AD$3&lt;='Financing Sources'!$D16,'Financing Sources'!$H16,0))</f>
        <v>0</v>
      </c>
      <c r="AE19" s="192">
        <f>IF(AE$3&lt;='Financing Sources'!$F16,'Financing Sources'!$G16,IF(AE$3&lt;='Financing Sources'!$D16,'Financing Sources'!$H16,0))</f>
        <v>0</v>
      </c>
      <c r="AF19" s="198">
        <f>IF(AF$3&lt;='Financing Sources'!$F16,'Financing Sources'!$G16,IF(AF$3&lt;='Financing Sources'!$D16,'Financing Sources'!$H16,0))</f>
        <v>0</v>
      </c>
    </row>
    <row r="20" spans="1:32" ht="15" customHeight="1" thickBot="1" x14ac:dyDescent="0.5">
      <c r="A20" s="519" t="s">
        <v>48</v>
      </c>
      <c r="B20" s="520"/>
      <c r="C20" s="188">
        <f t="shared" ref="C20:AF20" si="10">C11-SUM(C14:C19)</f>
        <v>0</v>
      </c>
      <c r="D20" s="188">
        <f t="shared" si="10"/>
        <v>0</v>
      </c>
      <c r="E20" s="188">
        <f t="shared" si="10"/>
        <v>0</v>
      </c>
      <c r="F20" s="188">
        <f t="shared" si="10"/>
        <v>0</v>
      </c>
      <c r="G20" s="188">
        <f t="shared" si="10"/>
        <v>0</v>
      </c>
      <c r="H20" s="188">
        <f t="shared" si="10"/>
        <v>0</v>
      </c>
      <c r="I20" s="188">
        <f t="shared" si="10"/>
        <v>0</v>
      </c>
      <c r="J20" s="188">
        <f t="shared" si="10"/>
        <v>0</v>
      </c>
      <c r="K20" s="188">
        <f t="shared" si="10"/>
        <v>0</v>
      </c>
      <c r="L20" s="188">
        <f t="shared" si="10"/>
        <v>0</v>
      </c>
      <c r="M20" s="188">
        <f t="shared" si="10"/>
        <v>0</v>
      </c>
      <c r="N20" s="188">
        <f t="shared" si="10"/>
        <v>0</v>
      </c>
      <c r="O20" s="188">
        <f t="shared" si="10"/>
        <v>0</v>
      </c>
      <c r="P20" s="188">
        <f t="shared" si="10"/>
        <v>0</v>
      </c>
      <c r="Q20" s="188">
        <f t="shared" si="10"/>
        <v>0</v>
      </c>
      <c r="R20" s="188">
        <f t="shared" si="10"/>
        <v>0</v>
      </c>
      <c r="S20" s="188">
        <f t="shared" si="10"/>
        <v>0</v>
      </c>
      <c r="T20" s="188">
        <f t="shared" si="10"/>
        <v>0</v>
      </c>
      <c r="U20" s="188">
        <f t="shared" si="10"/>
        <v>0</v>
      </c>
      <c r="V20" s="188">
        <f t="shared" si="10"/>
        <v>0</v>
      </c>
      <c r="W20" s="188">
        <f t="shared" si="10"/>
        <v>0</v>
      </c>
      <c r="X20" s="188">
        <f t="shared" si="10"/>
        <v>0</v>
      </c>
      <c r="Y20" s="188">
        <f t="shared" si="10"/>
        <v>0</v>
      </c>
      <c r="Z20" s="188">
        <f t="shared" si="10"/>
        <v>0</v>
      </c>
      <c r="AA20" s="188">
        <f t="shared" si="10"/>
        <v>0</v>
      </c>
      <c r="AB20" s="188">
        <f t="shared" si="10"/>
        <v>0</v>
      </c>
      <c r="AC20" s="188">
        <f t="shared" si="10"/>
        <v>0</v>
      </c>
      <c r="AD20" s="188">
        <f t="shared" si="10"/>
        <v>0</v>
      </c>
      <c r="AE20" s="188">
        <f t="shared" si="10"/>
        <v>0</v>
      </c>
      <c r="AF20" s="189">
        <f t="shared" si="10"/>
        <v>0</v>
      </c>
    </row>
    <row r="21" spans="1:32" ht="9" customHeight="1" thickBot="1" x14ac:dyDescent="0.5">
      <c r="A21" s="208"/>
      <c r="B21" s="208"/>
      <c r="C21" s="148"/>
      <c r="D21" s="148"/>
      <c r="E21" s="148"/>
      <c r="F21" s="148"/>
      <c r="G21" s="148"/>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row>
    <row r="22" spans="1:32" ht="15" customHeight="1" thickBot="1" x14ac:dyDescent="0.5">
      <c r="A22" s="209"/>
      <c r="B22" s="210" t="s">
        <v>39</v>
      </c>
      <c r="C22" s="212">
        <f>IF(B40=0,0,IF(AND('Financing Sources'!$B$52&gt;0,'Financing Sources'!$B$52-C20&lt;0),'Financing Sources'!$B$52,IF(C$20&gt;B$40,B$40,C$20)))</f>
        <v>0</v>
      </c>
      <c r="D22" s="212">
        <f>IF(C40=0,0,IF(AND('Financing Sources'!$B$52&gt;0,'Financing Sources'!$B$52-D20&lt;0),'Financing Sources'!$B$52,IF(D$20&gt;C$40,C$40,D$20)))</f>
        <v>0</v>
      </c>
      <c r="E22" s="212">
        <f>IF(D40=0,0,IF(AND('Financing Sources'!$B$52&gt;0,'Financing Sources'!$B$52-E20&lt;0),'Financing Sources'!$B$52,IF(E$20&gt;D$40,D$40,E$20)))</f>
        <v>0</v>
      </c>
      <c r="F22" s="212">
        <f>IF(E40=0,0,IF(AND('Financing Sources'!$B$52&gt;0,'Financing Sources'!$B$52-F20&lt;0),'Financing Sources'!$B$52,IF(F$20&gt;E$40,E$40,F$20)))</f>
        <v>0</v>
      </c>
      <c r="G22" s="212">
        <f>IF(F40=0,0,IF(AND('Financing Sources'!$B$52&gt;0,'Financing Sources'!$B$52-G20&lt;0),'Financing Sources'!$B$52,IF(G$20&gt;F$40,F$40,G$20)))</f>
        <v>0</v>
      </c>
      <c r="H22" s="212">
        <f>IF(G40=0,0,IF(AND('Financing Sources'!$B$52&gt;0,'Financing Sources'!$B$52-H20&lt;0),'Financing Sources'!$B$52,IF(H$20&gt;G$40,G$40,H$20)))</f>
        <v>0</v>
      </c>
      <c r="I22" s="212">
        <f>IF(H40=0,0,IF(AND('Financing Sources'!$B$52&gt;0,'Financing Sources'!$B$52-I20&lt;0),'Financing Sources'!$B$52,IF(I$20&gt;H$40,H$40,I$20)))</f>
        <v>0</v>
      </c>
      <c r="J22" s="212">
        <f>IF(I40=0,0,IF(AND('Financing Sources'!$B$52&gt;0,'Financing Sources'!$B$52-J20&lt;0),'Financing Sources'!$B$52,IF(J$20&gt;I$40,I$40,J$20)))</f>
        <v>0</v>
      </c>
      <c r="K22" s="212">
        <f>IF(J40=0,0,IF(AND('Financing Sources'!$B$52&gt;0,'Financing Sources'!$B$52-K20&lt;0),'Financing Sources'!$B$52,IF(K$20&gt;J$40,J$40,K$20)))</f>
        <v>0</v>
      </c>
      <c r="L22" s="212">
        <f>IF(K40=0,0,IF(AND('Financing Sources'!$B$52&gt;0,'Financing Sources'!$B$52-L20&lt;0),'Financing Sources'!$B$52,IF(L$20&gt;K$40,K$40,L$20)))</f>
        <v>0</v>
      </c>
      <c r="M22" s="212">
        <f>IF(L40=0,0,IF(AND('Financing Sources'!$B$52&gt;0,'Financing Sources'!$B$52-M20&lt;0),'Financing Sources'!$B$52,IF(M$20&gt;L$40,L$40,M$20)))</f>
        <v>0</v>
      </c>
      <c r="N22" s="212">
        <f>IF(M40=0,0,IF(AND('Financing Sources'!$B$52&gt;0,'Financing Sources'!$B$52-N20&lt;0),'Financing Sources'!$B$52,IF(N$20&gt;M$40,M$40,N$20)))</f>
        <v>0</v>
      </c>
      <c r="O22" s="212">
        <f>IF(N40=0,0,IF(AND('Financing Sources'!$B$52&gt;0,'Financing Sources'!$B$52-O20&lt;0),'Financing Sources'!$B$52,IF(O$20&gt;N$40,N$40,O$20)))</f>
        <v>0</v>
      </c>
      <c r="P22" s="212">
        <f>IF(O40=0,0,IF(AND('Financing Sources'!$B$52&gt;0,'Financing Sources'!$B$52-P20&lt;0),'Financing Sources'!$B$52,IF(P$20&gt;O$40,O$40,P$20)))</f>
        <v>0</v>
      </c>
      <c r="Q22" s="212">
        <f>IF(P40=0,0,IF(AND('Financing Sources'!$B$52&gt;0,'Financing Sources'!$B$52-Q20&lt;0),'Financing Sources'!$B$52,IF(Q$20&gt;P$40,P$40,Q$20)))</f>
        <v>0</v>
      </c>
      <c r="R22" s="212">
        <f>IF(Q40=0,0,IF(AND('Financing Sources'!$B$52&gt;0,'Financing Sources'!$B$52-R20&lt;0),'Financing Sources'!$B$52,IF(R$20&gt;Q$40,Q$40,R$20)))</f>
        <v>0</v>
      </c>
      <c r="S22" s="212">
        <f>IF(R40=0,0,IF(AND('Financing Sources'!$B$52&gt;0,'Financing Sources'!$B$52-S20&lt;0),'Financing Sources'!$B$52,IF(S$20&gt;R$40,R$40,S$20)))</f>
        <v>0</v>
      </c>
      <c r="T22" s="212">
        <f>IF(S40=0,0,IF(AND('Financing Sources'!$B$52&gt;0,'Financing Sources'!$B$52-T20&lt;0),'Financing Sources'!$B$52,IF(T$20&gt;S$40,S$40,T$20)))</f>
        <v>0</v>
      </c>
      <c r="U22" s="212">
        <f>IF(T40=0,0,IF(AND('Financing Sources'!$B$52&gt;0,'Financing Sources'!$B$52-U20&lt;0),'Financing Sources'!$B$52,IF(U$20&gt;T$40,T$40,U$20)))</f>
        <v>0</v>
      </c>
      <c r="V22" s="212">
        <f>IF(U40=0,0,IF(AND('Financing Sources'!$B$52&gt;0,'Financing Sources'!$B$52-V20&lt;0),'Financing Sources'!$B$52,IF(V$20&gt;U$40,U$40,V$20)))</f>
        <v>0</v>
      </c>
      <c r="W22" s="212">
        <f>IF(V40=0,0,IF(AND('Financing Sources'!$B$52&gt;0,'Financing Sources'!$B$52-W20&lt;0),'Financing Sources'!$B$52,IF(W$20&gt;V$40,V$40,W$20)))</f>
        <v>0</v>
      </c>
      <c r="X22" s="212">
        <f>IF(W40=0,0,IF(AND('Financing Sources'!$B$52&gt;0,'Financing Sources'!$B$52-X20&lt;0),'Financing Sources'!$B$52,IF(X$20&gt;W$40,W$40,X$20)))</f>
        <v>0</v>
      </c>
      <c r="Y22" s="212">
        <f>IF(X40=0,0,IF(AND('Financing Sources'!$B$52&gt;0,'Financing Sources'!$B$52-Y20&lt;0),'Financing Sources'!$B$52,IF(Y$20&gt;X$40,X$40,Y$20)))</f>
        <v>0</v>
      </c>
      <c r="Z22" s="212">
        <f>IF(Y40=0,0,IF(AND('Financing Sources'!$B$52&gt;0,'Financing Sources'!$B$52-Z20&lt;0),'Financing Sources'!$B$52,IF(Z$20&gt;Y$40,Y$40,Z$20)))</f>
        <v>0</v>
      </c>
      <c r="AA22" s="212">
        <f>IF(Z40=0,0,IF(AND('Financing Sources'!$B$52&gt;0,'Financing Sources'!$B$52-AA20&lt;0),'Financing Sources'!$B$52,IF(AA$20&gt;Z$40,Z$40,AA$20)))</f>
        <v>0</v>
      </c>
      <c r="AB22" s="212">
        <f>IF(AA40=0,0,IF(AND('Financing Sources'!$B$52&gt;0,'Financing Sources'!$B$52-AB20&lt;0),'Financing Sources'!$B$52,IF(AB$20&gt;AA$40,AA$40,AB$20)))</f>
        <v>0</v>
      </c>
      <c r="AC22" s="212">
        <f>IF(AB40=0,0,IF(AND('Financing Sources'!$B$52&gt;0,'Financing Sources'!$B$52-AC20&lt;0),'Financing Sources'!$B$52,IF(AC$20&gt;AB$40,AB$40,AC$20)))</f>
        <v>0</v>
      </c>
      <c r="AD22" s="212">
        <f>IF(AC40=0,0,IF(AND('Financing Sources'!$B$52&gt;0,'Financing Sources'!$B$52-AD20&lt;0),'Financing Sources'!$B$52,IF(AD$20&gt;AC$40,AC$40,AD$20)))</f>
        <v>0</v>
      </c>
      <c r="AE22" s="212">
        <f>IF(AD40=0,0,IF(AND('Financing Sources'!$B$52&gt;0,'Financing Sources'!$B$52-AE20&lt;0),'Financing Sources'!$B$52,IF(AE$20&gt;AD$40,AD$40,AE$20)))</f>
        <v>0</v>
      </c>
      <c r="AF22" s="225">
        <f>IF(AE40=0,0,IF(AND('Financing Sources'!$B$52&gt;0,'Financing Sources'!$B$52-AF20&lt;0),'Financing Sources'!$B$52,IF(AF$20&gt;AE$40,AE$40,AF$20)))</f>
        <v>0</v>
      </c>
    </row>
    <row r="23" spans="1:32" ht="9" customHeight="1" thickBot="1" x14ac:dyDescent="0.5">
      <c r="A23" s="142"/>
      <c r="B23" s="147"/>
      <c r="C23" s="148"/>
      <c r="D23" s="148"/>
      <c r="E23" s="148"/>
      <c r="F23" s="148"/>
      <c r="G23" s="148"/>
      <c r="H23" s="148"/>
      <c r="I23" s="148"/>
      <c r="J23" s="148"/>
      <c r="K23" s="148"/>
      <c r="L23" s="148"/>
      <c r="M23" s="148"/>
      <c r="N23" s="148"/>
      <c r="O23" s="148"/>
      <c r="P23" s="148"/>
      <c r="Q23" s="148"/>
      <c r="R23" s="148"/>
      <c r="S23" s="148"/>
      <c r="T23" s="148"/>
      <c r="U23" s="148"/>
      <c r="V23" s="148"/>
      <c r="W23" s="148"/>
      <c r="X23" s="148"/>
      <c r="Y23" s="148"/>
      <c r="Z23" s="148"/>
      <c r="AA23" s="148"/>
      <c r="AB23" s="148"/>
      <c r="AC23" s="148"/>
      <c r="AD23" s="148"/>
      <c r="AE23" s="148"/>
      <c r="AF23" s="148"/>
    </row>
    <row r="24" spans="1:32" ht="15" customHeight="1" x14ac:dyDescent="0.45">
      <c r="A24" s="227" t="s">
        <v>49</v>
      </c>
      <c r="B24" s="228"/>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29"/>
      <c r="AF24" s="230"/>
    </row>
    <row r="25" spans="1:32" ht="15" customHeight="1" x14ac:dyDescent="0.45">
      <c r="A25" s="182" t="str">
        <f>IF('Financing Sources'!A21="","",'Financing Sources'!A21)</f>
        <v/>
      </c>
      <c r="B25" s="197"/>
      <c r="C25" s="192">
        <f>IF(OR(B41=0,C$3&gt;'Financing Sources'!$D21),0,IF('Financing Sources'!$E21*(C$20-C$22)&gt;B41,B41,'Financing Sources'!$E21*(C$20-C$22)))</f>
        <v>0</v>
      </c>
      <c r="D25" s="192">
        <f>IF(OR(C41=0,D$3&gt;'Financing Sources'!$D$21),0,IF('Financing Sources'!$E21*(D$20-D$22)&gt;C41,C41,'Financing Sources'!$E21*(D$20-D$22)))</f>
        <v>0</v>
      </c>
      <c r="E25" s="192">
        <f>IF(OR(D41=0,E$3&gt;'Financing Sources'!$D$21),0,IF('Financing Sources'!$E21*(E$20-E$22)&gt;D41,D41,'Financing Sources'!$E21*(E$20-E$22)))</f>
        <v>0</v>
      </c>
      <c r="F25" s="192">
        <f>IF(OR(E41=0,F$3&gt;'Financing Sources'!$D$21),0,IF('Financing Sources'!$E21*(F$20-F$22)&gt;E41,E41,'Financing Sources'!$E21*(F$20-F$22)))</f>
        <v>0</v>
      </c>
      <c r="G25" s="192">
        <f>IF(OR(F41=0,G$3&gt;'Financing Sources'!$D$21),0,IF('Financing Sources'!$E21*(G$20-G$22)&gt;F41,F41,'Financing Sources'!$E21*(G$20-G$22)))</f>
        <v>0</v>
      </c>
      <c r="H25" s="192">
        <f>IF(OR(G41=0,H$3&gt;'Financing Sources'!$D$21),0,IF('Financing Sources'!$E21*(H$20-H$22)&gt;G41,G41,'Financing Sources'!$E21*(H$20-H$22)))</f>
        <v>0</v>
      </c>
      <c r="I25" s="192">
        <f>IF(OR(H41=0,I$3&gt;'Financing Sources'!$D$21),0,IF('Financing Sources'!$E21*(I$20-I$22)&gt;H41,H41,'Financing Sources'!$E21*(I$20-I$22)))</f>
        <v>0</v>
      </c>
      <c r="J25" s="192">
        <f>IF(OR(I41=0,J$3&gt;'Financing Sources'!$D$21),0,IF('Financing Sources'!$E21*(J$20-J$22)&gt;I41,I41,'Financing Sources'!$E21*(J$20-J$22)))</f>
        <v>0</v>
      </c>
      <c r="K25" s="192">
        <f>IF(OR(J41=0,K$3&gt;'Financing Sources'!$D$21),0,IF('Financing Sources'!$E21*(K$20-K$22)&gt;J41,J41,'Financing Sources'!$E21*(K$20-K$22)))</f>
        <v>0</v>
      </c>
      <c r="L25" s="192">
        <f>IF(OR(K41=0,L$3&gt;'Financing Sources'!$D$21),0,IF('Financing Sources'!$E21*(L$20-L$22)&gt;K41,K41,'Financing Sources'!$E21*(L$20-L$22)))</f>
        <v>0</v>
      </c>
      <c r="M25" s="192">
        <f>IF(OR(L41=0,M$3&gt;'Financing Sources'!$D$21),0,IF('Financing Sources'!$E21*(M$20-M$22)&gt;L41,L41,'Financing Sources'!$E21*(M$20-M$22)))</f>
        <v>0</v>
      </c>
      <c r="N25" s="192">
        <f>IF(OR(M41=0,N$3&gt;'Financing Sources'!$D$21),0,IF('Financing Sources'!$E21*(N$20-N$22)&gt;M41,M41,'Financing Sources'!$E21*(N$20-N$22)))</f>
        <v>0</v>
      </c>
      <c r="O25" s="192">
        <f>IF(OR(N41=0,O$3&gt;'Financing Sources'!$D$21),0,IF('Financing Sources'!$E21*(O$20-O$22)&gt;N41,N41,'Financing Sources'!$E21*(O$20-O$22)))</f>
        <v>0</v>
      </c>
      <c r="P25" s="192">
        <f>IF(OR(O41=0,P$3&gt;'Financing Sources'!$D$21),0,IF('Financing Sources'!$E21*(P$20-P$22)&gt;O41,O41,'Financing Sources'!$E21*(P$20-P$22)))</f>
        <v>0</v>
      </c>
      <c r="Q25" s="192">
        <f>IF(OR(P41=0,Q$3&gt;'Financing Sources'!$D$21),0,IF('Financing Sources'!$E21*(Q$20-Q$22)&gt;P41,P41,'Financing Sources'!$E21*(Q$20-Q$22)))</f>
        <v>0</v>
      </c>
      <c r="R25" s="192">
        <f>IF(OR(Q41=0,R$3&gt;'Financing Sources'!$D$21),0,IF('Financing Sources'!$E21*(R$20-R$22)&gt;Q41,Q41,'Financing Sources'!$E21*(R$20-R$22)))</f>
        <v>0</v>
      </c>
      <c r="S25" s="192">
        <f>IF(OR(R41=0,S$3&gt;'Financing Sources'!$D$21),0,IF('Financing Sources'!$E21*(S$20-S$22)&gt;R41,R41,'Financing Sources'!$E21*(S$20-S$22)))</f>
        <v>0</v>
      </c>
      <c r="T25" s="192">
        <f>IF(OR(S41=0,T$3&gt;'Financing Sources'!$D$21),0,IF('Financing Sources'!$E21*(T$20-T$22)&gt;S41,S41,'Financing Sources'!$E21*(T$20-T$22)))</f>
        <v>0</v>
      </c>
      <c r="U25" s="192">
        <f>IF(OR(T41=0,U$3&gt;'Financing Sources'!$D$21),0,IF('Financing Sources'!$E21*(U$20-U$22)&gt;T41,T41,'Financing Sources'!$E21*(U$20-U$22)))</f>
        <v>0</v>
      </c>
      <c r="V25" s="192">
        <f>IF(OR(U41=0,V$3&gt;'Financing Sources'!$D$21),0,IF('Financing Sources'!$E21*(V$20-V$22)&gt;U41,U41,'Financing Sources'!$E21*(V$20-V$22)))</f>
        <v>0</v>
      </c>
      <c r="W25" s="192">
        <f>IF(OR(V41=0,W$3&gt;'Financing Sources'!$D$21),0,IF('Financing Sources'!$E21*(W$20-W$22)&gt;V41,V41,'Financing Sources'!$E21*(W$20-W$22)))</f>
        <v>0</v>
      </c>
      <c r="X25" s="192">
        <f>IF(OR(W41=0,X$3&gt;'Financing Sources'!$D$21),0,IF('Financing Sources'!$E21*(X$20-X$22)&gt;W41,W41,'Financing Sources'!$E21*(X$20-X$22)))</f>
        <v>0</v>
      </c>
      <c r="Y25" s="192">
        <f>IF(OR(X41=0,Y$3&gt;'Financing Sources'!$D$21),0,IF('Financing Sources'!$E21*(Y$20-Y$22)&gt;X41,X41,'Financing Sources'!$E21*(Y$20-Y$22)))</f>
        <v>0</v>
      </c>
      <c r="Z25" s="192">
        <f>IF(OR(Y41=0,Z$3&gt;'Financing Sources'!$D$21),0,IF('Financing Sources'!$E21*(Z$20-Z$22)&gt;Y41,Y41,'Financing Sources'!$E21*(Z$20-Z$22)))</f>
        <v>0</v>
      </c>
      <c r="AA25" s="192">
        <f>IF(OR(Z41=0,AA$3&gt;'Financing Sources'!$D$21),0,IF('Financing Sources'!$E21*(AA$20-AA$22)&gt;Z41,Z41,'Financing Sources'!$E21*(AA$20-AA$22)))</f>
        <v>0</v>
      </c>
      <c r="AB25" s="192">
        <f>IF(OR(AA41=0,AB$3&gt;'Financing Sources'!$D$21),0,IF('Financing Sources'!$E21*(AB$20-AB$22)&gt;AA41,AA41,'Financing Sources'!$E21*(AB$20-AB$22)))</f>
        <v>0</v>
      </c>
      <c r="AC25" s="192">
        <f>IF(OR(AB41=0,AC$3&gt;'Financing Sources'!$D$21),0,IF('Financing Sources'!$E21*(AC$20-AC$22)&gt;AB41,AB41,'Financing Sources'!$E21*(AC$20-AC$22)))</f>
        <v>0</v>
      </c>
      <c r="AD25" s="192">
        <f>IF(OR(AC41=0,AD$3&gt;'Financing Sources'!$D$21),0,IF('Financing Sources'!$E21*(AD$20-AD$22)&gt;AC41,AC41,'Financing Sources'!$E21*(AD$20-AD$22)))</f>
        <v>0</v>
      </c>
      <c r="AE25" s="192">
        <f>IF(OR(AD41=0,AE$3&gt;'Financing Sources'!$D$21),0,IF('Financing Sources'!$E21*(AE$20-AE$22)&gt;AD41,AD41,'Financing Sources'!$E21*(AE$20-AE$22)))</f>
        <v>0</v>
      </c>
      <c r="AF25" s="193">
        <f>IF(OR(AE41=0,AF$3&gt;'Financing Sources'!$D$21),0,IF('Financing Sources'!$E21*(AF$20-AF$22)&gt;AE41,AE41,'Financing Sources'!$E21*(AF$20-AF$22)))</f>
        <v>0</v>
      </c>
    </row>
    <row r="26" spans="1:32" ht="15" customHeight="1" x14ac:dyDescent="0.45">
      <c r="A26" s="182" t="str">
        <f>IF('Financing Sources'!A22="","",'Financing Sources'!A22)</f>
        <v/>
      </c>
      <c r="B26" s="197"/>
      <c r="C26" s="192">
        <f>IF(OR(B42=0,C$3&gt;'Financing Sources'!$D22),0,IF('Financing Sources'!$E22*(C$20-C$22-C$25)&gt;B42,B42,'Financing Sources'!$E22*(C$20-C$22-C$25)))</f>
        <v>0</v>
      </c>
      <c r="D26" s="192">
        <f>IF(OR(C42=0,D$3&gt;'Financing Sources'!$D22),0,IF('Financing Sources'!$E22*(D$20-D$22-D$25)&gt;C42,C42,'Financing Sources'!$E22*(D$20-D$22-D$25)))</f>
        <v>0</v>
      </c>
      <c r="E26" s="192">
        <f>IF(OR(D42=0,E$3&gt;'Financing Sources'!$D22),0,IF('Financing Sources'!$E22*(E$20-E$22-E$25)&gt;D42,D42,'Financing Sources'!$E22*(E$20-E$22-E$25)))</f>
        <v>0</v>
      </c>
      <c r="F26" s="192">
        <f>IF(OR(E42=0,F$3&gt;'Financing Sources'!$D22),0,IF('Financing Sources'!$E22*(F$20-F$22-F$25)&gt;E42,E42,'Financing Sources'!$E22*(F$20-F$22-F$25)))</f>
        <v>0</v>
      </c>
      <c r="G26" s="192">
        <f>IF(OR(F42=0,G$3&gt;'Financing Sources'!$D22),0,IF('Financing Sources'!$E22*(G$20-G$22-G$25)&gt;F42,F42,'Financing Sources'!$E22*(G$20-G$22-G$25)))</f>
        <v>0</v>
      </c>
      <c r="H26" s="192">
        <f>IF(OR(G42=0,H$3&gt;'Financing Sources'!$D22),0,IF('Financing Sources'!$E22*(H$20-H$22-H$25)&gt;G42,G42,'Financing Sources'!$E22*(H$20-H$22-H$25)))</f>
        <v>0</v>
      </c>
      <c r="I26" s="192">
        <f>IF(OR(H42=0,I$3&gt;'Financing Sources'!$D22),0,IF('Financing Sources'!$E22*(I$20-I$22-I$25)&gt;H42,H42,'Financing Sources'!$E22*(I$20-I$22-I$25)))</f>
        <v>0</v>
      </c>
      <c r="J26" s="192">
        <f>IF(OR(I42=0,J$3&gt;'Financing Sources'!$D22),0,IF('Financing Sources'!$E22*(J$20-J$22-J$25)&gt;I42,I42,'Financing Sources'!$E22*(J$20-J$22-J$25)))</f>
        <v>0</v>
      </c>
      <c r="K26" s="192">
        <f>IF(OR(J42=0,K$3&gt;'Financing Sources'!$D22),0,IF('Financing Sources'!$E22*(K$20-K$22-K$25)&gt;J42,J42,'Financing Sources'!$E22*(K$20-K$22-K$25)))</f>
        <v>0</v>
      </c>
      <c r="L26" s="192">
        <f>IF(OR(K42=0,L$3&gt;'Financing Sources'!$D22),0,IF('Financing Sources'!$E22*(L$20-L$22-L$25)&gt;K42,K42,'Financing Sources'!$E22*(L$20-L$22-L$25)))</f>
        <v>0</v>
      </c>
      <c r="M26" s="192">
        <f>IF(OR(L42=0,M$3&gt;'Financing Sources'!$D22),0,IF('Financing Sources'!$E22*(M$20-M$22-M$25)&gt;L42,L42,'Financing Sources'!$E22*(M$20-M$22-M$25)))</f>
        <v>0</v>
      </c>
      <c r="N26" s="192">
        <f>IF(OR(M42=0,N$3&gt;'Financing Sources'!$D22),0,IF('Financing Sources'!$E22*(N$20-N$22-N$25)&gt;M42,M42,'Financing Sources'!$E22*(N$20-N$22-N$25)))</f>
        <v>0</v>
      </c>
      <c r="O26" s="192">
        <f>IF(OR(N42=0,O$3&gt;'Financing Sources'!$D22),0,IF('Financing Sources'!$E22*(O$20-O$22-O$25)&gt;N42,N42,'Financing Sources'!$E22*(O$20-O$22-O$25)))</f>
        <v>0</v>
      </c>
      <c r="P26" s="192">
        <f>IF(OR(O42=0,P$3&gt;'Financing Sources'!$D22),0,IF('Financing Sources'!$E22*(P$20-P$22-P$25)&gt;O42,O42,'Financing Sources'!$E22*(P$20-P$22-P$25)))</f>
        <v>0</v>
      </c>
      <c r="Q26" s="192">
        <f>IF(OR(P42=0,Q$3&gt;'Financing Sources'!$D22),0,IF('Financing Sources'!$E22*(Q$20-Q$22-Q$25)&gt;P42,P42,'Financing Sources'!$E22*(Q$20-Q$22-Q$25)))</f>
        <v>0</v>
      </c>
      <c r="R26" s="192">
        <f>IF(OR(Q42=0,R$3&gt;'Financing Sources'!$D22),0,IF('Financing Sources'!$E22*(R$20-R$22-R$25)&gt;Q42,Q42,'Financing Sources'!$E22*(R$20-R$22-R$25)))</f>
        <v>0</v>
      </c>
      <c r="S26" s="192">
        <f>IF(OR(R42=0,S$3&gt;'Financing Sources'!$D22),0,IF('Financing Sources'!$E22*(S$20-S$22-S$25)&gt;R42,R42,'Financing Sources'!$E22*(S$20-S$22-S$25)))</f>
        <v>0</v>
      </c>
      <c r="T26" s="192">
        <f>IF(OR(S42=0,T$3&gt;'Financing Sources'!$D22),0,IF('Financing Sources'!$E22*(T$20-T$22-T$25)&gt;S42,S42,'Financing Sources'!$E22*(T$20-T$22-T$25)))</f>
        <v>0</v>
      </c>
      <c r="U26" s="192">
        <f>IF(OR(T42=0,U$3&gt;'Financing Sources'!$D22),0,IF('Financing Sources'!$E22*(U$20-U$22-U$25)&gt;T42,T42,'Financing Sources'!$E22*(U$20-U$22-U$25)))</f>
        <v>0</v>
      </c>
      <c r="V26" s="192">
        <f>IF(OR(U42=0,V$3&gt;'Financing Sources'!$D22),0,IF('Financing Sources'!$E22*(V$20-V$22-V$25)&gt;U42,U42,'Financing Sources'!$E22*(V$20-V$22-V$25)))</f>
        <v>0</v>
      </c>
      <c r="W26" s="192">
        <f>IF(OR(V42=0,W$3&gt;'Financing Sources'!$D22),0,IF('Financing Sources'!$E22*(W$20-W$22-W$25)&gt;V42,V42,'Financing Sources'!$E22*(W$20-W$22-W$25)))</f>
        <v>0</v>
      </c>
      <c r="X26" s="192">
        <f>IF(OR(W42=0,X$3&gt;'Financing Sources'!$D22),0,IF('Financing Sources'!$E22*(X$20-X$22-X$25)&gt;W42,W42,'Financing Sources'!$E22*(X$20-X$22-X$25)))</f>
        <v>0</v>
      </c>
      <c r="Y26" s="192">
        <f>IF(OR(X42=0,Y$3&gt;'Financing Sources'!$D22),0,IF('Financing Sources'!$E22*(Y$20-Y$22-Y$25)&gt;X42,X42,'Financing Sources'!$E22*(Y$20-Y$22-Y$25)))</f>
        <v>0</v>
      </c>
      <c r="Z26" s="192">
        <f>IF(OR(Y42=0,Z$3&gt;'Financing Sources'!$D22),0,IF('Financing Sources'!$E22*(Z$20-Z$22-Z$25)&gt;Y42,Y42,'Financing Sources'!$E22*(Z$20-Z$22-Z$25)))</f>
        <v>0</v>
      </c>
      <c r="AA26" s="192">
        <f>IF(OR(Z42=0,AA$3&gt;'Financing Sources'!$D22),0,IF('Financing Sources'!$E22*(AA$20-AA$22-AA$25)&gt;Z42,Z42,'Financing Sources'!$E22*(AA$20-AA$22-AA$25)))</f>
        <v>0</v>
      </c>
      <c r="AB26" s="192">
        <f>IF(OR(AA42=0,AB$3&gt;'Financing Sources'!$D22),0,IF('Financing Sources'!$E22*(AB$20-AB$22-AB$25)&gt;AA42,AA42,'Financing Sources'!$E22*(AB$20-AB$22-AB$25)))</f>
        <v>0</v>
      </c>
      <c r="AC26" s="192">
        <f>IF(OR(AB42=0,AC$3&gt;'Financing Sources'!$D22),0,IF('Financing Sources'!$E22*(AC$20-AC$22-AC$25)&gt;AB42,AB42,'Financing Sources'!$E22*(AC$20-AC$22-AC$25)))</f>
        <v>0</v>
      </c>
      <c r="AD26" s="192">
        <f>IF(OR(AC42=0,AD$3&gt;'Financing Sources'!$D22),0,IF('Financing Sources'!$E22*(AD$20-AD$22-AD$25)&gt;AC42,AC42,'Financing Sources'!$E22*(AD$20-AD$22-AD$25)))</f>
        <v>0</v>
      </c>
      <c r="AE26" s="192">
        <f>IF(OR(AD42=0,AE$3&gt;'Financing Sources'!$D22),0,IF('Financing Sources'!$E22*(AE$20-AE$22-AE$25)&gt;AD42,AD42,'Financing Sources'!$E22*(AE$20-AE$22-AE$25)))</f>
        <v>0</v>
      </c>
      <c r="AF26" s="193">
        <f>IF(OR(AE42=0,AF$3&gt;'Financing Sources'!$D22),0,IF('Financing Sources'!$E22*(AF$20-AF$22-AF$25)&gt;AE42,AE42,'Financing Sources'!$E22*(AF$20-AF$22-AF$25)))</f>
        <v>0</v>
      </c>
    </row>
    <row r="27" spans="1:32" ht="15" customHeight="1" x14ac:dyDescent="0.45">
      <c r="A27" s="182" t="str">
        <f>IF('Financing Sources'!A25="","",'Financing Sources'!A25)</f>
        <v/>
      </c>
      <c r="B27" s="197"/>
      <c r="C27" s="192">
        <f>IF(OR(B43=0,C$3&gt;'Financing Sources'!$D23),0,IF('Financing Sources'!$E23*(C$20-C$22-C$25-C$26)&gt;B43,B43,'Financing Sources'!$E23*(C$20-C$22-C$25-C$26)))</f>
        <v>0</v>
      </c>
      <c r="D27" s="192">
        <f>IF(OR(C43=0,D$3&gt;'Financing Sources'!$D23),0,IF('Financing Sources'!$E23*(D$20-D$22-D$25-D$26)&gt;C43,C43,'Financing Sources'!$E23*(D$20-D$22-D$25-D$26)))</f>
        <v>0</v>
      </c>
      <c r="E27" s="192">
        <f>IF(OR(D43=0,E$3&gt;'Financing Sources'!$D23),0,IF('Financing Sources'!$E23*(E$20-E$22-E$25-E$26)&gt;D43,D43,'Financing Sources'!$E23*(E$20-E$22-E$25-E$26)))</f>
        <v>0</v>
      </c>
      <c r="F27" s="192">
        <f>IF(OR(E43=0,F$3&gt;'Financing Sources'!$D23),0,IF('Financing Sources'!$E23*(F$20-F$22-F$25-F$26)&gt;E43,E43,'Financing Sources'!$E23*(F$20-F$22-F$25-F$26)))</f>
        <v>0</v>
      </c>
      <c r="G27" s="192">
        <f>IF(OR(F43=0,G$3&gt;'Financing Sources'!$D23),0,IF('Financing Sources'!$E23*(G$20-G$22-G$25-G$26)&gt;F43,F43,'Financing Sources'!$E23*(G$20-G$22-G$25-G$26)))</f>
        <v>0</v>
      </c>
      <c r="H27" s="192">
        <f>IF(OR(G43=0,H$3&gt;'Financing Sources'!$D23),0,IF('Financing Sources'!$E23*(H$20-H$22-H$25-H$26)&gt;G43,G43,'Financing Sources'!$E23*(H$20-H$22-H$25-H$26)))</f>
        <v>0</v>
      </c>
      <c r="I27" s="192">
        <f>IF(OR(H43=0,I$3&gt;'Financing Sources'!$D23),0,IF('Financing Sources'!$E23*(I$20-I$22-I$25-I$26)&gt;H43,H43,'Financing Sources'!$E23*(I$20-I$22-I$25-I$26)))</f>
        <v>0</v>
      </c>
      <c r="J27" s="192">
        <f>IF(OR(I43=0,J$3&gt;'Financing Sources'!$D23),0,IF('Financing Sources'!$E23*(J$20-J$22-J$25-J$26)&gt;I43,I43,'Financing Sources'!$E23*(J$20-J$22-J$25-J$26)))</f>
        <v>0</v>
      </c>
      <c r="K27" s="192">
        <f>IF(OR(J43=0,K$3&gt;'Financing Sources'!$D23),0,IF('Financing Sources'!$E23*(K$20-K$22-K$25-K$26)&gt;J43,J43,'Financing Sources'!$E23*(K$20-K$22-K$25-K$26)))</f>
        <v>0</v>
      </c>
      <c r="L27" s="192">
        <f>IF(OR(K43=0,L$3&gt;'Financing Sources'!$D23),0,IF('Financing Sources'!$E23*(L$20-L$22-L$25-L$26)&gt;K43,K43,'Financing Sources'!$E23*(L$20-L$22-L$25-L$26)))</f>
        <v>0</v>
      </c>
      <c r="M27" s="192">
        <f>IF(OR(L43=0,M$3&gt;'Financing Sources'!$D23),0,IF('Financing Sources'!$E23*(M$20-M$22-M$25-M$26)&gt;L43,L43,'Financing Sources'!$E23*(M$20-M$22-M$25-M$26)))</f>
        <v>0</v>
      </c>
      <c r="N27" s="192">
        <f>IF(OR(M43=0,N$3&gt;'Financing Sources'!$D23),0,IF('Financing Sources'!$E23*(N$20-N$22-N$25-N$26)&gt;M43,M43,'Financing Sources'!$E23*(N$20-N$22-N$25-N$26)))</f>
        <v>0</v>
      </c>
      <c r="O27" s="192">
        <f>IF(OR(N43=0,O$3&gt;'Financing Sources'!$D23),0,IF('Financing Sources'!$E23*(O$20-O$22-O$25-O$26)&gt;N43,N43,'Financing Sources'!$E23*(O$20-O$22-O$25-O$26)))</f>
        <v>0</v>
      </c>
      <c r="P27" s="192">
        <f>IF(OR(O43=0,P$3&gt;'Financing Sources'!$D23),0,IF('Financing Sources'!$E23*(P$20-P$22-P$25-P$26)&gt;O43,O43,'Financing Sources'!$E23*(P$20-P$22-P$25-P$26)))</f>
        <v>0</v>
      </c>
      <c r="Q27" s="192">
        <f>IF(OR(P43=0,Q$3&gt;'Financing Sources'!$D23),0,IF('Financing Sources'!$E23*(Q$20-Q$22-Q$25-Q$26)&gt;P43,P43,'Financing Sources'!$E23*(Q$20-Q$22-Q$25-Q$26)))</f>
        <v>0</v>
      </c>
      <c r="R27" s="192">
        <f>IF(OR(Q43=0,R$3&gt;'Financing Sources'!$D23),0,IF('Financing Sources'!$E23*(R$20-R$22-R$25-R$26)&gt;Q43,Q43,'Financing Sources'!$E23*(R$20-R$22-R$25-R$26)))</f>
        <v>0</v>
      </c>
      <c r="S27" s="192">
        <f>IF(OR(R43=0,S$3&gt;'Financing Sources'!$D23),0,IF('Financing Sources'!$E23*(S$20-S$22-S$25-S$26)&gt;R43,R43,'Financing Sources'!$E23*(S$20-S$22-S$25-S$26)))</f>
        <v>0</v>
      </c>
      <c r="T27" s="192">
        <f>IF(OR(S43=0,T$3&gt;'Financing Sources'!$D23),0,IF('Financing Sources'!$E23*(T$20-T$22-T$25-T$26)&gt;S43,S43,'Financing Sources'!$E23*(T$20-T$22-T$25-T$26)))</f>
        <v>0</v>
      </c>
      <c r="U27" s="192">
        <f>IF(OR(T43=0,U$3&gt;'Financing Sources'!$D23),0,IF('Financing Sources'!$E23*(U$20-U$22-U$25-U$26)&gt;T43,T43,'Financing Sources'!$E23*(U$20-U$22-U$25-U$26)))</f>
        <v>0</v>
      </c>
      <c r="V27" s="192">
        <f>IF(OR(U43=0,V$3&gt;'Financing Sources'!$D23),0,IF('Financing Sources'!$E23*(V$20-V$22-V$25-V$26)&gt;U43,U43,'Financing Sources'!$E23*(V$20-V$22-V$25-V$26)))</f>
        <v>0</v>
      </c>
      <c r="W27" s="192">
        <f>IF(OR(V43=0,W$3&gt;'Financing Sources'!$D23),0,IF('Financing Sources'!$E23*(W$20-W$22-W$25-W$26)&gt;V43,V43,'Financing Sources'!$E23*(W$20-W$22-W$25-W$26)))</f>
        <v>0</v>
      </c>
      <c r="X27" s="192">
        <f>IF(OR(W43=0,X$3&gt;'Financing Sources'!$D23),0,IF('Financing Sources'!$E23*(X$20-X$22-X$25-X$26)&gt;W43,W43,'Financing Sources'!$E23*(X$20-X$22-X$25-X$26)))</f>
        <v>0</v>
      </c>
      <c r="Y27" s="192">
        <f>IF(OR(X43=0,Y$3&gt;'Financing Sources'!$D23),0,IF('Financing Sources'!$E23*(Y$20-Y$22-Y$25-Y$26)&gt;X43,X43,'Financing Sources'!$E23*(Y$20-Y$22-Y$25-Y$26)))</f>
        <v>0</v>
      </c>
      <c r="Z27" s="192">
        <f>IF(OR(Y43=0,Z$3&gt;'Financing Sources'!$D23),0,IF('Financing Sources'!$E23*(Z$20-Z$22-Z$25-Z$26)&gt;Y43,Y43,'Financing Sources'!$E23*(Z$20-Z$22-Z$25-Z$26)))</f>
        <v>0</v>
      </c>
      <c r="AA27" s="192">
        <f>IF(OR(Z43=0,AA$3&gt;'Financing Sources'!$D23),0,IF('Financing Sources'!$E23*(AA$20-AA$22-AA$25-AA$26)&gt;Z43,Z43,'Financing Sources'!$E23*(AA$20-AA$22-AA$25-AA$26)))</f>
        <v>0</v>
      </c>
      <c r="AB27" s="192">
        <f>IF(OR(AA43=0,AB$3&gt;'Financing Sources'!$D23),0,IF('Financing Sources'!$E23*(AB$20-AB$22-AB$25-AB$26)&gt;AA43,AA43,'Financing Sources'!$E23*(AB$20-AB$22-AB$25-AB$26)))</f>
        <v>0</v>
      </c>
      <c r="AC27" s="192">
        <f>IF(OR(AB43=0,AC$3&gt;'Financing Sources'!$D23),0,IF('Financing Sources'!$E23*(AC$20-AC$22-AC$25-AC$26)&gt;AB43,AB43,'Financing Sources'!$E23*(AC$20-AC$22-AC$25-AC$26)))</f>
        <v>0</v>
      </c>
      <c r="AD27" s="192">
        <f>IF(OR(AC43=0,AD$3&gt;'Financing Sources'!$D23),0,IF('Financing Sources'!$E23*(AD$20-AD$22-AD$25-AD$26)&gt;AC43,AC43,'Financing Sources'!$E23*(AD$20-AD$22-AD$25-AD$26)))</f>
        <v>0</v>
      </c>
      <c r="AE27" s="192">
        <f>IF(OR(AD43=0,AE$3&gt;'Financing Sources'!$D23),0,IF('Financing Sources'!$E23*(AE$20-AE$22-AE$25-AE$26)&gt;AD43,AD43,'Financing Sources'!$E23*(AE$20-AE$22-AE$25-AE$26)))</f>
        <v>0</v>
      </c>
      <c r="AF27" s="193">
        <f>IF(OR(AE43=0,AF$3&gt;'Financing Sources'!$D23),0,IF('Financing Sources'!$E23*(AF$20-AF$22-AF$25-AF$26)&gt;AE43,AE43,'Financing Sources'!$E23*(AF$20-AF$22-AF$25-AF$26)))</f>
        <v>0</v>
      </c>
    </row>
    <row r="28" spans="1:32" ht="15" customHeight="1" x14ac:dyDescent="0.45">
      <c r="A28" s="182"/>
      <c r="B28" s="197"/>
      <c r="C28" s="192">
        <f>IF(OR(B44=0,C$3&gt;'Financing Sources'!$D24),0,IF('Financing Sources'!$E24*(C$20-C$22-C$25-C$26-C$27)&gt;B44,B44,'Financing Sources'!$E24*(C$20-C$22-C$25-C$26-C$27)))</f>
        <v>0</v>
      </c>
      <c r="D28" s="192">
        <f>IF(OR(C44=0,D$3&gt;'Financing Sources'!$D24),0,IF('Financing Sources'!$E24*(D$20-D$22-D$25-D$26-D$27)&gt;C44,C44,'Financing Sources'!$E24*(D$20-D$22-D$25-D$26-D$27)))</f>
        <v>0</v>
      </c>
      <c r="E28" s="192">
        <f>IF(OR(D44=0,E$3&gt;'Financing Sources'!$D24),0,IF('Financing Sources'!$E24*(E$20-E$22-E$25-E$26-E$27)&gt;D44,D44,'Financing Sources'!$E24*(E$20-E$22-E$25-E$26-E$27)))</f>
        <v>0</v>
      </c>
      <c r="F28" s="192">
        <f>IF(OR(E44=0,F$3&gt;'Financing Sources'!$D24),0,IF('Financing Sources'!$E24*(F$20-F$22-F$25-F$26-F$27)&gt;E44,E44,'Financing Sources'!$E24*(F$20-F$22-F$25-F$26-F$27)))</f>
        <v>0</v>
      </c>
      <c r="G28" s="192">
        <f>IF(OR(F44=0,G$3&gt;'Financing Sources'!$D24),0,IF('Financing Sources'!$E24*(G$20-G$22-G$25-G$26-G$27)&gt;F44,F44,'Financing Sources'!$E24*(G$20-G$22-G$25-G$26-G$27)))</f>
        <v>0</v>
      </c>
      <c r="H28" s="192">
        <f>IF(OR(G44=0,H$3&gt;'Financing Sources'!$D24),0,IF('Financing Sources'!$E24*(H$20-H$22-H$25-H$26-H$27)&gt;G44,G44,'Financing Sources'!$E24*(H$20-H$22-H$25-H$26-H$27)))</f>
        <v>0</v>
      </c>
      <c r="I28" s="192">
        <f>IF(OR(H44=0,I$3&gt;'Financing Sources'!$D24),0,IF('Financing Sources'!$E24*(I$20-I$22-I$25-I$26-I$27)&gt;H44,H44,'Financing Sources'!$E24*(I$20-I$22-I$25-I$26-I$27)))</f>
        <v>0</v>
      </c>
      <c r="J28" s="192">
        <f>IF(OR(I44=0,J$3&gt;'Financing Sources'!$D24),0,IF('Financing Sources'!$E24*(J$20-J$22-J$25-J$26-J$27)&gt;I44,I44,'Financing Sources'!$E24*(J$20-J$22-J$25-J$26-J$27)))</f>
        <v>0</v>
      </c>
      <c r="K28" s="192">
        <f>IF(OR(J44=0,K$3&gt;'Financing Sources'!$D24),0,IF('Financing Sources'!$E24*(K$20-K$22-K$25-K$26-K$27)&gt;J44,J44,'Financing Sources'!$E24*(K$20-K$22-K$25-K$26-K$27)))</f>
        <v>0</v>
      </c>
      <c r="L28" s="192">
        <f>IF(OR(K44=0,L$3&gt;'Financing Sources'!$D24),0,IF('Financing Sources'!$E24*(L$20-L$22-L$25-L$26-L$27)&gt;K44,K44,'Financing Sources'!$E24*(L$20-L$22-L$25-L$26-L$27)))</f>
        <v>0</v>
      </c>
      <c r="M28" s="192">
        <f>IF(OR(L44=0,M$3&gt;'Financing Sources'!$D24),0,IF('Financing Sources'!$E24*(M$20-M$22-M$25-M$26-M$27)&gt;L44,L44,'Financing Sources'!$E24*(M$20-M$22-M$25-M$26-M$27)))</f>
        <v>0</v>
      </c>
      <c r="N28" s="192">
        <f>IF(OR(M44=0,N$3&gt;'Financing Sources'!$D24),0,IF('Financing Sources'!$E24*(N$20-N$22-N$25-N$26-N$27)&gt;M44,M44,'Financing Sources'!$E24*(N$20-N$22-N$25-N$26-N$27)))</f>
        <v>0</v>
      </c>
      <c r="O28" s="192">
        <f>IF(OR(N44=0,O$3&gt;'Financing Sources'!$D24),0,IF('Financing Sources'!$E24*(O$20-O$22-O$25-O$26-O$27)&gt;N44,N44,'Financing Sources'!$E24*(O$20-O$22-O$25-O$26-O$27)))</f>
        <v>0</v>
      </c>
      <c r="P28" s="192">
        <f>IF(OR(O44=0,P$3&gt;'Financing Sources'!$D24),0,IF('Financing Sources'!$E24*(P$20-P$22-P$25-P$26-P$27)&gt;O44,O44,'Financing Sources'!$E24*(P$20-P$22-P$25-P$26-P$27)))</f>
        <v>0</v>
      </c>
      <c r="Q28" s="192">
        <f>IF(OR(P44=0,Q$3&gt;'Financing Sources'!$D24),0,IF('Financing Sources'!$E24*(Q$20-Q$22-Q$25-Q$26-Q$27)&gt;P44,P44,'Financing Sources'!$E24*(Q$20-Q$22-Q$25-Q$26-Q$27)))</f>
        <v>0</v>
      </c>
      <c r="R28" s="192">
        <f>IF(OR(Q44=0,R$3&gt;'Financing Sources'!$D24),0,IF('Financing Sources'!$E24*(R$20-R$22-R$25-R$26-R$27)&gt;Q44,Q44,'Financing Sources'!$E24*(R$20-R$22-R$25-R$26-R$27)))</f>
        <v>0</v>
      </c>
      <c r="S28" s="192">
        <f>IF(OR(R44=0,S$3&gt;'Financing Sources'!$D24),0,IF('Financing Sources'!$E24*(S$20-S$22-S$25-S$26-S$27)&gt;R44,R44,'Financing Sources'!$E24*(S$20-S$22-S$25-S$26-S$27)))</f>
        <v>0</v>
      </c>
      <c r="T28" s="192">
        <f>IF(OR(S44=0,T$3&gt;'Financing Sources'!$D24),0,IF('Financing Sources'!$E24*(T$20-T$22-T$25-T$26-T$27)&gt;S44,S44,'Financing Sources'!$E24*(T$20-T$22-T$25-T$26-T$27)))</f>
        <v>0</v>
      </c>
      <c r="U28" s="192">
        <f>IF(OR(T44=0,U$3&gt;'Financing Sources'!$D24),0,IF('Financing Sources'!$E24*(U$20-U$22-U$25-U$26-U$27)&gt;T44,T44,'Financing Sources'!$E24*(U$20-U$22-U$25-U$26-U$27)))</f>
        <v>0</v>
      </c>
      <c r="V28" s="192">
        <f>IF(OR(U44=0,V$3&gt;'Financing Sources'!$D24),0,IF('Financing Sources'!$E24*(V$20-V$22-V$25-V$26-V$27)&gt;U44,U44,'Financing Sources'!$E24*(V$20-V$22-V$25-V$26-V$27)))</f>
        <v>0</v>
      </c>
      <c r="W28" s="192">
        <f>IF(OR(V44=0,W$3&gt;'Financing Sources'!$D24),0,IF('Financing Sources'!$E24*(W$20-W$22-W$25-W$26-W$27)&gt;V44,V44,'Financing Sources'!$E24*(W$20-W$22-W$25-W$26-W$27)))</f>
        <v>0</v>
      </c>
      <c r="X28" s="192">
        <f>IF(OR(W44=0,X$3&gt;'Financing Sources'!$D24),0,IF('Financing Sources'!$E24*(X$20-X$22-X$25-X$26-X$27)&gt;W44,W44,'Financing Sources'!$E24*(X$20-X$22-X$25-X$26-X$27)))</f>
        <v>0</v>
      </c>
      <c r="Y28" s="192">
        <f>IF(OR(X44=0,Y$3&gt;'Financing Sources'!$D24),0,IF('Financing Sources'!$E24*(Y$20-Y$22-Y$25-Y$26-Y$27)&gt;X44,X44,'Financing Sources'!$E24*(Y$20-Y$22-Y$25-Y$26-Y$27)))</f>
        <v>0</v>
      </c>
      <c r="Z28" s="192">
        <f>IF(OR(Y44=0,Z$3&gt;'Financing Sources'!$D24),0,IF('Financing Sources'!$E24*(Z$20-Z$22-Z$25-Z$26-Z$27)&gt;Y44,Y44,'Financing Sources'!$E24*(Z$20-Z$22-Z$25-Z$26-Z$27)))</f>
        <v>0</v>
      </c>
      <c r="AA28" s="192">
        <f>IF(OR(Z44=0,AA$3&gt;'Financing Sources'!$D24),0,IF('Financing Sources'!$E24*(AA$20-AA$22-AA$25-AA$26-AA$27)&gt;Z44,Z44,'Financing Sources'!$E24*(AA$20-AA$22-AA$25-AA$26-AA$27)))</f>
        <v>0</v>
      </c>
      <c r="AB28" s="192">
        <f>IF(OR(AA44=0,AB$3&gt;'Financing Sources'!$D24),0,IF('Financing Sources'!$E24*(AB$20-AB$22-AB$25-AB$26-AB$27)&gt;AA44,AA44,'Financing Sources'!$E24*(AB$20-AB$22-AB$25-AB$26-AB$27)))</f>
        <v>0</v>
      </c>
      <c r="AC28" s="192">
        <f>IF(OR(AB44=0,AC$3&gt;'Financing Sources'!$D24),0,IF('Financing Sources'!$E24*(AC$20-AC$22-AC$25-AC$26-AC$27)&gt;AB44,AB44,'Financing Sources'!$E24*(AC$20-AC$22-AC$25-AC$26-AC$27)))</f>
        <v>0</v>
      </c>
      <c r="AD28" s="192">
        <f>IF(OR(AC44=0,AD$3&gt;'Financing Sources'!$D24),0,IF('Financing Sources'!$E24*(AD$20-AD$22-AD$25-AD$26-AD$27)&gt;AC44,AC44,'Financing Sources'!$E24*(AD$20-AD$22-AD$25-AD$26-AD$27)))</f>
        <v>0</v>
      </c>
      <c r="AE28" s="192">
        <f>IF(OR(AD44=0,AE$3&gt;'Financing Sources'!$D24),0,IF('Financing Sources'!$E24*(AE$20-AE$22-AE$25-AE$26-AE$27)&gt;AD44,AD44,'Financing Sources'!$E24*(AE$20-AE$22-AE$25-AE$26-AE$27)))</f>
        <v>0</v>
      </c>
      <c r="AF28" s="193">
        <f>IF(OR(AE44=0,AF$3&gt;'Financing Sources'!$D24),0,IF('Financing Sources'!$E24*(AF$20-AF$22-AF$25-AF$26-AF$27)&gt;AE44,AE44,'Financing Sources'!$E24*(AF$20-AF$22-AF$25-AF$26-AF$27)))</f>
        <v>0</v>
      </c>
    </row>
    <row r="29" spans="1:32" ht="15" customHeight="1" x14ac:dyDescent="0.45">
      <c r="A29" s="182"/>
      <c r="B29" s="197"/>
      <c r="C29" s="192">
        <f>IF(OR(B45=0,C$3&gt;'Financing Sources'!$D25),0,IF('Financing Sources'!$E25*(C$20-C$22-C$25-C$26-C$27-C$28)&gt;B45,B45,'Financing Sources'!$E25*(C$20-C$22-C$25-C$26-C$27-C$28)))</f>
        <v>0</v>
      </c>
      <c r="D29" s="192">
        <f>IF(OR(C45=0,D$3&gt;'Financing Sources'!$D25),0,IF('Financing Sources'!$E25*(D$20-D$22-D$25-D$26-D$27-D$28)&gt;C45,C45,'Financing Sources'!$E25*(D$20-D$22-D$25-D$26-D$27-D$28)))</f>
        <v>0</v>
      </c>
      <c r="E29" s="192">
        <f>IF(OR(D45=0,E$3&gt;'Financing Sources'!$D25),0,IF('Financing Sources'!$E25*(E$20-E$22-E$25-E$26-E$27-E$28)&gt;D45,D45,'Financing Sources'!$E25*(E$20-E$22-E$25-E$26-E$27-E$28)))</f>
        <v>0</v>
      </c>
      <c r="F29" s="192">
        <f>IF(OR(E45=0,F$3&gt;'Financing Sources'!$D25),0,IF('Financing Sources'!$E25*(F$20-F$22-F$25-F$26-F$27-F$28)&gt;E45,E45,'Financing Sources'!$E25*(F$20-F$22-F$25-F$26-F$27-F$28)))</f>
        <v>0</v>
      </c>
      <c r="G29" s="192">
        <f>IF(OR(F45=0,G$3&gt;'Financing Sources'!$D25),0,IF('Financing Sources'!$E25*(G$20-G$22-G$25-G$26-G$27-G$28)&gt;F45,F45,'Financing Sources'!$E25*(G$20-G$22-G$25-G$26-G$27-G$28)))</f>
        <v>0</v>
      </c>
      <c r="H29" s="192">
        <f>IF(OR(G45=0,H$3&gt;'Financing Sources'!$D25),0,IF('Financing Sources'!$E25*(H$20-H$22-H$25-H$26-H$27-H$28)&gt;G45,G45,'Financing Sources'!$E25*(H$20-H$22-H$25-H$26-H$27-H$28)))</f>
        <v>0</v>
      </c>
      <c r="I29" s="192">
        <f>IF(OR(H45=0,I$3&gt;'Financing Sources'!$D25),0,IF('Financing Sources'!$E25*(I$20-I$22-I$25-I$26-I$27-I$28)&gt;H45,H45,'Financing Sources'!$E25*(I$20-I$22-I$25-I$26-I$27-I$28)))</f>
        <v>0</v>
      </c>
      <c r="J29" s="192">
        <f>IF(OR(I45=0,J$3&gt;'Financing Sources'!$D25),0,IF('Financing Sources'!$E25*(J$20-J$22-J$25-J$26-J$27-J$28)&gt;I45,I45,'Financing Sources'!$E25*(J$20-J$22-J$25-J$26-J$27-J$28)))</f>
        <v>0</v>
      </c>
      <c r="K29" s="192">
        <f>IF(OR(J45=0,K$3&gt;'Financing Sources'!$D25),0,IF('Financing Sources'!$E25*(K$20-K$22-K$25-K$26-K$27-K$28)&gt;J45,J45,'Financing Sources'!$E25*(K$20-K$22-K$25-K$26-K$27-K$28)))</f>
        <v>0</v>
      </c>
      <c r="L29" s="192">
        <f>IF(OR(K45=0,L$3&gt;'Financing Sources'!$D25),0,IF('Financing Sources'!$E25*(L$20-L$22-L$25-L$26-L$27-L$28)&gt;K45,K45,'Financing Sources'!$E25*(L$20-L$22-L$25-L$26-L$27-L$28)))</f>
        <v>0</v>
      </c>
      <c r="M29" s="192">
        <f>IF(OR(L45=0,M$3&gt;'Financing Sources'!$D25),0,IF('Financing Sources'!$E25*(M$20-M$22-M$25-M$26-M$27-M$28)&gt;L45,L45,'Financing Sources'!$E25*(M$20-M$22-M$25-M$26-M$27-M$28)))</f>
        <v>0</v>
      </c>
      <c r="N29" s="192">
        <f>IF(OR(M45=0,N$3&gt;'Financing Sources'!$D25),0,IF('Financing Sources'!$E25*(N$20-N$22-N$25-N$26-N$27-N$28)&gt;M45,M45,'Financing Sources'!$E25*(N$20-N$22-N$25-N$26-N$27-N$28)))</f>
        <v>0</v>
      </c>
      <c r="O29" s="192">
        <f>IF(OR(N45=0,O$3&gt;'Financing Sources'!$D25),0,IF('Financing Sources'!$E25*(O$20-O$22-O$25-O$26-O$27-O$28)&gt;N45,N45,'Financing Sources'!$E25*(O$20-O$22-O$25-O$26-O$27-O$28)))</f>
        <v>0</v>
      </c>
      <c r="P29" s="192">
        <f>IF(OR(O45=0,P$3&gt;'Financing Sources'!$D25),0,IF('Financing Sources'!$E25*(P$20-P$22-P$25-P$26-P$27-P$28)&gt;O45,O45,'Financing Sources'!$E25*(P$20-P$22-P$25-P$26-P$27-P$28)))</f>
        <v>0</v>
      </c>
      <c r="Q29" s="192">
        <f>IF(OR(P45=0,Q$3&gt;'Financing Sources'!$D25),0,IF('Financing Sources'!$E25*(Q$20-Q$22-Q$25-Q$26-Q$27-Q$28)&gt;P45,P45,'Financing Sources'!$E25*(Q$20-Q$22-Q$25-Q$26-Q$27-Q$28)))</f>
        <v>0</v>
      </c>
      <c r="R29" s="192">
        <f>IF(OR(Q45=0,R$3&gt;'Financing Sources'!$D25),0,IF('Financing Sources'!$E25*(R$20-R$22-R$25-R$26-R$27-R$28)&gt;Q45,Q45,'Financing Sources'!$E25*(R$20-R$22-R$25-R$26-R$27-R$28)))</f>
        <v>0</v>
      </c>
      <c r="S29" s="192">
        <f>IF(OR(R45=0,S$3&gt;'Financing Sources'!$D25),0,IF('Financing Sources'!$E25*(S$20-S$22-S$25-S$26-S$27-S$28)&gt;R45,R45,'Financing Sources'!$E25*(S$20-S$22-S$25-S$26-S$27-S$28)))</f>
        <v>0</v>
      </c>
      <c r="T29" s="192">
        <f>IF(OR(S45=0,T$3&gt;'Financing Sources'!$D25),0,IF('Financing Sources'!$E25*(T$20-T$22-T$25-T$26-T$27-T$28)&gt;S45,S45,'Financing Sources'!$E25*(T$20-T$22-T$25-T$26-T$27-T$28)))</f>
        <v>0</v>
      </c>
      <c r="U29" s="192">
        <f>IF(OR(T45=0,U$3&gt;'Financing Sources'!$D25),0,IF('Financing Sources'!$E25*(U$20-U$22-U$25-U$26-U$27-U$28)&gt;T45,T45,'Financing Sources'!$E25*(U$20-U$22-U$25-U$26-U$27-U$28)))</f>
        <v>0</v>
      </c>
      <c r="V29" s="192">
        <f>IF(OR(U45=0,V$3&gt;'Financing Sources'!$D25),0,IF('Financing Sources'!$E25*(V$20-V$22-V$25-V$26-V$27-V$28)&gt;U45,U45,'Financing Sources'!$E25*(V$20-V$22-V$25-V$26-V$27-V$28)))</f>
        <v>0</v>
      </c>
      <c r="W29" s="192">
        <f>IF(OR(V45=0,W$3&gt;'Financing Sources'!$D25),0,IF('Financing Sources'!$E25*(W$20-W$22-W$25-W$26-W$27-W$28)&gt;V45,V45,'Financing Sources'!$E25*(W$20-W$22-W$25-W$26-W$27-W$28)))</f>
        <v>0</v>
      </c>
      <c r="X29" s="192">
        <f>IF(OR(W45=0,X$3&gt;'Financing Sources'!$D25),0,IF('Financing Sources'!$E25*(X$20-X$22-X$25-X$26-X$27-X$28)&gt;W45,W45,'Financing Sources'!$E25*(X$20-X$22-X$25-X$26-X$27-X$28)))</f>
        <v>0</v>
      </c>
      <c r="Y29" s="192">
        <f>IF(OR(X45=0,Y$3&gt;'Financing Sources'!$D25),0,IF('Financing Sources'!$E25*(Y$20-Y$22-Y$25-Y$26-Y$27-Y$28)&gt;X45,X45,'Financing Sources'!$E25*(Y$20-Y$22-Y$25-Y$26-Y$27-Y$28)))</f>
        <v>0</v>
      </c>
      <c r="Z29" s="192">
        <f>IF(OR(Y45=0,Z$3&gt;'Financing Sources'!$D25),0,IF('Financing Sources'!$E25*(Z$20-Z$22-Z$25-Z$26-Z$27-Z$28)&gt;Y45,Y45,'Financing Sources'!$E25*(Z$20-Z$22-Z$25-Z$26-Z$27-Z$28)))</f>
        <v>0</v>
      </c>
      <c r="AA29" s="192">
        <f>IF(OR(Z45=0,AA$3&gt;'Financing Sources'!$D25),0,IF('Financing Sources'!$E25*(AA$20-AA$22-AA$25-AA$26-AA$27-AA$28)&gt;Z45,Z45,'Financing Sources'!$E25*(AA$20-AA$22-AA$25-AA$26-AA$27-AA$28)))</f>
        <v>0</v>
      </c>
      <c r="AB29" s="192">
        <f>IF(OR(AA45=0,AB$3&gt;'Financing Sources'!$D25),0,IF('Financing Sources'!$E25*(AB$20-AB$22-AB$25-AB$26-AB$27-AB$28)&gt;AA45,AA45,'Financing Sources'!$E25*(AB$20-AB$22-AB$25-AB$26-AB$27-AB$28)))</f>
        <v>0</v>
      </c>
      <c r="AC29" s="192">
        <f>IF(OR(AB45=0,AC$3&gt;'Financing Sources'!$D25),0,IF('Financing Sources'!$E25*(AC$20-AC$22-AC$25-AC$26-AC$27-AC$28)&gt;AB45,AB45,'Financing Sources'!$E25*(AC$20-AC$22-AC$25-AC$26-AC$27-AC$28)))</f>
        <v>0</v>
      </c>
      <c r="AD29" s="192">
        <f>IF(OR(AC45=0,AD$3&gt;'Financing Sources'!$D25),0,IF('Financing Sources'!$E25*(AD$20-AD$22-AD$25-AD$26-AD$27-AD$28)&gt;AC45,AC45,'Financing Sources'!$E25*(AD$20-AD$22-AD$25-AD$26-AD$27-AD$28)))</f>
        <v>0</v>
      </c>
      <c r="AE29" s="192">
        <f>IF(OR(AD45=0,AE$3&gt;'Financing Sources'!$D25),0,IF('Financing Sources'!$E25*(AE$20-AE$22-AE$25-AE$26-AE$27-AE$28)&gt;AD45,AD45,'Financing Sources'!$E25*(AE$20-AE$22-AE$25-AE$26-AE$27-AE$28)))</f>
        <v>0</v>
      </c>
      <c r="AF29" s="193">
        <f>IF(OR(AE45=0,AF$3&gt;'Financing Sources'!$D25),0,IF('Financing Sources'!$E25*(AF$20-AF$22-AF$25-AF$26-AF$27-AF$28)&gt;AE45,AE45,'Financing Sources'!$E25*(AF$20-AF$22-AF$25-AF$26-AF$27-AF$28)))</f>
        <v>0</v>
      </c>
    </row>
    <row r="30" spans="1:32" ht="15" customHeight="1" x14ac:dyDescent="0.45">
      <c r="A30" s="182" t="str">
        <f>IF('Financing Sources'!A26="","",'Financing Sources'!A26)</f>
        <v/>
      </c>
      <c r="B30" s="197"/>
      <c r="C30" s="192">
        <f>IF(OR(B46=0,C$3&gt;'Financing Sources'!$D26),0,IF('Financing Sources'!$E26*(C$20-C$22-C$25-C$26-C$27-C$28-C$29)&gt;B46,B46,'Financing Sources'!$E26*(C$20-C$22-C$25-C$26-C$27-C$28-C$29)))</f>
        <v>0</v>
      </c>
      <c r="D30" s="192">
        <f>IF(OR(C46=0,D$3&gt;'Financing Sources'!$D26),0,IF('Financing Sources'!$E26*(D$20-D$22-D$25-D$26-D$27-D$28-D$29)&gt;C46,C46,'Financing Sources'!$E26*(D$20-D$22-D$25-D$26-D$27-D$28-D$29)))</f>
        <v>0</v>
      </c>
      <c r="E30" s="192">
        <f>IF(OR(D46=0,E$3&gt;'Financing Sources'!$D26),0,IF('Financing Sources'!$E26*(E$20-E$22-E$25-E$26-E$27-E$28-E$29)&gt;D46,D46,'Financing Sources'!$E26*(E$20-E$22-E$25-E$26-E$27-E$28-E$29)))</f>
        <v>0</v>
      </c>
      <c r="F30" s="192">
        <f>IF(OR(E46=0,F$3&gt;'Financing Sources'!$D26),0,IF('Financing Sources'!$E26*(F$20-F$22-F$25-F$26-F$27-F$28-F$29)&gt;E46,E46,'Financing Sources'!$E26*(F$20-F$22-F$25-F$26-F$27-F$28-F$29)))</f>
        <v>0</v>
      </c>
      <c r="G30" s="192">
        <f>IF(OR(F46=0,G$3&gt;'Financing Sources'!$D26),0,IF('Financing Sources'!$E26*(G$20-G$22-G$25-G$26-G$27-G$28-G$29)&gt;F46,F46,'Financing Sources'!$E26*(G$20-G$22-G$25-G$26-G$27-G$28-G$29)))</f>
        <v>0</v>
      </c>
      <c r="H30" s="192">
        <f>IF(OR(G46=0,H$3&gt;'Financing Sources'!$D26),0,IF('Financing Sources'!$E26*(H$20-H$22-H$25-H$26-H$27-H$28-H$29)&gt;G46,G46,'Financing Sources'!$E26*(H$20-H$22-H$25-H$26-H$27-H$28-H$29)))</f>
        <v>0</v>
      </c>
      <c r="I30" s="192">
        <f>IF(OR(H46=0,I$3&gt;'Financing Sources'!$D26),0,IF('Financing Sources'!$E26*(I$20-I$22-I$25-I$26-I$27-I$28-I$29)&gt;H46,H46,'Financing Sources'!$E26*(I$20-I$22-I$25-I$26-I$27-I$28-I$29)))</f>
        <v>0</v>
      </c>
      <c r="J30" s="192">
        <f>IF(OR(I46=0,J$3&gt;'Financing Sources'!$D26),0,IF('Financing Sources'!$E26*(J$20-J$22-J$25-J$26-J$27-J$28-J$29)&gt;I46,I46,'Financing Sources'!$E26*(J$20-J$22-J$25-J$26-J$27-J$28-J$29)))</f>
        <v>0</v>
      </c>
      <c r="K30" s="192">
        <f>IF(OR(J46=0,K$3&gt;'Financing Sources'!$D26),0,IF('Financing Sources'!$E26*(K$20-K$22-K$25-K$26-K$27-K$28-K$29)&gt;J46,J46,'Financing Sources'!$E26*(K$20-K$22-K$25-K$26-K$27-K$28-K$29)))</f>
        <v>0</v>
      </c>
      <c r="L30" s="192">
        <f>IF(OR(K46=0,L$3&gt;'Financing Sources'!$D26),0,IF('Financing Sources'!$E26*(L$20-L$22-L$25-L$26-L$27-L$28-L$29)&gt;K46,K46,'Financing Sources'!$E26*(L$20-L$22-L$25-L$26-L$27-L$28-L$29)))</f>
        <v>0</v>
      </c>
      <c r="M30" s="192">
        <f>IF(OR(L46=0,M$3&gt;'Financing Sources'!$D26),0,IF('Financing Sources'!$E26*(M$20-M$22-M$25-M$26-M$27-M$28-M$29)&gt;L46,L46,'Financing Sources'!$E26*(M$20-M$22-M$25-M$26-M$27-M$28-M$29)))</f>
        <v>0</v>
      </c>
      <c r="N30" s="192">
        <f>IF(OR(M46=0,N$3&gt;'Financing Sources'!$D26),0,IF('Financing Sources'!$E26*(N$20-N$22-N$25-N$26-N$27-N$28-N$29)&gt;M46,M46,'Financing Sources'!$E26*(N$20-N$22-N$25-N$26-N$27-N$28-N$29)))</f>
        <v>0</v>
      </c>
      <c r="O30" s="192">
        <f>IF(OR(N46=0,O$3&gt;'Financing Sources'!$D26),0,IF('Financing Sources'!$E26*(O$20-O$22-O$25-O$26-O$27-O$28-O$29)&gt;N46,N46,'Financing Sources'!$E26*(O$20-O$22-O$25-O$26-O$27-O$28-O$29)))</f>
        <v>0</v>
      </c>
      <c r="P30" s="192">
        <f>IF(OR(O46=0,P$3&gt;'Financing Sources'!$D26),0,IF('Financing Sources'!$E26*(P$20-P$22-P$25-P$26-P$27-P$28-P$29)&gt;O46,O46,'Financing Sources'!$E26*(P$20-P$22-P$25-P$26-P$27-P$28-P$29)))</f>
        <v>0</v>
      </c>
      <c r="Q30" s="192">
        <f>IF(OR(P46=0,Q$3&gt;'Financing Sources'!$D26),0,IF('Financing Sources'!$E26*(Q$20-Q$22-Q$25-Q$26-Q$27-Q$28-Q$29)&gt;P46,P46,'Financing Sources'!$E26*(Q$20-Q$22-Q$25-Q$26-Q$27-Q$28-Q$29)))</f>
        <v>0</v>
      </c>
      <c r="R30" s="192">
        <f>IF(OR(Q46=0,R$3&gt;'Financing Sources'!$D26),0,IF('Financing Sources'!$E26*(R$20-R$22-R$25-R$26-R$27-R$28-R$29)&gt;Q46,Q46,'Financing Sources'!$E26*(R$20-R$22-R$25-R$26-R$27-R$28-R$29)))</f>
        <v>0</v>
      </c>
      <c r="S30" s="192">
        <f>IF(OR(R46=0,S$3&gt;'Financing Sources'!$D26),0,IF('Financing Sources'!$E26*(S$20-S$22-S$25-S$26-S$27-S$28-S$29)&gt;R46,R46,'Financing Sources'!$E26*(S$20-S$22-S$25-S$26-S$27-S$28-S$29)))</f>
        <v>0</v>
      </c>
      <c r="T30" s="192">
        <f>IF(OR(S46=0,T$3&gt;'Financing Sources'!$D26),0,IF('Financing Sources'!$E26*(T$20-T$22-T$25-T$26-T$27-T$28-T$29)&gt;S46,S46,'Financing Sources'!$E26*(T$20-T$22-T$25-T$26-T$27-T$28-T$29)))</f>
        <v>0</v>
      </c>
      <c r="U30" s="192">
        <f>IF(OR(T46=0,U$3&gt;'Financing Sources'!$D26),0,IF('Financing Sources'!$E26*(U$20-U$22-U$25-U$26-U$27-U$28-U$29)&gt;T46,T46,'Financing Sources'!$E26*(U$20-U$22-U$25-U$26-U$27-U$28-U$29)))</f>
        <v>0</v>
      </c>
      <c r="V30" s="192">
        <f>IF(OR(U46=0,V$3&gt;'Financing Sources'!$D26),0,IF('Financing Sources'!$E26*(V$20-V$22-V$25-V$26-V$27-V$28-V$29)&gt;U46,U46,'Financing Sources'!$E26*(V$20-V$22-V$25-V$26-V$27-V$28-V$29)))</f>
        <v>0</v>
      </c>
      <c r="W30" s="192">
        <f>IF(OR(V46=0,W$3&gt;'Financing Sources'!$D26),0,IF('Financing Sources'!$E26*(W$20-W$22-W$25-W$26-W$27-W$28-W$29)&gt;V46,V46,'Financing Sources'!$E26*(W$20-W$22-W$25-W$26-W$27-W$28-W$29)))</f>
        <v>0</v>
      </c>
      <c r="X30" s="192">
        <f>IF(OR(W46=0,X$3&gt;'Financing Sources'!$D26),0,IF('Financing Sources'!$E26*(X$20-X$22-X$25-X$26-X$27-X$28-X$29)&gt;W46,W46,'Financing Sources'!$E26*(X$20-X$22-X$25-X$26-X$27-X$28-X$29)))</f>
        <v>0</v>
      </c>
      <c r="Y30" s="192">
        <f>IF(OR(X46=0,Y$3&gt;'Financing Sources'!$D26),0,IF('Financing Sources'!$E26*(Y$20-Y$22-Y$25-Y$26-Y$27-Y$28-Y$29)&gt;X46,X46,'Financing Sources'!$E26*(Y$20-Y$22-Y$25-Y$26-Y$27-Y$28-Y$29)))</f>
        <v>0</v>
      </c>
      <c r="Z30" s="192">
        <f>IF(OR(Y46=0,Z$3&gt;'Financing Sources'!$D26),0,IF('Financing Sources'!$E26*(Z$20-Z$22-Z$25-Z$26-Z$27-Z$28-Z$29)&gt;Y46,Y46,'Financing Sources'!$E26*(Z$20-Z$22-Z$25-Z$26-Z$27-Z$28-Z$29)))</f>
        <v>0</v>
      </c>
      <c r="AA30" s="192">
        <f>IF(OR(Z46=0,AA$3&gt;'Financing Sources'!$D26),0,IF('Financing Sources'!$E26*(AA$20-AA$22-AA$25-AA$26-AA$27-AA$28-AA$29)&gt;Z46,Z46,'Financing Sources'!$E26*(AA$20-AA$22-AA$25-AA$26-AA$27-AA$28-AA$29)))</f>
        <v>0</v>
      </c>
      <c r="AB30" s="192">
        <f>IF(OR(AA46=0,AB$3&gt;'Financing Sources'!$D26),0,IF('Financing Sources'!$E26*(AB$20-AB$22-AB$25-AB$26-AB$27-AB$28-AB$29)&gt;AA46,AA46,'Financing Sources'!$E26*(AB$20-AB$22-AB$25-AB$26-AB$27-AB$28-AB$29)))</f>
        <v>0</v>
      </c>
      <c r="AC30" s="192">
        <f>IF(OR(AB46=0,AC$3&gt;'Financing Sources'!$D26),0,IF('Financing Sources'!$E26*(AC$20-AC$22-AC$25-AC$26-AC$27-AC$28-AC$29)&gt;AB46,AB46,'Financing Sources'!$E26*(AC$20-AC$22-AC$25-AC$26-AC$27-AC$28-AC$29)))</f>
        <v>0</v>
      </c>
      <c r="AD30" s="192">
        <f>IF(OR(AC46=0,AD$3&gt;'Financing Sources'!$D26),0,IF('Financing Sources'!$E26*(AD$20-AD$22-AD$25-AD$26-AD$27-AD$28-AD$29)&gt;AC46,AC46,'Financing Sources'!$E26*(AD$20-AD$22-AD$25-AD$26-AD$27-AD$28-AD$29)))</f>
        <v>0</v>
      </c>
      <c r="AE30" s="192">
        <f>IF(OR(AD46=0,AE$3&gt;'Financing Sources'!$D26),0,IF('Financing Sources'!$E26*(AE$20-AE$22-AE$25-AE$26-AE$27-AE$28-AE$29)&gt;AD46,AD46,'Financing Sources'!$E26*(AE$20-AE$22-AE$25-AE$26-AE$27-AE$28-AE$29)))</f>
        <v>0</v>
      </c>
      <c r="AF30" s="193">
        <f>IF(OR(AE46=0,AF$3&gt;'Financing Sources'!$D26),0,IF('Financing Sources'!$E26*(AF$20-AF$22-AF$25-AF$26-AF$27-AF$28-AF$29)&gt;AE46,AE46,'Financing Sources'!$E26*(AF$20-AF$22-AF$25-AF$26-AF$27-AF$28-AF$29)))</f>
        <v>0</v>
      </c>
    </row>
    <row r="31" spans="1:32" ht="15" customHeight="1" thickBot="1" x14ac:dyDescent="0.5">
      <c r="A31" s="521" t="s">
        <v>50</v>
      </c>
      <c r="B31" s="522"/>
      <c r="C31" s="231">
        <f>SUM(C25:C30)</f>
        <v>0</v>
      </c>
      <c r="D31" s="231">
        <f t="shared" ref="D31:Q31" si="11">SUM(D25:D30)</f>
        <v>0</v>
      </c>
      <c r="E31" s="231">
        <f t="shared" si="11"/>
        <v>0</v>
      </c>
      <c r="F31" s="231">
        <f t="shared" si="11"/>
        <v>0</v>
      </c>
      <c r="G31" s="231">
        <f t="shared" si="11"/>
        <v>0</v>
      </c>
      <c r="H31" s="231">
        <f t="shared" si="11"/>
        <v>0</v>
      </c>
      <c r="I31" s="231">
        <f t="shared" si="11"/>
        <v>0</v>
      </c>
      <c r="J31" s="231">
        <f t="shared" si="11"/>
        <v>0</v>
      </c>
      <c r="K31" s="231">
        <f t="shared" si="11"/>
        <v>0</v>
      </c>
      <c r="L31" s="231">
        <f t="shared" si="11"/>
        <v>0</v>
      </c>
      <c r="M31" s="231">
        <f t="shared" si="11"/>
        <v>0</v>
      </c>
      <c r="N31" s="231">
        <f t="shared" si="11"/>
        <v>0</v>
      </c>
      <c r="O31" s="231">
        <f t="shared" si="11"/>
        <v>0</v>
      </c>
      <c r="P31" s="231">
        <f t="shared" si="11"/>
        <v>0</v>
      </c>
      <c r="Q31" s="231">
        <f t="shared" si="11"/>
        <v>0</v>
      </c>
      <c r="R31" s="231">
        <f t="shared" ref="R31:AD31" si="12">SUM(R25:R30)</f>
        <v>0</v>
      </c>
      <c r="S31" s="231">
        <f t="shared" si="12"/>
        <v>0</v>
      </c>
      <c r="T31" s="231">
        <f t="shared" si="12"/>
        <v>0</v>
      </c>
      <c r="U31" s="231">
        <f t="shared" si="12"/>
        <v>0</v>
      </c>
      <c r="V31" s="231">
        <f t="shared" si="12"/>
        <v>0</v>
      </c>
      <c r="W31" s="231">
        <f t="shared" si="12"/>
        <v>0</v>
      </c>
      <c r="X31" s="231">
        <f t="shared" si="12"/>
        <v>0</v>
      </c>
      <c r="Y31" s="231">
        <f t="shared" si="12"/>
        <v>0</v>
      </c>
      <c r="Z31" s="231">
        <f t="shared" si="12"/>
        <v>0</v>
      </c>
      <c r="AA31" s="231">
        <f t="shared" si="12"/>
        <v>0</v>
      </c>
      <c r="AB31" s="231">
        <f t="shared" si="12"/>
        <v>0</v>
      </c>
      <c r="AC31" s="231">
        <f t="shared" si="12"/>
        <v>0</v>
      </c>
      <c r="AD31" s="231">
        <f t="shared" si="12"/>
        <v>0</v>
      </c>
      <c r="AE31" s="231">
        <f t="shared" ref="AE31:AF31" si="13">SUM(AE25:AE30)</f>
        <v>0</v>
      </c>
      <c r="AF31" s="232">
        <f t="shared" si="13"/>
        <v>0</v>
      </c>
    </row>
    <row r="32" spans="1:32" ht="9" customHeight="1" thickBot="1" x14ac:dyDescent="0.5">
      <c r="A32" s="149"/>
      <c r="B32" s="147"/>
      <c r="C32" s="150"/>
      <c r="D32" s="150"/>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row>
    <row r="33" spans="1:32" ht="15" customHeight="1" x14ac:dyDescent="0.45">
      <c r="A33" s="151" t="s">
        <v>51</v>
      </c>
      <c r="B33" s="200"/>
      <c r="C33" s="201" t="str">
        <f>IFERROR(C11/C14,"")</f>
        <v/>
      </c>
      <c r="D33" s="201" t="str">
        <f t="shared" ref="D33:AF33" si="14">IFERROR(D11/D14,"")</f>
        <v/>
      </c>
      <c r="E33" s="201" t="str">
        <f t="shared" si="14"/>
        <v/>
      </c>
      <c r="F33" s="201" t="str">
        <f t="shared" si="14"/>
        <v/>
      </c>
      <c r="G33" s="201" t="str">
        <f t="shared" si="14"/>
        <v/>
      </c>
      <c r="H33" s="201" t="str">
        <f t="shared" si="14"/>
        <v/>
      </c>
      <c r="I33" s="201" t="str">
        <f t="shared" si="14"/>
        <v/>
      </c>
      <c r="J33" s="201" t="str">
        <f t="shared" si="14"/>
        <v/>
      </c>
      <c r="K33" s="201" t="str">
        <f t="shared" si="14"/>
        <v/>
      </c>
      <c r="L33" s="201" t="str">
        <f t="shared" si="14"/>
        <v/>
      </c>
      <c r="M33" s="201" t="str">
        <f t="shared" si="14"/>
        <v/>
      </c>
      <c r="N33" s="201" t="str">
        <f t="shared" si="14"/>
        <v/>
      </c>
      <c r="O33" s="201" t="str">
        <f t="shared" si="14"/>
        <v/>
      </c>
      <c r="P33" s="201" t="str">
        <f t="shared" si="14"/>
        <v/>
      </c>
      <c r="Q33" s="201" t="str">
        <f t="shared" si="14"/>
        <v/>
      </c>
      <c r="R33" s="201" t="str">
        <f t="shared" si="14"/>
        <v/>
      </c>
      <c r="S33" s="201" t="str">
        <f t="shared" si="14"/>
        <v/>
      </c>
      <c r="T33" s="201" t="str">
        <f t="shared" si="14"/>
        <v/>
      </c>
      <c r="U33" s="201" t="str">
        <f t="shared" si="14"/>
        <v/>
      </c>
      <c r="V33" s="201" t="str">
        <f t="shared" si="14"/>
        <v/>
      </c>
      <c r="W33" s="201" t="str">
        <f t="shared" si="14"/>
        <v/>
      </c>
      <c r="X33" s="201" t="str">
        <f t="shared" si="14"/>
        <v/>
      </c>
      <c r="Y33" s="201" t="str">
        <f t="shared" si="14"/>
        <v/>
      </c>
      <c r="Z33" s="201" t="str">
        <f t="shared" si="14"/>
        <v/>
      </c>
      <c r="AA33" s="201" t="str">
        <f t="shared" si="14"/>
        <v/>
      </c>
      <c r="AB33" s="201" t="str">
        <f t="shared" si="14"/>
        <v/>
      </c>
      <c r="AC33" s="201" t="str">
        <f t="shared" si="14"/>
        <v/>
      </c>
      <c r="AD33" s="201" t="str">
        <f t="shared" si="14"/>
        <v/>
      </c>
      <c r="AE33" s="201" t="str">
        <f t="shared" si="14"/>
        <v/>
      </c>
      <c r="AF33" s="202" t="str">
        <f t="shared" si="14"/>
        <v/>
      </c>
    </row>
    <row r="34" spans="1:32" ht="15" customHeight="1" x14ac:dyDescent="0.45">
      <c r="A34" s="152" t="s">
        <v>52</v>
      </c>
      <c r="B34" s="203"/>
      <c r="C34" s="204" t="str">
        <f>IFERROR(C11/SUM(C14:C19),"")</f>
        <v/>
      </c>
      <c r="D34" s="204" t="str">
        <f t="shared" ref="D34:AF34" si="15">IFERROR(D11/SUM(D14:D19),"")</f>
        <v/>
      </c>
      <c r="E34" s="204" t="str">
        <f t="shared" si="15"/>
        <v/>
      </c>
      <c r="F34" s="204" t="str">
        <f t="shared" si="15"/>
        <v/>
      </c>
      <c r="G34" s="204" t="str">
        <f t="shared" si="15"/>
        <v/>
      </c>
      <c r="H34" s="204" t="str">
        <f t="shared" si="15"/>
        <v/>
      </c>
      <c r="I34" s="204" t="str">
        <f t="shared" si="15"/>
        <v/>
      </c>
      <c r="J34" s="204" t="str">
        <f t="shared" si="15"/>
        <v/>
      </c>
      <c r="K34" s="204" t="str">
        <f t="shared" si="15"/>
        <v/>
      </c>
      <c r="L34" s="204" t="str">
        <f t="shared" si="15"/>
        <v/>
      </c>
      <c r="M34" s="204" t="str">
        <f t="shared" si="15"/>
        <v/>
      </c>
      <c r="N34" s="204" t="str">
        <f t="shared" si="15"/>
        <v/>
      </c>
      <c r="O34" s="204" t="str">
        <f t="shared" si="15"/>
        <v/>
      </c>
      <c r="P34" s="204" t="str">
        <f t="shared" si="15"/>
        <v/>
      </c>
      <c r="Q34" s="204" t="str">
        <f t="shared" si="15"/>
        <v/>
      </c>
      <c r="R34" s="204" t="str">
        <f t="shared" si="15"/>
        <v/>
      </c>
      <c r="S34" s="204" t="str">
        <f t="shared" si="15"/>
        <v/>
      </c>
      <c r="T34" s="204" t="str">
        <f t="shared" si="15"/>
        <v/>
      </c>
      <c r="U34" s="204" t="str">
        <f t="shared" si="15"/>
        <v/>
      </c>
      <c r="V34" s="204" t="str">
        <f t="shared" si="15"/>
        <v/>
      </c>
      <c r="W34" s="204" t="str">
        <f t="shared" si="15"/>
        <v/>
      </c>
      <c r="X34" s="204" t="str">
        <f t="shared" si="15"/>
        <v/>
      </c>
      <c r="Y34" s="204" t="str">
        <f t="shared" si="15"/>
        <v/>
      </c>
      <c r="Z34" s="204" t="str">
        <f t="shared" si="15"/>
        <v/>
      </c>
      <c r="AA34" s="204" t="str">
        <f t="shared" si="15"/>
        <v/>
      </c>
      <c r="AB34" s="204" t="str">
        <f t="shared" si="15"/>
        <v/>
      </c>
      <c r="AC34" s="204" t="str">
        <f t="shared" si="15"/>
        <v/>
      </c>
      <c r="AD34" s="204" t="str">
        <f t="shared" si="15"/>
        <v/>
      </c>
      <c r="AE34" s="204" t="str">
        <f t="shared" si="15"/>
        <v/>
      </c>
      <c r="AF34" s="205" t="str">
        <f t="shared" si="15"/>
        <v/>
      </c>
    </row>
    <row r="35" spans="1:32" ht="15" customHeight="1" thickBot="1" x14ac:dyDescent="0.5">
      <c r="A35" s="153" t="s">
        <v>53</v>
      </c>
      <c r="B35" s="206"/>
      <c r="C35" s="207" t="str">
        <f>IFERROR(C11/(SUM(C14:C19)+C22+C31),"")</f>
        <v/>
      </c>
      <c r="D35" s="207" t="str">
        <f t="shared" ref="D35:AF35" si="16">IFERROR(D11/(SUM(D14:D19)+D22+D31),"")</f>
        <v/>
      </c>
      <c r="E35" s="207" t="str">
        <f t="shared" si="16"/>
        <v/>
      </c>
      <c r="F35" s="207" t="str">
        <f t="shared" si="16"/>
        <v/>
      </c>
      <c r="G35" s="207" t="str">
        <f t="shared" si="16"/>
        <v/>
      </c>
      <c r="H35" s="207" t="str">
        <f t="shared" si="16"/>
        <v/>
      </c>
      <c r="I35" s="207" t="str">
        <f t="shared" si="16"/>
        <v/>
      </c>
      <c r="J35" s="207" t="str">
        <f t="shared" si="16"/>
        <v/>
      </c>
      <c r="K35" s="207" t="str">
        <f t="shared" si="16"/>
        <v/>
      </c>
      <c r="L35" s="207" t="str">
        <f t="shared" si="16"/>
        <v/>
      </c>
      <c r="M35" s="207" t="str">
        <f t="shared" si="16"/>
        <v/>
      </c>
      <c r="N35" s="207" t="str">
        <f t="shared" si="16"/>
        <v/>
      </c>
      <c r="O35" s="207" t="str">
        <f t="shared" si="16"/>
        <v/>
      </c>
      <c r="P35" s="207" t="str">
        <f t="shared" si="16"/>
        <v/>
      </c>
      <c r="Q35" s="207" t="str">
        <f t="shared" si="16"/>
        <v/>
      </c>
      <c r="R35" s="207" t="str">
        <f t="shared" si="16"/>
        <v/>
      </c>
      <c r="S35" s="207" t="str">
        <f t="shared" si="16"/>
        <v/>
      </c>
      <c r="T35" s="207" t="str">
        <f t="shared" si="16"/>
        <v/>
      </c>
      <c r="U35" s="207" t="str">
        <f t="shared" si="16"/>
        <v/>
      </c>
      <c r="V35" s="207" t="str">
        <f t="shared" si="16"/>
        <v/>
      </c>
      <c r="W35" s="207" t="str">
        <f t="shared" si="16"/>
        <v/>
      </c>
      <c r="X35" s="207" t="str">
        <f t="shared" si="16"/>
        <v/>
      </c>
      <c r="Y35" s="207" t="str">
        <f t="shared" si="16"/>
        <v/>
      </c>
      <c r="Z35" s="207" t="str">
        <f t="shared" si="16"/>
        <v/>
      </c>
      <c r="AA35" s="207" t="str">
        <f t="shared" si="16"/>
        <v/>
      </c>
      <c r="AB35" s="207" t="str">
        <f t="shared" si="16"/>
        <v/>
      </c>
      <c r="AC35" s="207" t="str">
        <f t="shared" si="16"/>
        <v/>
      </c>
      <c r="AD35" s="207" t="str">
        <f t="shared" si="16"/>
        <v/>
      </c>
      <c r="AE35" s="207" t="str">
        <f t="shared" si="16"/>
        <v/>
      </c>
      <c r="AF35" s="226" t="str">
        <f t="shared" si="16"/>
        <v/>
      </c>
    </row>
    <row r="36" spans="1:32" ht="9" customHeight="1" x14ac:dyDescent="0.45">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row>
    <row r="37" spans="1:32" ht="20.65" customHeight="1" thickBot="1" x14ac:dyDescent="0.5">
      <c r="A37" s="513" t="s">
        <v>54</v>
      </c>
      <c r="B37" s="514"/>
      <c r="C37" s="244">
        <f>C20-C22-C31</f>
        <v>0</v>
      </c>
      <c r="D37" s="244">
        <f t="shared" ref="D37:AF37" si="17">D20-D22-D31</f>
        <v>0</v>
      </c>
      <c r="E37" s="244">
        <f t="shared" si="17"/>
        <v>0</v>
      </c>
      <c r="F37" s="244">
        <f t="shared" si="17"/>
        <v>0</v>
      </c>
      <c r="G37" s="244">
        <f t="shared" si="17"/>
        <v>0</v>
      </c>
      <c r="H37" s="244">
        <f t="shared" si="17"/>
        <v>0</v>
      </c>
      <c r="I37" s="244">
        <f t="shared" si="17"/>
        <v>0</v>
      </c>
      <c r="J37" s="244">
        <f t="shared" si="17"/>
        <v>0</v>
      </c>
      <c r="K37" s="244">
        <f t="shared" si="17"/>
        <v>0</v>
      </c>
      <c r="L37" s="244">
        <f t="shared" si="17"/>
        <v>0</v>
      </c>
      <c r="M37" s="244">
        <f t="shared" si="17"/>
        <v>0</v>
      </c>
      <c r="N37" s="244">
        <f t="shared" si="17"/>
        <v>0</v>
      </c>
      <c r="O37" s="244">
        <f t="shared" si="17"/>
        <v>0</v>
      </c>
      <c r="P37" s="244">
        <f t="shared" si="17"/>
        <v>0</v>
      </c>
      <c r="Q37" s="244">
        <f t="shared" si="17"/>
        <v>0</v>
      </c>
      <c r="R37" s="244">
        <f t="shared" si="17"/>
        <v>0</v>
      </c>
      <c r="S37" s="244">
        <f t="shared" si="17"/>
        <v>0</v>
      </c>
      <c r="T37" s="244">
        <f t="shared" si="17"/>
        <v>0</v>
      </c>
      <c r="U37" s="244">
        <f t="shared" si="17"/>
        <v>0</v>
      </c>
      <c r="V37" s="244">
        <f t="shared" si="17"/>
        <v>0</v>
      </c>
      <c r="W37" s="244">
        <f t="shared" si="17"/>
        <v>0</v>
      </c>
      <c r="X37" s="244">
        <f t="shared" si="17"/>
        <v>0</v>
      </c>
      <c r="Y37" s="244">
        <f t="shared" si="17"/>
        <v>0</v>
      </c>
      <c r="Z37" s="244">
        <f t="shared" si="17"/>
        <v>0</v>
      </c>
      <c r="AA37" s="244">
        <f t="shared" si="17"/>
        <v>0</v>
      </c>
      <c r="AB37" s="244">
        <f t="shared" si="17"/>
        <v>0</v>
      </c>
      <c r="AC37" s="244">
        <f t="shared" si="17"/>
        <v>0</v>
      </c>
      <c r="AD37" s="244">
        <f t="shared" si="17"/>
        <v>0</v>
      </c>
      <c r="AE37" s="244">
        <f t="shared" si="17"/>
        <v>0</v>
      </c>
      <c r="AF37" s="245">
        <f t="shared" si="17"/>
        <v>0</v>
      </c>
    </row>
    <row r="38" spans="1:32" ht="14.65" thickBot="1" x14ac:dyDescent="0.5"/>
    <row r="39" spans="1:32" x14ac:dyDescent="0.45">
      <c r="A39" s="222" t="s">
        <v>449</v>
      </c>
      <c r="B39" s="213"/>
      <c r="C39" s="214"/>
      <c r="D39" s="214"/>
      <c r="E39" s="214"/>
      <c r="F39" s="214"/>
      <c r="G39" s="214"/>
      <c r="H39" s="214"/>
      <c r="I39" s="214"/>
      <c r="J39" s="214"/>
      <c r="K39" s="214"/>
      <c r="L39" s="214"/>
      <c r="M39" s="214"/>
      <c r="N39" s="214"/>
      <c r="O39" s="214"/>
      <c r="P39" s="214"/>
      <c r="Q39" s="214"/>
      <c r="R39" s="214"/>
      <c r="S39" s="214"/>
      <c r="T39" s="214"/>
      <c r="U39" s="214"/>
      <c r="V39" s="214"/>
      <c r="W39" s="214"/>
      <c r="X39" s="214"/>
      <c r="Y39" s="214"/>
      <c r="Z39" s="214"/>
      <c r="AA39" s="214"/>
      <c r="AB39" s="214"/>
      <c r="AC39" s="214"/>
      <c r="AD39" s="214"/>
      <c r="AE39" s="214"/>
      <c r="AF39" s="215"/>
    </row>
    <row r="40" spans="1:32" x14ac:dyDescent="0.45">
      <c r="A40" s="216" t="s">
        <v>450</v>
      </c>
      <c r="B40" s="217">
        <f>'Financing Sources'!B52</f>
        <v>0</v>
      </c>
      <c r="C40" s="186">
        <f t="shared" ref="C40:AF40" si="18">B40-C22</f>
        <v>0</v>
      </c>
      <c r="D40" s="186">
        <f t="shared" si="18"/>
        <v>0</v>
      </c>
      <c r="E40" s="186">
        <f t="shared" si="18"/>
        <v>0</v>
      </c>
      <c r="F40" s="186">
        <f t="shared" si="18"/>
        <v>0</v>
      </c>
      <c r="G40" s="186">
        <f t="shared" si="18"/>
        <v>0</v>
      </c>
      <c r="H40" s="186">
        <f t="shared" si="18"/>
        <v>0</v>
      </c>
      <c r="I40" s="186">
        <f t="shared" si="18"/>
        <v>0</v>
      </c>
      <c r="J40" s="186">
        <f t="shared" si="18"/>
        <v>0</v>
      </c>
      <c r="K40" s="186">
        <f t="shared" si="18"/>
        <v>0</v>
      </c>
      <c r="L40" s="186">
        <f t="shared" si="18"/>
        <v>0</v>
      </c>
      <c r="M40" s="186">
        <f t="shared" si="18"/>
        <v>0</v>
      </c>
      <c r="N40" s="186">
        <f t="shared" si="18"/>
        <v>0</v>
      </c>
      <c r="O40" s="186">
        <f t="shared" si="18"/>
        <v>0</v>
      </c>
      <c r="P40" s="186">
        <f t="shared" si="18"/>
        <v>0</v>
      </c>
      <c r="Q40" s="186">
        <f t="shared" si="18"/>
        <v>0</v>
      </c>
      <c r="R40" s="186">
        <f t="shared" si="18"/>
        <v>0</v>
      </c>
      <c r="S40" s="186">
        <f t="shared" si="18"/>
        <v>0</v>
      </c>
      <c r="T40" s="186">
        <f t="shared" si="18"/>
        <v>0</v>
      </c>
      <c r="U40" s="186">
        <f t="shared" si="18"/>
        <v>0</v>
      </c>
      <c r="V40" s="186">
        <f t="shared" si="18"/>
        <v>0</v>
      </c>
      <c r="W40" s="186">
        <f t="shared" si="18"/>
        <v>0</v>
      </c>
      <c r="X40" s="186">
        <f t="shared" si="18"/>
        <v>0</v>
      </c>
      <c r="Y40" s="186">
        <f t="shared" si="18"/>
        <v>0</v>
      </c>
      <c r="Z40" s="186">
        <f t="shared" si="18"/>
        <v>0</v>
      </c>
      <c r="AA40" s="186">
        <f t="shared" si="18"/>
        <v>0</v>
      </c>
      <c r="AB40" s="186">
        <f t="shared" si="18"/>
        <v>0</v>
      </c>
      <c r="AC40" s="186">
        <f t="shared" si="18"/>
        <v>0</v>
      </c>
      <c r="AD40" s="186">
        <f t="shared" si="18"/>
        <v>0</v>
      </c>
      <c r="AE40" s="186">
        <f t="shared" si="18"/>
        <v>0</v>
      </c>
      <c r="AF40" s="187">
        <f t="shared" si="18"/>
        <v>0</v>
      </c>
    </row>
    <row r="41" spans="1:32" x14ac:dyDescent="0.45">
      <c r="A41" s="182" t="str">
        <f>_xlfn.CONCAT(A25," Balance")</f>
        <v xml:space="preserve"> Balance</v>
      </c>
      <c r="B41" s="223">
        <f>'Financing Sources'!B21</f>
        <v>0</v>
      </c>
      <c r="C41" s="192">
        <f>IF(OR(B41=0,C$3&gt;'Financing Sources'!$D21),0,(B41-C25)*(1+'Financing Sources'!$C21))</f>
        <v>0</v>
      </c>
      <c r="D41" s="192">
        <f>IF(OR(C41=0,D$3&gt;'Financing Sources'!$D21),0,(C41-D25)*(1+'Financing Sources'!$C21))</f>
        <v>0</v>
      </c>
      <c r="E41" s="192">
        <f>IF(OR(D41=0,E$3&gt;'Financing Sources'!$D21),0,(D41-E25)*(1+'Financing Sources'!$C21))</f>
        <v>0</v>
      </c>
      <c r="F41" s="192">
        <f>IF(OR(E41=0,F$3&gt;'Financing Sources'!$D21),0,(E41-F25)*(1+'Financing Sources'!$C21))</f>
        <v>0</v>
      </c>
      <c r="G41" s="192">
        <f>IF(OR(F41=0,G$3&gt;'Financing Sources'!$D21),0,(F41-G25)*(1+'Financing Sources'!$C21))</f>
        <v>0</v>
      </c>
      <c r="H41" s="192">
        <f>IF(OR(G41=0,H$3&gt;'Financing Sources'!$D21),0,(G41-H25)*(1+'Financing Sources'!$C21))</f>
        <v>0</v>
      </c>
      <c r="I41" s="192">
        <f>IF(OR(H41=0,I$3&gt;'Financing Sources'!$D21),0,(H41-I25)*(1+'Financing Sources'!$C21))</f>
        <v>0</v>
      </c>
      <c r="J41" s="192">
        <f>IF(OR(I41=0,J$3&gt;'Financing Sources'!$D21),0,(I41-J25)*(1+'Financing Sources'!$C21))</f>
        <v>0</v>
      </c>
      <c r="K41" s="192">
        <f>IF(OR(J41=0,K$3&gt;'Financing Sources'!$D21),0,(J41-K25)*(1+'Financing Sources'!$C21))</f>
        <v>0</v>
      </c>
      <c r="L41" s="192">
        <f>IF(OR(K41=0,L$3&gt;'Financing Sources'!$D21),0,(K41-L25)*(1+'Financing Sources'!$C21))</f>
        <v>0</v>
      </c>
      <c r="M41" s="192">
        <f>IF(OR(L41=0,M$3&gt;'Financing Sources'!$D21),0,(L41-M25)*(1+'Financing Sources'!$C21))</f>
        <v>0</v>
      </c>
      <c r="N41" s="192">
        <f>IF(OR(M41=0,N$3&gt;'Financing Sources'!$D21),0,(M41-N25)*(1+'Financing Sources'!$C21))</f>
        <v>0</v>
      </c>
      <c r="O41" s="192">
        <f>IF(OR(N41=0,O$3&gt;'Financing Sources'!$D21),0,(N41-O25)*(1+'Financing Sources'!$C21))</f>
        <v>0</v>
      </c>
      <c r="P41" s="192">
        <f>IF(OR(O41=0,P$3&gt;'Financing Sources'!$D21),0,(O41-P25)*(1+'Financing Sources'!$C21))</f>
        <v>0</v>
      </c>
      <c r="Q41" s="192">
        <f>IF(OR(P41=0,Q$3&gt;'Financing Sources'!$D21),0,(P41-Q25)*(1+'Financing Sources'!$C21))</f>
        <v>0</v>
      </c>
      <c r="R41" s="192">
        <f>IF(OR(Q41=0,R$3&gt;'Financing Sources'!$D21),0,(Q41-R25)*(1+'Financing Sources'!$C21))</f>
        <v>0</v>
      </c>
      <c r="S41" s="192">
        <f>IF(OR(R41=0,S$3&gt;'Financing Sources'!$D21),0,(R41-S25)*(1+'Financing Sources'!$C21))</f>
        <v>0</v>
      </c>
      <c r="T41" s="192">
        <f>IF(OR(S41=0,T$3&gt;'Financing Sources'!$D21),0,(S41-T25)*(1+'Financing Sources'!$C21))</f>
        <v>0</v>
      </c>
      <c r="U41" s="192">
        <f>IF(OR(T41=0,U$3&gt;'Financing Sources'!$D21),0,(T41-U25)*(1+'Financing Sources'!$C21))</f>
        <v>0</v>
      </c>
      <c r="V41" s="192">
        <f>IF(OR(U41=0,V$3&gt;'Financing Sources'!$D21),0,(U41-V25)*(1+'Financing Sources'!$C21))</f>
        <v>0</v>
      </c>
      <c r="W41" s="192">
        <f>IF(OR(V41=0,W$3&gt;'Financing Sources'!$D21),0,(V41-W25)*(1+'Financing Sources'!$C21))</f>
        <v>0</v>
      </c>
      <c r="X41" s="192">
        <f>IF(OR(W41=0,X$3&gt;'Financing Sources'!$D21),0,(W41-X25)*(1+'Financing Sources'!$C21))</f>
        <v>0</v>
      </c>
      <c r="Y41" s="192">
        <f>IF(OR(X41=0,Y$3&gt;'Financing Sources'!$D21),0,(X41-Y25)*(1+'Financing Sources'!$C21))</f>
        <v>0</v>
      </c>
      <c r="Z41" s="192">
        <f>IF(OR(Y41=0,Z$3&gt;'Financing Sources'!$D21),0,(Y41-Z25)*(1+'Financing Sources'!$C21))</f>
        <v>0</v>
      </c>
      <c r="AA41" s="192">
        <f>IF(OR(Z41=0,AA$3&gt;'Financing Sources'!$D21),0,(Z41-AA25)*(1+'Financing Sources'!$C21))</f>
        <v>0</v>
      </c>
      <c r="AB41" s="192">
        <f>IF(OR(AA41=0,AB$3&gt;'Financing Sources'!$D21),0,(AA41-AB25)*(1+'Financing Sources'!$C21))</f>
        <v>0</v>
      </c>
      <c r="AC41" s="192">
        <f>IF(OR(AB41=0,AC$3&gt;'Financing Sources'!$D21),0,(AB41-AC25)*(1+'Financing Sources'!$C21))</f>
        <v>0</v>
      </c>
      <c r="AD41" s="192">
        <f>IF(OR(AC41=0,AD$3&gt;'Financing Sources'!$D21),0,(AC41-AD25)*(1+'Financing Sources'!$C21))</f>
        <v>0</v>
      </c>
      <c r="AE41" s="192">
        <f>IF(OR(AD41=0,AE$3&gt;'Financing Sources'!$D21),0,(AD41-AE25)*(1+'Financing Sources'!$C21))</f>
        <v>0</v>
      </c>
      <c r="AF41" s="193">
        <f>IF(OR(AE41=0,AF$3&gt;'Financing Sources'!$D21),0,(AE41-AF25)*(1+'Financing Sources'!$C21))</f>
        <v>0</v>
      </c>
    </row>
    <row r="42" spans="1:32" x14ac:dyDescent="0.45">
      <c r="A42" s="182" t="str">
        <f>_xlfn.CONCAT(A26," Balance")</f>
        <v xml:space="preserve"> Balance</v>
      </c>
      <c r="B42" s="223">
        <f>'Financing Sources'!B22</f>
        <v>0</v>
      </c>
      <c r="C42" s="192">
        <f>IF(OR(B42=0,C$3&gt;'Financing Sources'!$D22),0,(B42-C26)*(1+'Financing Sources'!$C22))</f>
        <v>0</v>
      </c>
      <c r="D42" s="192">
        <f>IF(OR(C42=0,D$3&gt;'Financing Sources'!$D22),0,(C42-D26)*(1+'Financing Sources'!$C22))</f>
        <v>0</v>
      </c>
      <c r="E42" s="192">
        <f>IF(OR(D42=0,E$3&gt;'Financing Sources'!$D22),0,(D42-E26)*(1+'Financing Sources'!$C22))</f>
        <v>0</v>
      </c>
      <c r="F42" s="192">
        <f>IF(OR(E42=0,F$3&gt;'Financing Sources'!$D22),0,(E42-F26)*(1+'Financing Sources'!$C22))</f>
        <v>0</v>
      </c>
      <c r="G42" s="192">
        <f>IF(OR(F42=0,G$3&gt;'Financing Sources'!$D22),0,(F42-G26)*(1+'Financing Sources'!$C22))</f>
        <v>0</v>
      </c>
      <c r="H42" s="192">
        <f>IF(OR(G42=0,H$3&gt;'Financing Sources'!$D22),0,(G42-H26)*(1+'Financing Sources'!$C22))</f>
        <v>0</v>
      </c>
      <c r="I42" s="192">
        <f>IF(OR(H42=0,I$3&gt;'Financing Sources'!$D22),0,(H42-I26)*(1+'Financing Sources'!$C22))</f>
        <v>0</v>
      </c>
      <c r="J42" s="192">
        <f>IF(OR(I42=0,J$3&gt;'Financing Sources'!$D22),0,(I42-J26)*(1+'Financing Sources'!$C22))</f>
        <v>0</v>
      </c>
      <c r="K42" s="192">
        <f>IF(OR(J42=0,K$3&gt;'Financing Sources'!$D22),0,(J42-K26)*(1+'Financing Sources'!$C22))</f>
        <v>0</v>
      </c>
      <c r="L42" s="192">
        <f>IF(OR(K42=0,L$3&gt;'Financing Sources'!$D22),0,(K42-L26)*(1+'Financing Sources'!$C22))</f>
        <v>0</v>
      </c>
      <c r="M42" s="192">
        <f>IF(OR(L42=0,M$3&gt;'Financing Sources'!$D22),0,(L42-M26)*(1+'Financing Sources'!$C22))</f>
        <v>0</v>
      </c>
      <c r="N42" s="192">
        <f>IF(OR(M42=0,N$3&gt;'Financing Sources'!$D22),0,(M42-N26)*(1+'Financing Sources'!$C22))</f>
        <v>0</v>
      </c>
      <c r="O42" s="192">
        <f>IF(OR(N42=0,O$3&gt;'Financing Sources'!$D22),0,(N42-O26)*(1+'Financing Sources'!$C22))</f>
        <v>0</v>
      </c>
      <c r="P42" s="192">
        <f>IF(OR(O42=0,P$3&gt;'Financing Sources'!$D22),0,(O42-P26)*(1+'Financing Sources'!$C22))</f>
        <v>0</v>
      </c>
      <c r="Q42" s="192">
        <f>IF(OR(P42=0,Q$3&gt;'Financing Sources'!$D22),0,(P42-Q26)*(1+'Financing Sources'!$C22))</f>
        <v>0</v>
      </c>
      <c r="R42" s="192">
        <f>IF(OR(Q42=0,R$3&gt;'Financing Sources'!$D22),0,(Q42-R26)*(1+'Financing Sources'!$C22))</f>
        <v>0</v>
      </c>
      <c r="S42" s="192">
        <f>IF(OR(R42=0,S$3&gt;'Financing Sources'!$D22),0,(R42-S26)*(1+'Financing Sources'!$C22))</f>
        <v>0</v>
      </c>
      <c r="T42" s="192">
        <f>IF(OR(S42=0,T$3&gt;'Financing Sources'!$D22),0,(S42-T26)*(1+'Financing Sources'!$C22))</f>
        <v>0</v>
      </c>
      <c r="U42" s="192">
        <f>IF(OR(T42=0,U$3&gt;'Financing Sources'!$D22),0,(T42-U26)*(1+'Financing Sources'!$C22))</f>
        <v>0</v>
      </c>
      <c r="V42" s="192">
        <f>IF(OR(U42=0,V$3&gt;'Financing Sources'!$D22),0,(U42-V26)*(1+'Financing Sources'!$C22))</f>
        <v>0</v>
      </c>
      <c r="W42" s="192">
        <f>IF(OR(V42=0,W$3&gt;'Financing Sources'!$D22),0,(V42-W26)*(1+'Financing Sources'!$C22))</f>
        <v>0</v>
      </c>
      <c r="X42" s="192">
        <f>IF(OR(W42=0,X$3&gt;'Financing Sources'!$D22),0,(W42-X26)*(1+'Financing Sources'!$C22))</f>
        <v>0</v>
      </c>
      <c r="Y42" s="192">
        <f>IF(OR(X42=0,Y$3&gt;'Financing Sources'!$D22),0,(X42-Y26)*(1+'Financing Sources'!$C22))</f>
        <v>0</v>
      </c>
      <c r="Z42" s="192">
        <f>IF(OR(Y42=0,Z$3&gt;'Financing Sources'!$D22),0,(Y42-Z26)*(1+'Financing Sources'!$C22))</f>
        <v>0</v>
      </c>
      <c r="AA42" s="192">
        <f>IF(OR(Z42=0,AA$3&gt;'Financing Sources'!$D22),0,(Z42-AA26)*(1+'Financing Sources'!$C22))</f>
        <v>0</v>
      </c>
      <c r="AB42" s="192">
        <f>IF(OR(AA42=0,AB$3&gt;'Financing Sources'!$D22),0,(AA42-AB26)*(1+'Financing Sources'!$C22))</f>
        <v>0</v>
      </c>
      <c r="AC42" s="192">
        <f>IF(OR(AB42=0,AC$3&gt;'Financing Sources'!$D22),0,(AB42-AC26)*(1+'Financing Sources'!$C22))</f>
        <v>0</v>
      </c>
      <c r="AD42" s="192">
        <f>IF(OR(AC42=0,AD$3&gt;'Financing Sources'!$D22),0,(AC42-AD26)*(1+'Financing Sources'!$C22))</f>
        <v>0</v>
      </c>
      <c r="AE42" s="192">
        <f>IF(OR(AD42=0,AE$3&gt;'Financing Sources'!$D22),0,(AD42-AE26)*(1+'Financing Sources'!$C22))</f>
        <v>0</v>
      </c>
      <c r="AF42" s="193">
        <f>IF(OR(AE42=0,AF$3&gt;'Financing Sources'!$D22),0,(AE42-AF26)*(1+'Financing Sources'!$C22))</f>
        <v>0</v>
      </c>
    </row>
    <row r="43" spans="1:32" x14ac:dyDescent="0.45">
      <c r="A43" s="182" t="str">
        <f>_xlfn.CONCAT(A27," Balance")</f>
        <v xml:space="preserve"> Balance</v>
      </c>
      <c r="B43" s="223">
        <f>'Financing Sources'!B23</f>
        <v>0</v>
      </c>
      <c r="C43" s="192">
        <f>IF(OR(B43=0,C$3&gt;'Financing Sources'!$D23),0,(B43-C27)*(1+'Financing Sources'!$C23))</f>
        <v>0</v>
      </c>
      <c r="D43" s="192">
        <f>IF(OR(C43=0,D$3&gt;'Financing Sources'!$D23),0,(C43-D27)*(1+'Financing Sources'!$C23))</f>
        <v>0</v>
      </c>
      <c r="E43" s="192">
        <f>IF(OR(D43=0,E$3&gt;'Financing Sources'!$D23),0,(D43-E27)*(1+'Financing Sources'!$C23))</f>
        <v>0</v>
      </c>
      <c r="F43" s="192">
        <f>IF(OR(E43=0,F$3&gt;'Financing Sources'!$D23),0,(E43-F27)*(1+'Financing Sources'!$C23))</f>
        <v>0</v>
      </c>
      <c r="G43" s="192">
        <f>IF(OR(F43=0,G$3&gt;'Financing Sources'!$D23),0,(F43-G27)*(1+'Financing Sources'!$C23))</f>
        <v>0</v>
      </c>
      <c r="H43" s="192">
        <f>IF(OR(G43=0,H$3&gt;'Financing Sources'!$D23),0,(G43-H27)*(1+'Financing Sources'!$C23))</f>
        <v>0</v>
      </c>
      <c r="I43" s="192">
        <f>IF(OR(H43=0,I$3&gt;'Financing Sources'!$D23),0,(H43-I27)*(1+'Financing Sources'!$C23))</f>
        <v>0</v>
      </c>
      <c r="J43" s="192">
        <f>IF(OR(I43=0,J$3&gt;'Financing Sources'!$D23),0,(I43-J27)*(1+'Financing Sources'!$C23))</f>
        <v>0</v>
      </c>
      <c r="K43" s="192">
        <f>IF(OR(J43=0,K$3&gt;'Financing Sources'!$D23),0,(J43-K27)*(1+'Financing Sources'!$C23))</f>
        <v>0</v>
      </c>
      <c r="L43" s="192">
        <f>IF(OR(K43=0,L$3&gt;'Financing Sources'!$D23),0,(K43-L27)*(1+'Financing Sources'!$C23))</f>
        <v>0</v>
      </c>
      <c r="M43" s="192">
        <f>IF(OR(L43=0,M$3&gt;'Financing Sources'!$D23),0,(L43-M27)*(1+'Financing Sources'!$C23))</f>
        <v>0</v>
      </c>
      <c r="N43" s="192">
        <f>IF(OR(M43=0,N$3&gt;'Financing Sources'!$D23),0,(M43-N27)*(1+'Financing Sources'!$C23))</f>
        <v>0</v>
      </c>
      <c r="O43" s="192">
        <f>IF(OR(N43=0,O$3&gt;'Financing Sources'!$D23),0,(N43-O27)*(1+'Financing Sources'!$C23))</f>
        <v>0</v>
      </c>
      <c r="P43" s="192">
        <f>IF(OR(O43=0,P$3&gt;'Financing Sources'!$D23),0,(O43-P27)*(1+'Financing Sources'!$C23))</f>
        <v>0</v>
      </c>
      <c r="Q43" s="192">
        <f>IF(OR(P43=0,Q$3&gt;'Financing Sources'!$D23),0,(P43-Q27)*(1+'Financing Sources'!$C23))</f>
        <v>0</v>
      </c>
      <c r="R43" s="192">
        <f>IF(OR(Q43=0,R$3&gt;'Financing Sources'!$D23),0,(Q43-R27)*(1+'Financing Sources'!$C23))</f>
        <v>0</v>
      </c>
      <c r="S43" s="192">
        <f>IF(OR(R43=0,S$3&gt;'Financing Sources'!$D23),0,(R43-S27)*(1+'Financing Sources'!$C23))</f>
        <v>0</v>
      </c>
      <c r="T43" s="192">
        <f>IF(OR(S43=0,T$3&gt;'Financing Sources'!$D23),0,(S43-T27)*(1+'Financing Sources'!$C23))</f>
        <v>0</v>
      </c>
      <c r="U43" s="192">
        <f>IF(OR(T43=0,U$3&gt;'Financing Sources'!$D23),0,(T43-U27)*(1+'Financing Sources'!$C23))</f>
        <v>0</v>
      </c>
      <c r="V43" s="192">
        <f>IF(OR(U43=0,V$3&gt;'Financing Sources'!$D23),0,(U43-V27)*(1+'Financing Sources'!$C23))</f>
        <v>0</v>
      </c>
      <c r="W43" s="192">
        <f>IF(OR(V43=0,W$3&gt;'Financing Sources'!$D23),0,(V43-W27)*(1+'Financing Sources'!$C23))</f>
        <v>0</v>
      </c>
      <c r="X43" s="192">
        <f>IF(OR(W43=0,X$3&gt;'Financing Sources'!$D23),0,(W43-X27)*(1+'Financing Sources'!$C23))</f>
        <v>0</v>
      </c>
      <c r="Y43" s="192">
        <f>IF(OR(X43=0,Y$3&gt;'Financing Sources'!$D23),0,(X43-Y27)*(1+'Financing Sources'!$C23))</f>
        <v>0</v>
      </c>
      <c r="Z43" s="192">
        <f>IF(OR(Y43=0,Z$3&gt;'Financing Sources'!$D23),0,(Y43-Z27)*(1+'Financing Sources'!$C23))</f>
        <v>0</v>
      </c>
      <c r="AA43" s="192">
        <f>IF(OR(Z43=0,AA$3&gt;'Financing Sources'!$D23),0,(Z43-AA27)*(1+'Financing Sources'!$C23))</f>
        <v>0</v>
      </c>
      <c r="AB43" s="192">
        <f>IF(OR(AA43=0,AB$3&gt;'Financing Sources'!$D23),0,(AA43-AB27)*(1+'Financing Sources'!$C23))</f>
        <v>0</v>
      </c>
      <c r="AC43" s="192">
        <f>IF(OR(AB43=0,AC$3&gt;'Financing Sources'!$D23),0,(AB43-AC27)*(1+'Financing Sources'!$C23))</f>
        <v>0</v>
      </c>
      <c r="AD43" s="192">
        <f>IF(OR(AC43=0,AD$3&gt;'Financing Sources'!$D23),0,(AC43-AD27)*(1+'Financing Sources'!$C23))</f>
        <v>0</v>
      </c>
      <c r="AE43" s="192">
        <f>IF(OR(AD43=0,AE$3&gt;'Financing Sources'!$D23),0,(AD43-AE27)*(1+'Financing Sources'!$C23))</f>
        <v>0</v>
      </c>
      <c r="AF43" s="193">
        <f>IF(OR(AE43=0,AF$3&gt;'Financing Sources'!$D23),0,(AE43-AF27)*(1+'Financing Sources'!$C23))</f>
        <v>0</v>
      </c>
    </row>
    <row r="44" spans="1:32" x14ac:dyDescent="0.45">
      <c r="A44" s="182" t="str">
        <f t="shared" ref="A44:A45" si="19">_xlfn.CONCAT(A28," Balance")</f>
        <v xml:space="preserve"> Balance</v>
      </c>
      <c r="B44" s="223">
        <f>'Financing Sources'!B24</f>
        <v>0</v>
      </c>
      <c r="C44" s="192">
        <f>IF(OR(B44=0,C$3&gt;'Financing Sources'!$D24),0,(B44-C28)*(1+'Financing Sources'!$C24))</f>
        <v>0</v>
      </c>
      <c r="D44" s="192">
        <f>IF(OR(C44=0,D$3&gt;'Financing Sources'!$D24),0,(C44-D28)*(1+'Financing Sources'!$C24))</f>
        <v>0</v>
      </c>
      <c r="E44" s="192">
        <f>IF(OR(D44=0,E$3&gt;'Financing Sources'!$D24),0,(D44-E28)*(1+'Financing Sources'!$C24))</f>
        <v>0</v>
      </c>
      <c r="F44" s="192">
        <f>IF(OR(E44=0,F$3&gt;'Financing Sources'!$D24),0,(E44-F28)*(1+'Financing Sources'!$C24))</f>
        <v>0</v>
      </c>
      <c r="G44" s="192">
        <f>IF(OR(F44=0,G$3&gt;'Financing Sources'!$D24),0,(F44-G28)*(1+'Financing Sources'!$C24))</f>
        <v>0</v>
      </c>
      <c r="H44" s="192">
        <f>IF(OR(G44=0,H$3&gt;'Financing Sources'!$D24),0,(G44-H28)*(1+'Financing Sources'!$C24))</f>
        <v>0</v>
      </c>
      <c r="I44" s="192">
        <f>IF(OR(H44=0,I$3&gt;'Financing Sources'!$D24),0,(H44-I28)*(1+'Financing Sources'!$C24))</f>
        <v>0</v>
      </c>
      <c r="J44" s="192">
        <f>IF(OR(I44=0,J$3&gt;'Financing Sources'!$D24),0,(I44-J28)*(1+'Financing Sources'!$C24))</f>
        <v>0</v>
      </c>
      <c r="K44" s="192">
        <f>IF(OR(J44=0,K$3&gt;'Financing Sources'!$D24),0,(J44-K28)*(1+'Financing Sources'!$C24))</f>
        <v>0</v>
      </c>
      <c r="L44" s="192">
        <f>IF(OR(K44=0,L$3&gt;'Financing Sources'!$D24),0,(K44-L28)*(1+'Financing Sources'!$C24))</f>
        <v>0</v>
      </c>
      <c r="M44" s="192">
        <f>IF(OR(L44=0,M$3&gt;'Financing Sources'!$D24),0,(L44-M28)*(1+'Financing Sources'!$C24))</f>
        <v>0</v>
      </c>
      <c r="N44" s="192">
        <f>IF(OR(M44=0,N$3&gt;'Financing Sources'!$D24),0,(M44-N28)*(1+'Financing Sources'!$C24))</f>
        <v>0</v>
      </c>
      <c r="O44" s="192">
        <f>IF(OR(N44=0,O$3&gt;'Financing Sources'!$D24),0,(N44-O28)*(1+'Financing Sources'!$C24))</f>
        <v>0</v>
      </c>
      <c r="P44" s="192">
        <f>IF(OR(O44=0,P$3&gt;'Financing Sources'!$D24),0,(O44-P28)*(1+'Financing Sources'!$C24))</f>
        <v>0</v>
      </c>
      <c r="Q44" s="192">
        <f>IF(OR(P44=0,Q$3&gt;'Financing Sources'!$D24),0,(P44-Q28)*(1+'Financing Sources'!$C24))</f>
        <v>0</v>
      </c>
      <c r="R44" s="192">
        <f>IF(OR(Q44=0,R$3&gt;'Financing Sources'!$D24),0,(Q44-R28)*(1+'Financing Sources'!$C24))</f>
        <v>0</v>
      </c>
      <c r="S44" s="192">
        <f>IF(OR(R44=0,S$3&gt;'Financing Sources'!$D24),0,(R44-S28)*(1+'Financing Sources'!$C24))</f>
        <v>0</v>
      </c>
      <c r="T44" s="192">
        <f>IF(OR(S44=0,T$3&gt;'Financing Sources'!$D24),0,(S44-T28)*(1+'Financing Sources'!$C24))</f>
        <v>0</v>
      </c>
      <c r="U44" s="192">
        <f>IF(OR(T44=0,U$3&gt;'Financing Sources'!$D24),0,(T44-U28)*(1+'Financing Sources'!$C24))</f>
        <v>0</v>
      </c>
      <c r="V44" s="192">
        <f>IF(OR(U44=0,V$3&gt;'Financing Sources'!$D24),0,(U44-V28)*(1+'Financing Sources'!$C24))</f>
        <v>0</v>
      </c>
      <c r="W44" s="192">
        <f>IF(OR(V44=0,W$3&gt;'Financing Sources'!$D24),0,(V44-W28)*(1+'Financing Sources'!$C24))</f>
        <v>0</v>
      </c>
      <c r="X44" s="192">
        <f>IF(OR(W44=0,X$3&gt;'Financing Sources'!$D24),0,(W44-X28)*(1+'Financing Sources'!$C24))</f>
        <v>0</v>
      </c>
      <c r="Y44" s="192">
        <f>IF(OR(X44=0,Y$3&gt;'Financing Sources'!$D24),0,(X44-Y28)*(1+'Financing Sources'!$C24))</f>
        <v>0</v>
      </c>
      <c r="Z44" s="192">
        <f>IF(OR(Y44=0,Z$3&gt;'Financing Sources'!$D24),0,(Y44-Z28)*(1+'Financing Sources'!$C24))</f>
        <v>0</v>
      </c>
      <c r="AA44" s="192">
        <f>IF(OR(Z44=0,AA$3&gt;'Financing Sources'!$D24),0,(Z44-AA28)*(1+'Financing Sources'!$C24))</f>
        <v>0</v>
      </c>
      <c r="AB44" s="192">
        <f>IF(OR(AA44=0,AB$3&gt;'Financing Sources'!$D24),0,(AA44-AB28)*(1+'Financing Sources'!$C24))</f>
        <v>0</v>
      </c>
      <c r="AC44" s="192">
        <f>IF(OR(AB44=0,AC$3&gt;'Financing Sources'!$D24),0,(AB44-AC28)*(1+'Financing Sources'!$C24))</f>
        <v>0</v>
      </c>
      <c r="AD44" s="192">
        <f>IF(OR(AC44=0,AD$3&gt;'Financing Sources'!$D24),0,(AC44-AD28)*(1+'Financing Sources'!$C24))</f>
        <v>0</v>
      </c>
      <c r="AE44" s="192">
        <f>IF(OR(AD44=0,AE$3&gt;'Financing Sources'!$D24),0,(AD44-AE28)*(1+'Financing Sources'!$C24))</f>
        <v>0</v>
      </c>
      <c r="AF44" s="193">
        <f>IF(OR(AE44=0,AF$3&gt;'Financing Sources'!$D24),0,(AE44-AF28)*(1+'Financing Sources'!$C24))</f>
        <v>0</v>
      </c>
    </row>
    <row r="45" spans="1:32" x14ac:dyDescent="0.45">
      <c r="A45" s="182" t="str">
        <f t="shared" si="19"/>
        <v xml:space="preserve"> Balance</v>
      </c>
      <c r="B45" s="223">
        <f>'Financing Sources'!B25</f>
        <v>0</v>
      </c>
      <c r="C45" s="192">
        <f>IF(OR(B45=0,C$3&gt;'Financing Sources'!$D25),0,(B45-C29)*(1+'Financing Sources'!$C25))</f>
        <v>0</v>
      </c>
      <c r="D45" s="192">
        <f>IF(OR(C45=0,D$3&gt;'Financing Sources'!$D25),0,(C45-D29)*(1+'Financing Sources'!$C25))</f>
        <v>0</v>
      </c>
      <c r="E45" s="192">
        <f>IF(OR(D45=0,E$3&gt;'Financing Sources'!$D25),0,(D45-E29)*(1+'Financing Sources'!$C25))</f>
        <v>0</v>
      </c>
      <c r="F45" s="192">
        <f>IF(OR(E45=0,F$3&gt;'Financing Sources'!$D25),0,(E45-F29)*(1+'Financing Sources'!$C25))</f>
        <v>0</v>
      </c>
      <c r="G45" s="192">
        <f>IF(OR(F45=0,G$3&gt;'Financing Sources'!$D25),0,(F45-G29)*(1+'Financing Sources'!$C25))</f>
        <v>0</v>
      </c>
      <c r="H45" s="192">
        <f>IF(OR(G45=0,H$3&gt;'Financing Sources'!$D25),0,(G45-H29)*(1+'Financing Sources'!$C25))</f>
        <v>0</v>
      </c>
      <c r="I45" s="192">
        <f>IF(OR(H45=0,I$3&gt;'Financing Sources'!$D25),0,(H45-I29)*(1+'Financing Sources'!$C25))</f>
        <v>0</v>
      </c>
      <c r="J45" s="192">
        <f>IF(OR(I45=0,J$3&gt;'Financing Sources'!$D25),0,(I45-J29)*(1+'Financing Sources'!$C25))</f>
        <v>0</v>
      </c>
      <c r="K45" s="192">
        <f>IF(OR(J45=0,K$3&gt;'Financing Sources'!$D25),0,(J45-K29)*(1+'Financing Sources'!$C25))</f>
        <v>0</v>
      </c>
      <c r="L45" s="192">
        <f>IF(OR(K45=0,L$3&gt;'Financing Sources'!$D25),0,(K45-L29)*(1+'Financing Sources'!$C25))</f>
        <v>0</v>
      </c>
      <c r="M45" s="192">
        <f>IF(OR(L45=0,M$3&gt;'Financing Sources'!$D25),0,(L45-M29)*(1+'Financing Sources'!$C25))</f>
        <v>0</v>
      </c>
      <c r="N45" s="192">
        <f>IF(OR(M45=0,N$3&gt;'Financing Sources'!$D25),0,(M45-N29)*(1+'Financing Sources'!$C25))</f>
        <v>0</v>
      </c>
      <c r="O45" s="192">
        <f>IF(OR(N45=0,O$3&gt;'Financing Sources'!$D25),0,(N45-O29)*(1+'Financing Sources'!$C25))</f>
        <v>0</v>
      </c>
      <c r="P45" s="192">
        <f>IF(OR(O45=0,P$3&gt;'Financing Sources'!$D25),0,(O45-P29)*(1+'Financing Sources'!$C25))</f>
        <v>0</v>
      </c>
      <c r="Q45" s="192">
        <f>IF(OR(P45=0,Q$3&gt;'Financing Sources'!$D25),0,(P45-Q29)*(1+'Financing Sources'!$C25))</f>
        <v>0</v>
      </c>
      <c r="R45" s="192">
        <f>IF(OR(Q45=0,R$3&gt;'Financing Sources'!$D25),0,(Q45-R29)*(1+'Financing Sources'!$C25))</f>
        <v>0</v>
      </c>
      <c r="S45" s="192">
        <f>IF(OR(R45=0,S$3&gt;'Financing Sources'!$D25),0,(R45-S29)*(1+'Financing Sources'!$C25))</f>
        <v>0</v>
      </c>
      <c r="T45" s="192">
        <f>IF(OR(S45=0,T$3&gt;'Financing Sources'!$D25),0,(S45-T29)*(1+'Financing Sources'!$C25))</f>
        <v>0</v>
      </c>
      <c r="U45" s="192">
        <f>IF(OR(T45=0,U$3&gt;'Financing Sources'!$D25),0,(T45-U29)*(1+'Financing Sources'!$C25))</f>
        <v>0</v>
      </c>
      <c r="V45" s="192">
        <f>IF(OR(U45=0,V$3&gt;'Financing Sources'!$D25),0,(U45-V29)*(1+'Financing Sources'!$C25))</f>
        <v>0</v>
      </c>
      <c r="W45" s="192">
        <f>IF(OR(V45=0,W$3&gt;'Financing Sources'!$D25),0,(V45-W29)*(1+'Financing Sources'!$C25))</f>
        <v>0</v>
      </c>
      <c r="X45" s="192">
        <f>IF(OR(W45=0,X$3&gt;'Financing Sources'!$D25),0,(W45-X29)*(1+'Financing Sources'!$C25))</f>
        <v>0</v>
      </c>
      <c r="Y45" s="192">
        <f>IF(OR(X45=0,Y$3&gt;'Financing Sources'!$D25),0,(X45-Y29)*(1+'Financing Sources'!$C25))</f>
        <v>0</v>
      </c>
      <c r="Z45" s="192">
        <f>IF(OR(Y45=0,Z$3&gt;'Financing Sources'!$D25),0,(Y45-Z29)*(1+'Financing Sources'!$C25))</f>
        <v>0</v>
      </c>
      <c r="AA45" s="192">
        <f>IF(OR(Z45=0,AA$3&gt;'Financing Sources'!$D25),0,(Z45-AA29)*(1+'Financing Sources'!$C25))</f>
        <v>0</v>
      </c>
      <c r="AB45" s="192">
        <f>IF(OR(AA45=0,AB$3&gt;'Financing Sources'!$D25),0,(AA45-AB29)*(1+'Financing Sources'!$C25))</f>
        <v>0</v>
      </c>
      <c r="AC45" s="192">
        <f>IF(OR(AB45=0,AC$3&gt;'Financing Sources'!$D25),0,(AB45-AC29)*(1+'Financing Sources'!$C25))</f>
        <v>0</v>
      </c>
      <c r="AD45" s="192">
        <f>IF(OR(AC45=0,AD$3&gt;'Financing Sources'!$D25),0,(AC45-AD29)*(1+'Financing Sources'!$C25))</f>
        <v>0</v>
      </c>
      <c r="AE45" s="192">
        <f>IF(OR(AD45=0,AE$3&gt;'Financing Sources'!$D25),0,(AD45-AE29)*(1+'Financing Sources'!$C25))</f>
        <v>0</v>
      </c>
      <c r="AF45" s="193">
        <f>IF(OR(AE45=0,AF$3&gt;'Financing Sources'!$D25),0,(AE45-AF29)*(1+'Financing Sources'!$C25))</f>
        <v>0</v>
      </c>
    </row>
    <row r="46" spans="1:32" x14ac:dyDescent="0.45">
      <c r="A46" s="183" t="str">
        <f>_xlfn.CONCAT(A30," Balance")</f>
        <v xml:space="preserve"> Balance</v>
      </c>
      <c r="B46" s="468">
        <f>'Financing Sources'!B26</f>
        <v>0</v>
      </c>
      <c r="C46" s="195">
        <f>IF(OR(B46=0,C$3&gt;'Financing Sources'!$D26),0,(B46-C30)*(1+'Financing Sources'!$C26))</f>
        <v>0</v>
      </c>
      <c r="D46" s="195">
        <f>IF(OR(C46=0,D$3&gt;'Financing Sources'!$D26),0,(C46-D30)*(1+'Financing Sources'!$C26))</f>
        <v>0</v>
      </c>
      <c r="E46" s="195">
        <f>IF(OR(D46=0,E$3&gt;'Financing Sources'!$D26),0,(D46-E30)*(1+'Financing Sources'!$C26))</f>
        <v>0</v>
      </c>
      <c r="F46" s="195">
        <f>IF(OR(E46=0,F$3&gt;'Financing Sources'!$D26),0,(E46-F30)*(1+'Financing Sources'!$C26))</f>
        <v>0</v>
      </c>
      <c r="G46" s="195">
        <f>IF(OR(F46=0,G$3&gt;'Financing Sources'!$D26),0,(F46-G30)*(1+'Financing Sources'!$C26))</f>
        <v>0</v>
      </c>
      <c r="H46" s="195">
        <f>IF(OR(G46=0,H$3&gt;'Financing Sources'!$D26),0,(G46-H30)*(1+'Financing Sources'!$C26))</f>
        <v>0</v>
      </c>
      <c r="I46" s="195">
        <f>IF(OR(H46=0,I$3&gt;'Financing Sources'!$D26),0,(H46-I30)*(1+'Financing Sources'!$C26))</f>
        <v>0</v>
      </c>
      <c r="J46" s="195">
        <f>IF(OR(I46=0,J$3&gt;'Financing Sources'!$D26),0,(I46-J30)*(1+'Financing Sources'!$C26))</f>
        <v>0</v>
      </c>
      <c r="K46" s="195">
        <f>IF(OR(J46=0,K$3&gt;'Financing Sources'!$D26),0,(J46-K30)*(1+'Financing Sources'!$C26))</f>
        <v>0</v>
      </c>
      <c r="L46" s="195">
        <f>IF(OR(K46=0,L$3&gt;'Financing Sources'!$D26),0,(K46-L30)*(1+'Financing Sources'!$C26))</f>
        <v>0</v>
      </c>
      <c r="M46" s="195">
        <f>IF(OR(L46=0,M$3&gt;'Financing Sources'!$D26),0,(L46-M30)*(1+'Financing Sources'!$C26))</f>
        <v>0</v>
      </c>
      <c r="N46" s="195">
        <f>IF(OR(M46=0,N$3&gt;'Financing Sources'!$D26),0,(M46-N30)*(1+'Financing Sources'!$C26))</f>
        <v>0</v>
      </c>
      <c r="O46" s="195">
        <f>IF(OR(N46=0,O$3&gt;'Financing Sources'!$D26),0,(N46-O30)*(1+'Financing Sources'!$C26))</f>
        <v>0</v>
      </c>
      <c r="P46" s="195">
        <f>IF(OR(O46=0,P$3&gt;'Financing Sources'!$D26),0,(O46-P30)*(1+'Financing Sources'!$C26))</f>
        <v>0</v>
      </c>
      <c r="Q46" s="195">
        <f>IF(OR(P46=0,Q$3&gt;'Financing Sources'!$D26),0,(P46-Q30)*(1+'Financing Sources'!$C26))</f>
        <v>0</v>
      </c>
      <c r="R46" s="195">
        <f>IF(OR(Q46=0,R$3&gt;'Financing Sources'!$D26),0,(Q46-R30)*(1+'Financing Sources'!$C26))</f>
        <v>0</v>
      </c>
      <c r="S46" s="195">
        <f>IF(OR(R46=0,S$3&gt;'Financing Sources'!$D26),0,(R46-S30)*(1+'Financing Sources'!$C26))</f>
        <v>0</v>
      </c>
      <c r="T46" s="195">
        <f>IF(OR(S46=0,T$3&gt;'Financing Sources'!$D26),0,(S46-T30)*(1+'Financing Sources'!$C26))</f>
        <v>0</v>
      </c>
      <c r="U46" s="195">
        <f>IF(OR(T46=0,U$3&gt;'Financing Sources'!$D26),0,(T46-U30)*(1+'Financing Sources'!$C26))</f>
        <v>0</v>
      </c>
      <c r="V46" s="195">
        <f>IF(OR(U46=0,V$3&gt;'Financing Sources'!$D26),0,(U46-V30)*(1+'Financing Sources'!$C26))</f>
        <v>0</v>
      </c>
      <c r="W46" s="195">
        <f>IF(OR(V46=0,W$3&gt;'Financing Sources'!$D26),0,(V46-W30)*(1+'Financing Sources'!$C26))</f>
        <v>0</v>
      </c>
      <c r="X46" s="195">
        <f>IF(OR(W46=0,X$3&gt;'Financing Sources'!$D26),0,(W46-X30)*(1+'Financing Sources'!$C26))</f>
        <v>0</v>
      </c>
      <c r="Y46" s="195">
        <f>IF(OR(X46=0,Y$3&gt;'Financing Sources'!$D26),0,(X46-Y30)*(1+'Financing Sources'!$C26))</f>
        <v>0</v>
      </c>
      <c r="Z46" s="195">
        <f>IF(OR(Y46=0,Z$3&gt;'Financing Sources'!$D26),0,(Y46-Z30)*(1+'Financing Sources'!$C26))</f>
        <v>0</v>
      </c>
      <c r="AA46" s="195">
        <f>IF(OR(Z46=0,AA$3&gt;'Financing Sources'!$D26),0,(Z46-AA30)*(1+'Financing Sources'!$C26))</f>
        <v>0</v>
      </c>
      <c r="AB46" s="195">
        <f>IF(OR(AA46=0,AB$3&gt;'Financing Sources'!$D26),0,(AA46-AB30)*(1+'Financing Sources'!$C26))</f>
        <v>0</v>
      </c>
      <c r="AC46" s="195">
        <f>IF(OR(AB46=0,AC$3&gt;'Financing Sources'!$D26),0,(AB46-AC30)*(1+'Financing Sources'!$C26))</f>
        <v>0</v>
      </c>
      <c r="AD46" s="195">
        <f>IF(OR(AC46=0,AD$3&gt;'Financing Sources'!$D26),0,(AC46-AD30)*(1+'Financing Sources'!$C26))</f>
        <v>0</v>
      </c>
      <c r="AE46" s="195">
        <f>IF(OR(AD46=0,AE$3&gt;'Financing Sources'!$D26),0,(AD46-AE30)*(1+'Financing Sources'!$C26))</f>
        <v>0</v>
      </c>
      <c r="AF46" s="196">
        <f>IF(OR(AE46=0,AF$3&gt;'Financing Sources'!$D26),0,(AE46-AF30)*(1+'Financing Sources'!$C26))</f>
        <v>0</v>
      </c>
    </row>
    <row r="47" spans="1:32" ht="14.65" thickBot="1" x14ac:dyDescent="0.5">
      <c r="A47" s="218" t="str">
        <f>_xlfn.CONCAT(A31," Balance")</f>
        <v>Total Soft Debt Service Balance</v>
      </c>
      <c r="B47" s="219">
        <f>SUM(B40:B46)</f>
        <v>0</v>
      </c>
      <c r="C47" s="220">
        <f t="shared" ref="C47:AF47" si="20">SUM(C40:C46)</f>
        <v>0</v>
      </c>
      <c r="D47" s="220">
        <f t="shared" si="20"/>
        <v>0</v>
      </c>
      <c r="E47" s="220">
        <f t="shared" si="20"/>
        <v>0</v>
      </c>
      <c r="F47" s="220">
        <f t="shared" si="20"/>
        <v>0</v>
      </c>
      <c r="G47" s="220">
        <f t="shared" si="20"/>
        <v>0</v>
      </c>
      <c r="H47" s="220">
        <f t="shared" si="20"/>
        <v>0</v>
      </c>
      <c r="I47" s="220">
        <f t="shared" si="20"/>
        <v>0</v>
      </c>
      <c r="J47" s="220">
        <f t="shared" si="20"/>
        <v>0</v>
      </c>
      <c r="K47" s="220">
        <f t="shared" si="20"/>
        <v>0</v>
      </c>
      <c r="L47" s="220">
        <f t="shared" si="20"/>
        <v>0</v>
      </c>
      <c r="M47" s="220">
        <f t="shared" si="20"/>
        <v>0</v>
      </c>
      <c r="N47" s="220">
        <f t="shared" si="20"/>
        <v>0</v>
      </c>
      <c r="O47" s="220">
        <f t="shared" si="20"/>
        <v>0</v>
      </c>
      <c r="P47" s="220">
        <f t="shared" si="20"/>
        <v>0</v>
      </c>
      <c r="Q47" s="220">
        <f t="shared" si="20"/>
        <v>0</v>
      </c>
      <c r="R47" s="220">
        <f t="shared" si="20"/>
        <v>0</v>
      </c>
      <c r="S47" s="220">
        <f t="shared" si="20"/>
        <v>0</v>
      </c>
      <c r="T47" s="220">
        <f t="shared" si="20"/>
        <v>0</v>
      </c>
      <c r="U47" s="220">
        <f t="shared" si="20"/>
        <v>0</v>
      </c>
      <c r="V47" s="220">
        <f t="shared" si="20"/>
        <v>0</v>
      </c>
      <c r="W47" s="220">
        <f t="shared" si="20"/>
        <v>0</v>
      </c>
      <c r="X47" s="220">
        <f t="shared" si="20"/>
        <v>0</v>
      </c>
      <c r="Y47" s="220">
        <f t="shared" si="20"/>
        <v>0</v>
      </c>
      <c r="Z47" s="220">
        <f t="shared" si="20"/>
        <v>0</v>
      </c>
      <c r="AA47" s="220">
        <f t="shared" si="20"/>
        <v>0</v>
      </c>
      <c r="AB47" s="220">
        <f t="shared" si="20"/>
        <v>0</v>
      </c>
      <c r="AC47" s="220">
        <f t="shared" si="20"/>
        <v>0</v>
      </c>
      <c r="AD47" s="220">
        <f t="shared" si="20"/>
        <v>0</v>
      </c>
      <c r="AE47" s="220">
        <f t="shared" si="20"/>
        <v>0</v>
      </c>
      <c r="AF47" s="221">
        <f t="shared" si="20"/>
        <v>0</v>
      </c>
    </row>
  </sheetData>
  <sheetProtection algorithmName="SHA-512" hashValue="FR79lEeVQpnRptqOZtpIGNeyZsa2Eu9JugRlefRzgF9L8+BEa/QUfBQLTTMk4HebPfezu4oZKlNSD7z6TJsV9w==" saltValue="CSr3pWWtRiL3+Yv3sO4pcw==" spinCount="100000" sheet="1" objects="1" scenarios="1"/>
  <autoFilter ref="C3:C37" xr:uid="{E9CB8B95-EED3-45C5-9C1B-C333A20B3484}"/>
  <mergeCells count="6">
    <mergeCell ref="A20:B20"/>
    <mergeCell ref="A31:B31"/>
    <mergeCell ref="A37:B37"/>
    <mergeCell ref="A2:C2"/>
    <mergeCell ref="A11:B11"/>
    <mergeCell ref="A7:B7"/>
  </mergeCells>
  <conditionalFormatting sqref="C33:AF33">
    <cfRule type="cellIs" dxfId="5" priority="4" operator="greaterThan">
      <formula>1.2</formula>
    </cfRule>
    <cfRule type="cellIs" dxfId="4" priority="5" operator="between">
      <formula>1.15</formula>
      <formula>1.2</formula>
    </cfRule>
    <cfRule type="cellIs" dxfId="3" priority="6" operator="lessThan">
      <formula>1.15</formula>
    </cfRule>
  </conditionalFormatting>
  <conditionalFormatting sqref="C34:AF34">
    <cfRule type="cellIs" dxfId="2" priority="1" operator="greaterThan">
      <formula>1.1</formula>
    </cfRule>
    <cfRule type="cellIs" dxfId="1" priority="2" operator="between">
      <formula>1.05</formula>
      <formula>1.1</formula>
    </cfRule>
    <cfRule type="cellIs" dxfId="0" priority="3" operator="lessThan">
      <formula>1.05</formula>
    </cfRule>
  </conditionalFormatting>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CB7FC-F7DB-4BD5-949C-334DBFF3CF0F}">
  <sheetPr>
    <tabColor theme="0" tint="-0.249977111117893"/>
  </sheetPr>
  <dimension ref="A1:AV489"/>
  <sheetViews>
    <sheetView workbookViewId="0">
      <selection sqref="A1:F1"/>
    </sheetView>
  </sheetViews>
  <sheetFormatPr defaultRowHeight="14.25" x14ac:dyDescent="0.45"/>
  <cols>
    <col min="1" max="1" width="10" bestFit="1" customWidth="1"/>
    <col min="2" max="2" width="13" bestFit="1" customWidth="1"/>
    <col min="3" max="3" width="12.86328125" customWidth="1"/>
    <col min="4" max="6" width="10.1328125" customWidth="1"/>
    <col min="7" max="7" width="4.73046875" customWidth="1"/>
    <col min="8" max="8" width="10" bestFit="1" customWidth="1"/>
    <col min="9" max="9" width="13" bestFit="1" customWidth="1"/>
    <col min="10" max="10" width="12.86328125" customWidth="1"/>
    <col min="11" max="13" width="10.1328125" customWidth="1"/>
    <col min="14" max="14" width="4.59765625" customWidth="1"/>
    <col min="15" max="15" width="10" bestFit="1" customWidth="1"/>
    <col min="16" max="16" width="13" bestFit="1" customWidth="1"/>
    <col min="17" max="17" width="12.86328125" customWidth="1"/>
    <col min="18" max="20" width="10.1328125" customWidth="1"/>
    <col min="21" max="21" width="4" customWidth="1"/>
    <col min="22" max="22" width="10" bestFit="1" customWidth="1"/>
    <col min="23" max="23" width="13" bestFit="1" customWidth="1"/>
    <col min="24" max="24" width="12.86328125" customWidth="1"/>
    <col min="25" max="27" width="10.3984375" customWidth="1"/>
    <col min="28" max="28" width="4" customWidth="1"/>
    <col min="29" max="29" width="9.9296875" customWidth="1"/>
    <col min="30" max="30" width="12.9296875" bestFit="1" customWidth="1"/>
    <col min="31" max="31" width="12.06640625" bestFit="1" customWidth="1"/>
    <col min="32" max="32" width="12" customWidth="1"/>
    <col min="33" max="33" width="9.46484375" bestFit="1" customWidth="1"/>
    <col min="34" max="34" width="10.6640625" customWidth="1"/>
    <col min="35" max="35" width="4" customWidth="1"/>
    <col min="36" max="36" width="9.9296875" bestFit="1" customWidth="1"/>
    <col min="37" max="37" width="12.9296875" bestFit="1" customWidth="1"/>
    <col min="38" max="38" width="12" customWidth="1"/>
    <col min="39" max="39" width="10.06640625" customWidth="1"/>
    <col min="40" max="40" width="9.46484375" bestFit="1" customWidth="1"/>
    <col min="41" max="41" width="11.59765625" customWidth="1"/>
    <col min="42" max="42" width="4" customWidth="1"/>
    <col min="43" max="43" width="10" bestFit="1" customWidth="1"/>
    <col min="44" max="44" width="13" bestFit="1" customWidth="1"/>
    <col min="45" max="45" width="13" customWidth="1"/>
    <col min="46" max="48" width="10.3984375" customWidth="1"/>
  </cols>
  <sheetData>
    <row r="1" spans="1:48" ht="14.65" thickBot="1" x14ac:dyDescent="0.5">
      <c r="A1" s="495" t="s">
        <v>453</v>
      </c>
      <c r="B1" s="496"/>
      <c r="C1" s="496"/>
      <c r="D1" s="496"/>
      <c r="E1" s="496"/>
      <c r="F1" s="497"/>
      <c r="G1" s="25"/>
      <c r="H1" s="495" t="s">
        <v>454</v>
      </c>
      <c r="I1" s="496"/>
      <c r="J1" s="496"/>
      <c r="K1" s="496"/>
      <c r="L1" s="496"/>
      <c r="M1" s="497"/>
      <c r="O1" s="495" t="s">
        <v>455</v>
      </c>
      <c r="P1" s="496"/>
      <c r="Q1" s="496"/>
      <c r="R1" s="496"/>
      <c r="S1" s="496"/>
      <c r="T1" s="497"/>
      <c r="V1" s="495" t="s">
        <v>456</v>
      </c>
      <c r="W1" s="496"/>
      <c r="X1" s="496"/>
      <c r="Y1" s="496"/>
      <c r="Z1" s="496"/>
      <c r="AA1" s="497"/>
      <c r="AC1" s="495" t="s">
        <v>1671</v>
      </c>
      <c r="AD1" s="496"/>
      <c r="AE1" s="496"/>
      <c r="AF1" s="496"/>
      <c r="AG1" s="496"/>
      <c r="AH1" s="497"/>
      <c r="AJ1" s="495" t="s">
        <v>1672</v>
      </c>
      <c r="AK1" s="496"/>
      <c r="AL1" s="496"/>
      <c r="AM1" s="496"/>
      <c r="AN1" s="496"/>
      <c r="AO1" s="497"/>
      <c r="AQ1" s="495" t="s">
        <v>452</v>
      </c>
      <c r="AR1" s="496"/>
      <c r="AS1" s="496"/>
      <c r="AT1" s="496"/>
      <c r="AU1" s="496"/>
      <c r="AV1" s="497"/>
    </row>
    <row r="2" spans="1:48" x14ac:dyDescent="0.45">
      <c r="A2" s="491" t="s">
        <v>57</v>
      </c>
      <c r="B2" s="492"/>
      <c r="C2" s="28">
        <f>'Financing Sources'!B11</f>
        <v>0</v>
      </c>
      <c r="D2" s="274" t="e">
        <f>IF(D5="I/O",C2*(C3/12),-PMT(C3/12,D3*D5,C2))</f>
        <v>#NUM!</v>
      </c>
      <c r="E2" s="503" t="s">
        <v>58</v>
      </c>
      <c r="F2" s="504"/>
      <c r="G2" s="27"/>
      <c r="H2" s="491" t="s">
        <v>57</v>
      </c>
      <c r="I2" s="492"/>
      <c r="J2" s="28">
        <f>'Financing Sources'!B12</f>
        <v>0</v>
      </c>
      <c r="K2" s="274" t="e">
        <f>IF(K5="I/O",J2*(J3/12),-PMT(J3/12,K3*K5,J2))</f>
        <v>#NUM!</v>
      </c>
      <c r="L2" s="503" t="s">
        <v>58</v>
      </c>
      <c r="M2" s="504"/>
      <c r="N2" s="26"/>
      <c r="O2" s="491" t="s">
        <v>57</v>
      </c>
      <c r="P2" s="492"/>
      <c r="Q2" s="28">
        <f>'Financing Sources'!B13</f>
        <v>0</v>
      </c>
      <c r="R2" s="274" t="e">
        <f>IF(R5="I/O",Q2*(Q3/12),-PMT(Q3/12,R3*R5,Q2))</f>
        <v>#NUM!</v>
      </c>
      <c r="S2" s="503" t="s">
        <v>58</v>
      </c>
      <c r="T2" s="504"/>
      <c r="V2" s="491" t="s">
        <v>57</v>
      </c>
      <c r="W2" s="492"/>
      <c r="X2" s="28">
        <f>'Financing Sources'!B14</f>
        <v>0</v>
      </c>
      <c r="Y2" s="274" t="e">
        <f>IF(Y5="I/O",X2*(X3/12),-PMT(X3/12,Y3*Y5,X2))</f>
        <v>#NUM!</v>
      </c>
      <c r="Z2" s="503" t="s">
        <v>58</v>
      </c>
      <c r="AA2" s="504"/>
      <c r="AC2" s="491" t="s">
        <v>57</v>
      </c>
      <c r="AD2" s="492"/>
      <c r="AE2" s="28">
        <f>'Financing Sources'!B15</f>
        <v>0</v>
      </c>
      <c r="AF2" s="274" t="e">
        <f>IF(AF5="I/O",AE2*(AE3/12),-PMT(AE3/12,AF3*AF5,AE2))</f>
        <v>#NUM!</v>
      </c>
      <c r="AG2" s="503" t="s">
        <v>58</v>
      </c>
      <c r="AH2" s="504"/>
      <c r="AJ2" s="491" t="s">
        <v>57</v>
      </c>
      <c r="AK2" s="492"/>
      <c r="AL2" s="28">
        <f>'Financing Sources'!B16</f>
        <v>0</v>
      </c>
      <c r="AM2" s="274" t="e">
        <f>IF(AM5="I/O",AL2*(AL3/12),-PMT(AL3/12,AM3*AM5,AL2))</f>
        <v>#NUM!</v>
      </c>
      <c r="AN2" s="503" t="s">
        <v>58</v>
      </c>
      <c r="AO2" s="504"/>
      <c r="AQ2" s="491" t="s">
        <v>57</v>
      </c>
      <c r="AR2" s="492"/>
      <c r="AS2" s="28">
        <f>SUM(X4,Q4,J4,C4)</f>
        <v>0</v>
      </c>
      <c r="AT2" s="274">
        <f>IF(AT5="I/O",AS2*(AS3/12),-PMT(AS3/12,AT3*AT5,AS2))</f>
        <v>0</v>
      </c>
      <c r="AU2" s="503" t="s">
        <v>58</v>
      </c>
      <c r="AV2" s="504"/>
    </row>
    <row r="3" spans="1:48" x14ac:dyDescent="0.45">
      <c r="A3" s="491" t="s">
        <v>59</v>
      </c>
      <c r="B3" s="492"/>
      <c r="C3" s="29">
        <f>'Financing Sources'!C11</f>
        <v>0</v>
      </c>
      <c r="D3" s="30">
        <v>12</v>
      </c>
      <c r="E3" s="493" t="s">
        <v>60</v>
      </c>
      <c r="F3" s="494"/>
      <c r="G3" s="27"/>
      <c r="H3" s="491" t="s">
        <v>59</v>
      </c>
      <c r="I3" s="492"/>
      <c r="J3" s="29">
        <f>'Financing Sources'!C12</f>
        <v>0</v>
      </c>
      <c r="K3" s="30">
        <v>12</v>
      </c>
      <c r="L3" s="493" t="s">
        <v>60</v>
      </c>
      <c r="M3" s="494"/>
      <c r="N3" s="26"/>
      <c r="O3" s="491" t="s">
        <v>59</v>
      </c>
      <c r="P3" s="492"/>
      <c r="Q3" s="29">
        <f>'Financing Sources'!C13</f>
        <v>0</v>
      </c>
      <c r="R3" s="30">
        <v>12</v>
      </c>
      <c r="S3" s="493" t="s">
        <v>60</v>
      </c>
      <c r="T3" s="494"/>
      <c r="V3" s="491" t="s">
        <v>59</v>
      </c>
      <c r="W3" s="492"/>
      <c r="X3" s="29">
        <f>'Financing Sources'!C14</f>
        <v>0</v>
      </c>
      <c r="Y3" s="30">
        <v>12</v>
      </c>
      <c r="Z3" s="493" t="s">
        <v>60</v>
      </c>
      <c r="AA3" s="494"/>
      <c r="AC3" s="491" t="s">
        <v>59</v>
      </c>
      <c r="AD3" s="492"/>
      <c r="AE3" s="29">
        <f>'Financing Sources'!C15</f>
        <v>0</v>
      </c>
      <c r="AF3" s="30">
        <v>12</v>
      </c>
      <c r="AG3" s="493" t="s">
        <v>60</v>
      </c>
      <c r="AH3" s="494"/>
      <c r="AJ3" s="491" t="s">
        <v>59</v>
      </c>
      <c r="AK3" s="492"/>
      <c r="AL3" s="29">
        <f>'Financing Sources'!C16</f>
        <v>0</v>
      </c>
      <c r="AM3" s="30">
        <v>12</v>
      </c>
      <c r="AN3" s="493" t="s">
        <v>60</v>
      </c>
      <c r="AO3" s="494"/>
      <c r="AQ3" s="491" t="s">
        <v>59</v>
      </c>
      <c r="AR3" s="492"/>
      <c r="AS3" s="29">
        <v>0.06</v>
      </c>
      <c r="AT3" s="30">
        <v>12</v>
      </c>
      <c r="AU3" s="493" t="s">
        <v>60</v>
      </c>
      <c r="AV3" s="494"/>
    </row>
    <row r="4" spans="1:48" x14ac:dyDescent="0.45">
      <c r="A4" s="491" t="s">
        <v>61</v>
      </c>
      <c r="B4" s="492"/>
      <c r="C4" s="28" cm="1">
        <f t="array" ref="C4">IF((D4-D6)&lt;&gt;D5,INDEX(C10:C489,D3*D4,1),0)</f>
        <v>0</v>
      </c>
      <c r="D4" s="30">
        <f>'Financing Sources'!D11</f>
        <v>0</v>
      </c>
      <c r="E4" s="493" t="s">
        <v>62</v>
      </c>
      <c r="F4" s="494"/>
      <c r="G4" s="27"/>
      <c r="H4" s="491" t="s">
        <v>61</v>
      </c>
      <c r="I4" s="492"/>
      <c r="J4" s="28" cm="1">
        <f t="array" ref="J4">IF((K4-K6)&lt;&gt;K5,INDEX(J10:J489,K3*K4,1),0)</f>
        <v>0</v>
      </c>
      <c r="K4" s="30">
        <f>'Financing Sources'!D12</f>
        <v>0</v>
      </c>
      <c r="L4" s="493" t="s">
        <v>62</v>
      </c>
      <c r="M4" s="494"/>
      <c r="N4" s="26"/>
      <c r="O4" s="491" t="s">
        <v>61</v>
      </c>
      <c r="P4" s="492"/>
      <c r="Q4" s="28" cm="1">
        <f t="array" ref="Q4">IF((R4-R6)&lt;&gt;R5,INDEX(Q10:Q489,R3*R4,1),0)</f>
        <v>0</v>
      </c>
      <c r="R4" s="155">
        <f>'Financing Sources'!D13</f>
        <v>0</v>
      </c>
      <c r="S4" s="493" t="s">
        <v>62</v>
      </c>
      <c r="T4" s="494"/>
      <c r="V4" s="491" t="s">
        <v>61</v>
      </c>
      <c r="W4" s="492"/>
      <c r="X4" s="28" cm="1">
        <f t="array" ref="X4">IF((Y4-Y6)&lt;&gt;Y5,INDEX(X10:X489,Y3*Y4,1),0)</f>
        <v>0</v>
      </c>
      <c r="Y4" s="155">
        <f>'Financing Sources'!D14</f>
        <v>0</v>
      </c>
      <c r="Z4" s="493" t="s">
        <v>62</v>
      </c>
      <c r="AA4" s="494"/>
      <c r="AC4" s="491" t="s">
        <v>61</v>
      </c>
      <c r="AD4" s="492"/>
      <c r="AE4" s="28" cm="1">
        <f t="array" ref="AE4">IF((AF4-AF6)&lt;&gt;AF5,INDEX(AE10:AE489,AF3*AF4,1),0)</f>
        <v>0</v>
      </c>
      <c r="AF4" s="155">
        <f>'Financing Sources'!D15</f>
        <v>0</v>
      </c>
      <c r="AG4" s="493" t="s">
        <v>62</v>
      </c>
      <c r="AH4" s="494"/>
      <c r="AJ4" s="491" t="s">
        <v>61</v>
      </c>
      <c r="AK4" s="492"/>
      <c r="AL4" s="28" cm="1">
        <f t="array" ref="AL4">IF((AM4-AM6)&lt;&gt;AM5,INDEX(AL10:AL489,AM3*AM4,1),0)</f>
        <v>0</v>
      </c>
      <c r="AM4" s="155">
        <f>'Financing Sources'!D16</f>
        <v>0</v>
      </c>
      <c r="AN4" s="493" t="s">
        <v>62</v>
      </c>
      <c r="AO4" s="494"/>
      <c r="AQ4" s="491" t="s">
        <v>61</v>
      </c>
      <c r="AR4" s="492"/>
      <c r="AS4" s="28" cm="1">
        <f t="array" ref="AS4">IF((AT4-AT6)&lt;&gt;AT5,INDEX(AS10:AS489,AT3*AT4,1),0)</f>
        <v>0</v>
      </c>
      <c r="AT4" s="155">
        <f>30-MIN(Y4,R4,K4,D4)</f>
        <v>30</v>
      </c>
      <c r="AU4" s="493" t="s">
        <v>62</v>
      </c>
      <c r="AV4" s="494"/>
    </row>
    <row r="5" spans="1:48" x14ac:dyDescent="0.45">
      <c r="A5" s="491" t="s">
        <v>63</v>
      </c>
      <c r="B5" s="492"/>
      <c r="C5" s="28" t="e">
        <f>SUM(E10:(INDEX(E10:E489,D3*D4)))</f>
        <v>#NUM!</v>
      </c>
      <c r="D5" s="246">
        <f>'Financing Sources'!E11</f>
        <v>0</v>
      </c>
      <c r="E5" s="489" t="s">
        <v>64</v>
      </c>
      <c r="F5" s="490"/>
      <c r="G5" s="27"/>
      <c r="H5" s="491" t="s">
        <v>63</v>
      </c>
      <c r="I5" s="492"/>
      <c r="J5" s="28" t="e">
        <f>SUM(L10:(INDEX(L10:L489,K3*K4)))</f>
        <v>#NUM!</v>
      </c>
      <c r="K5" s="247">
        <f>'Financing Sources'!E12</f>
        <v>0</v>
      </c>
      <c r="L5" s="489" t="s">
        <v>64</v>
      </c>
      <c r="M5" s="490"/>
      <c r="N5" s="26"/>
      <c r="O5" s="491" t="s">
        <v>63</v>
      </c>
      <c r="P5" s="492"/>
      <c r="Q5" s="28" t="e">
        <f>SUM(S10:(INDEX(S10:S489,R3*R4)))</f>
        <v>#NUM!</v>
      </c>
      <c r="R5" s="247">
        <f>'Financing Sources'!E13</f>
        <v>0</v>
      </c>
      <c r="S5" s="489" t="s">
        <v>64</v>
      </c>
      <c r="T5" s="490"/>
      <c r="V5" s="491" t="s">
        <v>63</v>
      </c>
      <c r="W5" s="492"/>
      <c r="X5" s="28" t="e">
        <f>SUM(Z10:(INDEX(Z10:Z489,Y3*Y4)))</f>
        <v>#NUM!</v>
      </c>
      <c r="Y5" s="247">
        <f>'Financing Sources'!E14</f>
        <v>0</v>
      </c>
      <c r="Z5" s="489" t="s">
        <v>64</v>
      </c>
      <c r="AA5" s="490"/>
      <c r="AC5" s="491" t="s">
        <v>63</v>
      </c>
      <c r="AD5" s="492"/>
      <c r="AE5" s="28" t="e">
        <f>SUM(AG10:(INDEX(AG10:AG489,AF3*AF4)))</f>
        <v>#NUM!</v>
      </c>
      <c r="AF5" s="247">
        <f>'Financing Sources'!E15</f>
        <v>0</v>
      </c>
      <c r="AG5" s="489" t="s">
        <v>64</v>
      </c>
      <c r="AH5" s="490"/>
      <c r="AJ5" s="491" t="s">
        <v>63</v>
      </c>
      <c r="AK5" s="492"/>
      <c r="AL5" s="28" t="e">
        <f>SUM(AN10:(INDEX(AN10:AN489,AM3*AM4)))</f>
        <v>#NUM!</v>
      </c>
      <c r="AM5" s="247">
        <f>'Financing Sources'!E16</f>
        <v>0</v>
      </c>
      <c r="AN5" s="489" t="s">
        <v>64</v>
      </c>
      <c r="AO5" s="490"/>
      <c r="AQ5" s="491" t="s">
        <v>63</v>
      </c>
      <c r="AR5" s="492"/>
      <c r="AS5" s="28">
        <f>SUM(AU10:(INDEX(AU10:AU489,AT3*AT4)))</f>
        <v>0</v>
      </c>
      <c r="AT5" s="247">
        <v>30</v>
      </c>
      <c r="AU5" s="489" t="s">
        <v>64</v>
      </c>
      <c r="AV5" s="490"/>
    </row>
    <row r="6" spans="1:48" ht="14.65" thickBot="1" x14ac:dyDescent="0.5">
      <c r="A6" s="164"/>
      <c r="B6" s="166"/>
      <c r="C6" s="248"/>
      <c r="D6" s="252">
        <f>'Financing Sources'!F11</f>
        <v>0</v>
      </c>
      <c r="E6" s="249" t="s">
        <v>451</v>
      </c>
      <c r="F6" s="250"/>
      <c r="G6" s="27"/>
      <c r="H6" s="164"/>
      <c r="I6" s="166"/>
      <c r="J6" s="248"/>
      <c r="K6" s="251">
        <f>'Financing Sources'!F12</f>
        <v>0</v>
      </c>
      <c r="L6" s="249" t="s">
        <v>451</v>
      </c>
      <c r="M6" s="250"/>
      <c r="N6" s="26"/>
      <c r="O6" s="164"/>
      <c r="P6" s="166"/>
      <c r="Q6" s="248"/>
      <c r="R6" s="251">
        <f>'Financing Sources'!F13</f>
        <v>0</v>
      </c>
      <c r="S6" s="249" t="s">
        <v>451</v>
      </c>
      <c r="T6" s="250"/>
      <c r="V6" s="164"/>
      <c r="W6" s="166"/>
      <c r="X6" s="248"/>
      <c r="Y6" s="251">
        <f>'Financing Sources'!F14</f>
        <v>0</v>
      </c>
      <c r="Z6" s="249" t="s">
        <v>451</v>
      </c>
      <c r="AA6" s="250"/>
      <c r="AC6" s="164"/>
      <c r="AD6" s="166"/>
      <c r="AE6" s="248"/>
      <c r="AF6" s="251">
        <f>'Financing Sources'!F15</f>
        <v>0</v>
      </c>
      <c r="AG6" s="249" t="s">
        <v>451</v>
      </c>
      <c r="AH6" s="250"/>
      <c r="AJ6" s="164"/>
      <c r="AK6" s="166"/>
      <c r="AL6" s="248"/>
      <c r="AM6" s="251">
        <f>'Financing Sources'!F16</f>
        <v>0</v>
      </c>
      <c r="AN6" s="249" t="s">
        <v>451</v>
      </c>
      <c r="AO6" s="250"/>
      <c r="AQ6" s="164"/>
      <c r="AR6" s="166"/>
      <c r="AS6" s="248"/>
      <c r="AT6" s="251">
        <f>'Financing Sources'!M16</f>
        <v>0</v>
      </c>
      <c r="AU6" s="249" t="s">
        <v>451</v>
      </c>
      <c r="AV6" s="250"/>
    </row>
    <row r="7" spans="1:48" ht="14.65" thickBot="1" x14ac:dyDescent="0.5">
      <c r="A7" s="499" t="s">
        <v>65</v>
      </c>
      <c r="B7" s="500"/>
      <c r="C7" s="31">
        <v>46266</v>
      </c>
      <c r="D7" s="501" t="s">
        <v>66</v>
      </c>
      <c r="E7" s="502"/>
      <c r="F7" s="32">
        <f>EDATE(C7,1)</f>
        <v>46296</v>
      </c>
      <c r="G7" s="25"/>
      <c r="H7" s="499" t="s">
        <v>65</v>
      </c>
      <c r="I7" s="500"/>
      <c r="J7" s="31">
        <f>C7</f>
        <v>46266</v>
      </c>
      <c r="K7" s="501" t="s">
        <v>66</v>
      </c>
      <c r="L7" s="502"/>
      <c r="M7" s="32">
        <f>F7</f>
        <v>46296</v>
      </c>
      <c r="N7" s="26"/>
      <c r="O7" s="499" t="s">
        <v>65</v>
      </c>
      <c r="P7" s="500"/>
      <c r="Q7" s="31">
        <f>C7</f>
        <v>46266</v>
      </c>
      <c r="R7" s="501" t="s">
        <v>66</v>
      </c>
      <c r="S7" s="502"/>
      <c r="T7" s="32">
        <f>F7</f>
        <v>46296</v>
      </c>
      <c r="V7" s="499" t="s">
        <v>65</v>
      </c>
      <c r="W7" s="500"/>
      <c r="X7" s="31">
        <f>C7</f>
        <v>46266</v>
      </c>
      <c r="Y7" s="501" t="s">
        <v>66</v>
      </c>
      <c r="Z7" s="502"/>
      <c r="AA7" s="32">
        <f>T7</f>
        <v>46296</v>
      </c>
      <c r="AC7" s="499" t="s">
        <v>65</v>
      </c>
      <c r="AD7" s="500"/>
      <c r="AE7" s="31">
        <f>J7</f>
        <v>46266</v>
      </c>
      <c r="AF7" s="501" t="s">
        <v>66</v>
      </c>
      <c r="AG7" s="502"/>
      <c r="AH7" s="32">
        <f>AA7</f>
        <v>46296</v>
      </c>
      <c r="AJ7" s="499" t="s">
        <v>65</v>
      </c>
      <c r="AK7" s="500"/>
      <c r="AL7" s="31">
        <f>Q7</f>
        <v>46266</v>
      </c>
      <c r="AM7" s="501" t="s">
        <v>66</v>
      </c>
      <c r="AN7" s="502"/>
      <c r="AO7" s="32">
        <f>AH7</f>
        <v>46296</v>
      </c>
      <c r="AQ7" s="499" t="s">
        <v>65</v>
      </c>
      <c r="AR7" s="500"/>
      <c r="AS7" s="31">
        <f>EDATE(AA7,MIN(Y4,R4,K4,D4)*12)</f>
        <v>46296</v>
      </c>
      <c r="AT7" s="501" t="s">
        <v>66</v>
      </c>
      <c r="AU7" s="502"/>
      <c r="AV7" s="32">
        <f>EDATE(AS7,1)</f>
        <v>46327</v>
      </c>
    </row>
    <row r="8" spans="1:48" ht="27" thickBot="1" x14ac:dyDescent="0.5">
      <c r="A8" s="33" t="s">
        <v>67</v>
      </c>
      <c r="B8" s="34" t="s">
        <v>68</v>
      </c>
      <c r="C8" s="34" t="s">
        <v>69</v>
      </c>
      <c r="D8" s="34" t="s">
        <v>70</v>
      </c>
      <c r="E8" s="34" t="s">
        <v>71</v>
      </c>
      <c r="F8" s="35" t="s">
        <v>72</v>
      </c>
      <c r="G8" s="27"/>
      <c r="H8" s="33" t="s">
        <v>67</v>
      </c>
      <c r="I8" s="34" t="s">
        <v>68</v>
      </c>
      <c r="J8" s="34" t="s">
        <v>69</v>
      </c>
      <c r="K8" s="34" t="s">
        <v>70</v>
      </c>
      <c r="L8" s="34" t="s">
        <v>71</v>
      </c>
      <c r="M8" s="35" t="s">
        <v>72</v>
      </c>
      <c r="N8" s="26"/>
      <c r="O8" s="33" t="s">
        <v>67</v>
      </c>
      <c r="P8" s="34" t="s">
        <v>68</v>
      </c>
      <c r="Q8" s="34" t="s">
        <v>69</v>
      </c>
      <c r="R8" s="34" t="s">
        <v>70</v>
      </c>
      <c r="S8" s="34" t="s">
        <v>71</v>
      </c>
      <c r="T8" s="35" t="s">
        <v>72</v>
      </c>
      <c r="V8" s="33" t="s">
        <v>67</v>
      </c>
      <c r="W8" s="34" t="s">
        <v>68</v>
      </c>
      <c r="X8" s="34" t="s">
        <v>69</v>
      </c>
      <c r="Y8" s="34" t="s">
        <v>70</v>
      </c>
      <c r="Z8" s="34" t="s">
        <v>71</v>
      </c>
      <c r="AA8" s="35" t="s">
        <v>72</v>
      </c>
      <c r="AC8" s="33" t="s">
        <v>67</v>
      </c>
      <c r="AD8" s="34" t="s">
        <v>68</v>
      </c>
      <c r="AE8" s="34" t="s">
        <v>69</v>
      </c>
      <c r="AF8" s="34" t="s">
        <v>70</v>
      </c>
      <c r="AG8" s="34" t="s">
        <v>71</v>
      </c>
      <c r="AH8" s="35" t="s">
        <v>72</v>
      </c>
      <c r="AJ8" s="33" t="s">
        <v>67</v>
      </c>
      <c r="AK8" s="34" t="s">
        <v>68</v>
      </c>
      <c r="AL8" s="34" t="s">
        <v>69</v>
      </c>
      <c r="AM8" s="34" t="s">
        <v>70</v>
      </c>
      <c r="AN8" s="34" t="s">
        <v>71</v>
      </c>
      <c r="AO8" s="35" t="s">
        <v>72</v>
      </c>
      <c r="AQ8" s="33" t="s">
        <v>67</v>
      </c>
      <c r="AR8" s="34" t="s">
        <v>68</v>
      </c>
      <c r="AS8" s="34" t="s">
        <v>69</v>
      </c>
      <c r="AT8" s="34" t="s">
        <v>70</v>
      </c>
      <c r="AU8" s="34" t="s">
        <v>71</v>
      </c>
      <c r="AV8" s="35" t="s">
        <v>72</v>
      </c>
    </row>
    <row r="9" spans="1:48" ht="14.65" thickBot="1" x14ac:dyDescent="0.5">
      <c r="A9" s="36" t="s">
        <v>73</v>
      </c>
      <c r="B9" s="37">
        <f>C7</f>
        <v>46266</v>
      </c>
      <c r="C9" s="38">
        <f>C2</f>
        <v>0</v>
      </c>
      <c r="D9" s="255" t="s">
        <v>74</v>
      </c>
      <c r="E9" s="256" t="s">
        <v>74</v>
      </c>
      <c r="F9" s="257">
        <v>0</v>
      </c>
      <c r="G9" s="27"/>
      <c r="H9" s="36" t="s">
        <v>73</v>
      </c>
      <c r="I9" s="37">
        <f>J7</f>
        <v>46266</v>
      </c>
      <c r="J9" s="38">
        <f>J2</f>
        <v>0</v>
      </c>
      <c r="K9" s="255" t="s">
        <v>74</v>
      </c>
      <c r="L9" s="256" t="s">
        <v>74</v>
      </c>
      <c r="M9" s="257">
        <v>0</v>
      </c>
      <c r="N9" s="26"/>
      <c r="O9" s="36" t="s">
        <v>73</v>
      </c>
      <c r="P9" s="37">
        <f>Q7</f>
        <v>46266</v>
      </c>
      <c r="Q9" s="38">
        <f>Q2</f>
        <v>0</v>
      </c>
      <c r="R9" s="255" t="s">
        <v>74</v>
      </c>
      <c r="S9" s="256" t="s">
        <v>74</v>
      </c>
      <c r="T9" s="257">
        <v>0</v>
      </c>
      <c r="V9" s="36" t="s">
        <v>73</v>
      </c>
      <c r="W9" s="37">
        <f>X7</f>
        <v>46266</v>
      </c>
      <c r="X9" s="38">
        <f>X2</f>
        <v>0</v>
      </c>
      <c r="Y9" s="255" t="s">
        <v>74</v>
      </c>
      <c r="Z9" s="256" t="s">
        <v>74</v>
      </c>
      <c r="AA9" s="257">
        <v>0</v>
      </c>
      <c r="AC9" s="36" t="s">
        <v>73</v>
      </c>
      <c r="AD9" s="37">
        <f>AE7</f>
        <v>46266</v>
      </c>
      <c r="AE9" s="38">
        <f>AE2</f>
        <v>0</v>
      </c>
      <c r="AF9" s="255" t="s">
        <v>74</v>
      </c>
      <c r="AG9" s="256" t="s">
        <v>74</v>
      </c>
      <c r="AH9" s="257">
        <v>0</v>
      </c>
      <c r="AJ9" s="36" t="s">
        <v>73</v>
      </c>
      <c r="AK9" s="37">
        <f>AL7</f>
        <v>46266</v>
      </c>
      <c r="AL9" s="38">
        <f>AL2</f>
        <v>0</v>
      </c>
      <c r="AM9" s="255" t="s">
        <v>74</v>
      </c>
      <c r="AN9" s="256" t="s">
        <v>74</v>
      </c>
      <c r="AO9" s="257">
        <v>0</v>
      </c>
      <c r="AQ9" s="36" t="s">
        <v>73</v>
      </c>
      <c r="AR9" s="37">
        <f>AS7</f>
        <v>46296</v>
      </c>
      <c r="AS9" s="38">
        <f>AS2</f>
        <v>0</v>
      </c>
      <c r="AT9" s="255" t="s">
        <v>74</v>
      </c>
      <c r="AU9" s="256" t="s">
        <v>74</v>
      </c>
      <c r="AV9" s="257">
        <v>0</v>
      </c>
    </row>
    <row r="10" spans="1:48" x14ac:dyDescent="0.45">
      <c r="A10" s="43">
        <v>1</v>
      </c>
      <c r="B10" s="44">
        <f>F7</f>
        <v>46296</v>
      </c>
      <c r="C10" s="258" t="e">
        <f t="shared" ref="C10:C73" si="0">C9-D10</f>
        <v>#NUM!</v>
      </c>
      <c r="D10" s="259" t="e">
        <f>IF($D$5="I/O",0,IF(AND($D$6&gt;0,A10/12&lt;=$D$6),0,-PPMT($C$3/12,(A10-$D$6*12),$D$3*$D$5,$C$2)))</f>
        <v>#NUM!</v>
      </c>
      <c r="E10" s="259" t="e">
        <f t="shared" ref="E10:E73" si="1">F10-D10</f>
        <v>#NUM!</v>
      </c>
      <c r="F10" s="260" t="e">
        <f>IF(AND(D$6&gt;0,A10/12&lt;=D$6),C$2*(C$3/12),D$2)</f>
        <v>#NUM!</v>
      </c>
      <c r="G10" s="27"/>
      <c r="H10" s="43">
        <v>1</v>
      </c>
      <c r="I10" s="44">
        <f>M7</f>
        <v>46296</v>
      </c>
      <c r="J10" s="258" t="e">
        <f t="shared" ref="J10:J73" si="2">J9-K10</f>
        <v>#NUM!</v>
      </c>
      <c r="K10" s="259" t="e">
        <f>IF(K$5="I/O",0,IF(AND(K$6&gt;0,H10/12&lt;=K$6),0,-PPMT(J$3/12,(H10-K$6*12),K$3*K$5,J$2)))</f>
        <v>#NUM!</v>
      </c>
      <c r="L10" s="271" t="e">
        <f t="shared" ref="L10:L73" si="3">M10-K10</f>
        <v>#NUM!</v>
      </c>
      <c r="M10" s="260" t="e">
        <f>IF(AND(K$6&gt;0,H10/12&lt;=K$6),J$2*(J$3/12),K$2)</f>
        <v>#NUM!</v>
      </c>
      <c r="N10" s="26"/>
      <c r="O10" s="43">
        <v>1</v>
      </c>
      <c r="P10" s="44">
        <f>T7</f>
        <v>46296</v>
      </c>
      <c r="Q10" s="258" t="e">
        <f t="shared" ref="Q10:Q73" si="4">Q9-R10</f>
        <v>#NUM!</v>
      </c>
      <c r="R10" s="259" t="e">
        <f>IF(R$5="I/O",0,IF(AND(R$6&gt;0,O10/12&lt;=R$6),0,-PPMT(Q$3/12,(O10-R$6*12),R$3*R$5,Q$2)))</f>
        <v>#NUM!</v>
      </c>
      <c r="S10" s="271" t="e">
        <f t="shared" ref="S10:S73" si="5">T10-R10</f>
        <v>#NUM!</v>
      </c>
      <c r="T10" s="260" t="e">
        <f>IF(AND(R$6&gt;0,O10/12&lt;=R$6),Q$2*(Q$3/12),R$2)</f>
        <v>#NUM!</v>
      </c>
      <c r="V10" s="43">
        <v>1</v>
      </c>
      <c r="W10" s="44">
        <f>AA7</f>
        <v>46296</v>
      </c>
      <c r="X10" s="258" t="e">
        <f t="shared" ref="X10:X73" si="6">X9-Y10</f>
        <v>#NUM!</v>
      </c>
      <c r="Y10" s="259" t="e">
        <f>IF(Y$5="I/O",0,IF(AND(Y$6&gt;0,V10/12&lt;=Y$6),0,-PPMT(X$3/12,(V10-Y$6*12),Y$3*Y$5,X$2)))</f>
        <v>#NUM!</v>
      </c>
      <c r="Z10" s="271" t="e">
        <f t="shared" ref="Z10:Z73" si="7">AA10-Y10</f>
        <v>#NUM!</v>
      </c>
      <c r="AA10" s="260" t="e">
        <f>IF(AND(Y$6&gt;0,V10/12&lt;=Y$6),X$2*(X$3/12),Y$2)</f>
        <v>#NUM!</v>
      </c>
      <c r="AC10" s="43">
        <v>1</v>
      </c>
      <c r="AD10" s="44">
        <f>AH7</f>
        <v>46296</v>
      </c>
      <c r="AE10" s="258" t="e">
        <f t="shared" ref="AE10:AE73" si="8">AE9-AF10</f>
        <v>#NUM!</v>
      </c>
      <c r="AF10" s="259" t="e">
        <f>IF(AF$5="I/O",0,IF(AND(AF$6&gt;0,AC10/12&lt;=AF$6),0,-PPMT(AE$3/12,(AC10-AF$6*12),AF$3*AF$5,AE$2)))</f>
        <v>#NUM!</v>
      </c>
      <c r="AG10" s="271" t="e">
        <f t="shared" ref="AG10:AG73" si="9">AH10-AF10</f>
        <v>#NUM!</v>
      </c>
      <c r="AH10" s="260" t="e">
        <f>IF(AND(AF$6&gt;0,AC10/12&lt;=AF$6),AE$2*(AE$3/12),AF$2)</f>
        <v>#NUM!</v>
      </c>
      <c r="AJ10" s="43">
        <v>1</v>
      </c>
      <c r="AK10" s="44">
        <f>AO7</f>
        <v>46296</v>
      </c>
      <c r="AL10" s="258" t="e">
        <f t="shared" ref="AL10:AL73" si="10">AL9-AM10</f>
        <v>#NUM!</v>
      </c>
      <c r="AM10" s="259" t="e">
        <f>IF(AM$5="I/O",0,IF(AND(AM$6&gt;0,AJ10/12&lt;=AM$6),0,-PPMT(AL$3/12,(AJ10-AM$6*12),AM$3*AM$5,AL$2)))</f>
        <v>#NUM!</v>
      </c>
      <c r="AN10" s="271" t="e">
        <f t="shared" ref="AN10:AN73" si="11">AO10-AM10</f>
        <v>#NUM!</v>
      </c>
      <c r="AO10" s="260" t="e">
        <f>IF(AND(AM$6&gt;0,AJ10/12&lt;=AM$6),AL$2*(AL$3/12),AM$2)</f>
        <v>#NUM!</v>
      </c>
      <c r="AQ10" s="43">
        <v>1</v>
      </c>
      <c r="AR10" s="44">
        <f>AV7</f>
        <v>46327</v>
      </c>
      <c r="AS10" s="258">
        <f t="shared" ref="AS10:AS73" si="12">AS9-AT10</f>
        <v>0</v>
      </c>
      <c r="AT10" s="259">
        <f>IF(AT$5="I/O",0,IF(AND(AT$6&gt;0,AQ10/12&lt;=AT$6),0,-PPMT(AS$3/12,(AQ10-AT$6*12),AT$3*AT$5,AS$2)))</f>
        <v>0</v>
      </c>
      <c r="AU10" s="271">
        <f t="shared" ref="AU10:AU73" si="13">AV10-AT10</f>
        <v>0</v>
      </c>
      <c r="AV10" s="260">
        <f>IF(AND(AT$6&gt;0,AQ10/12&lt;=AT$6),AS$2*(AS$3/12),AT$2)</f>
        <v>0</v>
      </c>
    </row>
    <row r="11" spans="1:48" x14ac:dyDescent="0.45">
      <c r="A11" s="45">
        <v>2</v>
      </c>
      <c r="B11" s="46">
        <f>EDATE(B10,1)</f>
        <v>46327</v>
      </c>
      <c r="C11" s="261" t="e">
        <f t="shared" si="0"/>
        <v>#NUM!</v>
      </c>
      <c r="D11" s="262" t="e">
        <f t="shared" ref="D11:D74" si="14">IF($D$5="I/O",0,IF(AND($D$6&gt;0,A11/12&lt;=$D$6),0,-PPMT($C$3/12,(A11-$D$6*12),$D$3*$D$5,$C$2)))</f>
        <v>#NUM!</v>
      </c>
      <c r="E11" s="262" t="e">
        <f t="shared" si="1"/>
        <v>#NUM!</v>
      </c>
      <c r="F11" s="263" t="e">
        <f t="shared" ref="F11:F74" si="15">IF(AND(D$6&gt;0,A11/12&lt;=D$6),C$2*(C$3/12),D$2)</f>
        <v>#NUM!</v>
      </c>
      <c r="G11" s="27"/>
      <c r="H11" s="45">
        <v>2</v>
      </c>
      <c r="I11" s="46">
        <f>EDATE(I10,1)</f>
        <v>46327</v>
      </c>
      <c r="J11" s="261" t="e">
        <f t="shared" si="2"/>
        <v>#NUM!</v>
      </c>
      <c r="K11" s="262" t="e">
        <f t="shared" ref="K11:K74" si="16">IF(K$5="I/O",0,IF(AND(K$6&gt;0,H11/12&lt;=K$6),0,-PPMT(J$3/12,(H11-K$6*12),K$3*K$5,J$2)))</f>
        <v>#NUM!</v>
      </c>
      <c r="L11" s="272" t="e">
        <f t="shared" si="3"/>
        <v>#NUM!</v>
      </c>
      <c r="M11" s="263" t="e">
        <f t="shared" ref="M11:M74" si="17">IF(AND(K$6&gt;0,H11/12&lt;=K$6),J$2*(J$3/12),K$2)</f>
        <v>#NUM!</v>
      </c>
      <c r="N11" s="26"/>
      <c r="O11" s="45">
        <v>2</v>
      </c>
      <c r="P11" s="46">
        <f>EDATE(P10,1)</f>
        <v>46327</v>
      </c>
      <c r="Q11" s="261" t="e">
        <f t="shared" si="4"/>
        <v>#NUM!</v>
      </c>
      <c r="R11" s="262" t="e">
        <f t="shared" ref="R11:R74" si="18">IF(R$5="I/O",0,IF(AND(R$6&gt;0,O11/12&lt;=R$6),0,-PPMT(Q$3/12,(O11-R$6*12),R$3*R$5,Q$2)))</f>
        <v>#NUM!</v>
      </c>
      <c r="S11" s="272" t="e">
        <f t="shared" si="5"/>
        <v>#NUM!</v>
      </c>
      <c r="T11" s="263" t="e">
        <f t="shared" ref="T11:T74" si="19">IF(AND(R$6&gt;0,O11/12&lt;=R$6),Q$2*(Q$3/12),R$2)</f>
        <v>#NUM!</v>
      </c>
      <c r="V11" s="45">
        <v>2</v>
      </c>
      <c r="W11" s="46">
        <f>EDATE(W10,1)</f>
        <v>46327</v>
      </c>
      <c r="X11" s="261" t="e">
        <f t="shared" si="6"/>
        <v>#NUM!</v>
      </c>
      <c r="Y11" s="262" t="e">
        <f t="shared" ref="Y11:Y74" si="20">IF(Y$5="I/O",0,IF(AND(Y$6&gt;0,V11/12&lt;=Y$6),0,-PPMT(X$3/12,(V11-Y$6*12),Y$3*Y$5,X$2)))</f>
        <v>#NUM!</v>
      </c>
      <c r="Z11" s="272" t="e">
        <f t="shared" si="7"/>
        <v>#NUM!</v>
      </c>
      <c r="AA11" s="263" t="e">
        <f t="shared" ref="AA11:AA74" si="21">IF(AND(Y$6&gt;0,V11/12&lt;=Y$6),X$2*(X$3/12),Y$2)</f>
        <v>#NUM!</v>
      </c>
      <c r="AC11" s="45">
        <v>2</v>
      </c>
      <c r="AD11" s="46">
        <f>EDATE(AD10,1)</f>
        <v>46327</v>
      </c>
      <c r="AE11" s="261" t="e">
        <f t="shared" si="8"/>
        <v>#NUM!</v>
      </c>
      <c r="AF11" s="262" t="e">
        <f t="shared" ref="AF11:AF74" si="22">IF(AF$5="I/O",0,IF(AND(AF$6&gt;0,AC11/12&lt;=AF$6),0,-PPMT(AE$3/12,(AC11-AF$6*12),AF$3*AF$5,AE$2)))</f>
        <v>#NUM!</v>
      </c>
      <c r="AG11" s="272" t="e">
        <f t="shared" si="9"/>
        <v>#NUM!</v>
      </c>
      <c r="AH11" s="263" t="e">
        <f t="shared" ref="AH11:AH74" si="23">IF(AND(AF$6&gt;0,AC11/12&lt;=AF$6),AE$2*(AE$3/12),AF$2)</f>
        <v>#NUM!</v>
      </c>
      <c r="AJ11" s="45">
        <v>2</v>
      </c>
      <c r="AK11" s="46">
        <f>EDATE(AK10,1)</f>
        <v>46327</v>
      </c>
      <c r="AL11" s="261" t="e">
        <f t="shared" si="10"/>
        <v>#NUM!</v>
      </c>
      <c r="AM11" s="262" t="e">
        <f t="shared" ref="AM11:AM74" si="24">IF(AM$5="I/O",0,IF(AND(AM$6&gt;0,AJ11/12&lt;=AM$6),0,-PPMT(AL$3/12,(AJ11-AM$6*12),AM$3*AM$5,AL$2)))</f>
        <v>#NUM!</v>
      </c>
      <c r="AN11" s="272" t="e">
        <f t="shared" si="11"/>
        <v>#NUM!</v>
      </c>
      <c r="AO11" s="263" t="e">
        <f t="shared" ref="AO11:AO74" si="25">IF(AND(AM$6&gt;0,AJ11/12&lt;=AM$6),AL$2*(AL$3/12),AM$2)</f>
        <v>#NUM!</v>
      </c>
      <c r="AQ11" s="45">
        <v>2</v>
      </c>
      <c r="AR11" s="46">
        <f>EDATE(AR10,1)</f>
        <v>46357</v>
      </c>
      <c r="AS11" s="261">
        <f t="shared" si="12"/>
        <v>0</v>
      </c>
      <c r="AT11" s="262">
        <f t="shared" ref="AT11:AT74" si="26">IF(AT$5="I/O",0,IF(AND(AT$6&gt;0,AQ11/12&lt;=AT$6),0,-PPMT(AS$3/12,(AQ11-AT$6*12),AT$3*AT$5,AS$2)))</f>
        <v>0</v>
      </c>
      <c r="AU11" s="272">
        <f t="shared" si="13"/>
        <v>0</v>
      </c>
      <c r="AV11" s="263">
        <f t="shared" ref="AV11:AV74" si="27">IF(AND(AT$6&gt;0,AQ11/12&lt;=AT$6),AS$2*(AS$3/12),AT$2)</f>
        <v>0</v>
      </c>
    </row>
    <row r="12" spans="1:48" x14ac:dyDescent="0.45">
      <c r="A12" s="45">
        <v>3</v>
      </c>
      <c r="B12" s="46">
        <f t="shared" ref="B12:B75" si="28">EDATE(B11,1)</f>
        <v>46357</v>
      </c>
      <c r="C12" s="261" t="e">
        <f t="shared" si="0"/>
        <v>#NUM!</v>
      </c>
      <c r="D12" s="262" t="e">
        <f t="shared" si="14"/>
        <v>#NUM!</v>
      </c>
      <c r="E12" s="262" t="e">
        <f t="shared" si="1"/>
        <v>#NUM!</v>
      </c>
      <c r="F12" s="263" t="e">
        <f t="shared" si="15"/>
        <v>#NUM!</v>
      </c>
      <c r="G12" s="27"/>
      <c r="H12" s="45">
        <v>3</v>
      </c>
      <c r="I12" s="46">
        <f t="shared" ref="I12:I75" si="29">EDATE(I11,1)</f>
        <v>46357</v>
      </c>
      <c r="J12" s="261" t="e">
        <f t="shared" si="2"/>
        <v>#NUM!</v>
      </c>
      <c r="K12" s="262" t="e">
        <f t="shared" si="16"/>
        <v>#NUM!</v>
      </c>
      <c r="L12" s="272" t="e">
        <f t="shared" si="3"/>
        <v>#NUM!</v>
      </c>
      <c r="M12" s="263" t="e">
        <f t="shared" si="17"/>
        <v>#NUM!</v>
      </c>
      <c r="N12" s="26"/>
      <c r="O12" s="45">
        <v>3</v>
      </c>
      <c r="P12" s="46">
        <f t="shared" ref="P12:P75" si="30">EDATE(P11,1)</f>
        <v>46357</v>
      </c>
      <c r="Q12" s="261" t="e">
        <f t="shared" si="4"/>
        <v>#NUM!</v>
      </c>
      <c r="R12" s="262" t="e">
        <f t="shared" si="18"/>
        <v>#NUM!</v>
      </c>
      <c r="S12" s="272" t="e">
        <f t="shared" si="5"/>
        <v>#NUM!</v>
      </c>
      <c r="T12" s="263" t="e">
        <f t="shared" si="19"/>
        <v>#NUM!</v>
      </c>
      <c r="V12" s="45">
        <v>3</v>
      </c>
      <c r="W12" s="46">
        <f t="shared" ref="W12:W75" si="31">EDATE(W11,1)</f>
        <v>46357</v>
      </c>
      <c r="X12" s="261" t="e">
        <f t="shared" si="6"/>
        <v>#NUM!</v>
      </c>
      <c r="Y12" s="262" t="e">
        <f t="shared" si="20"/>
        <v>#NUM!</v>
      </c>
      <c r="Z12" s="272" t="e">
        <f t="shared" si="7"/>
        <v>#NUM!</v>
      </c>
      <c r="AA12" s="263" t="e">
        <f t="shared" si="21"/>
        <v>#NUM!</v>
      </c>
      <c r="AC12" s="45">
        <v>3</v>
      </c>
      <c r="AD12" s="46">
        <f t="shared" ref="AD12:AD75" si="32">EDATE(AD11,1)</f>
        <v>46357</v>
      </c>
      <c r="AE12" s="261" t="e">
        <f t="shared" si="8"/>
        <v>#NUM!</v>
      </c>
      <c r="AF12" s="262" t="e">
        <f t="shared" si="22"/>
        <v>#NUM!</v>
      </c>
      <c r="AG12" s="272" t="e">
        <f t="shared" si="9"/>
        <v>#NUM!</v>
      </c>
      <c r="AH12" s="263" t="e">
        <f t="shared" si="23"/>
        <v>#NUM!</v>
      </c>
      <c r="AJ12" s="45">
        <v>3</v>
      </c>
      <c r="AK12" s="46">
        <f t="shared" ref="AK12:AK75" si="33">EDATE(AK11,1)</f>
        <v>46357</v>
      </c>
      <c r="AL12" s="261" t="e">
        <f t="shared" si="10"/>
        <v>#NUM!</v>
      </c>
      <c r="AM12" s="262" t="e">
        <f t="shared" si="24"/>
        <v>#NUM!</v>
      </c>
      <c r="AN12" s="272" t="e">
        <f t="shared" si="11"/>
        <v>#NUM!</v>
      </c>
      <c r="AO12" s="263" t="e">
        <f t="shared" si="25"/>
        <v>#NUM!</v>
      </c>
      <c r="AQ12" s="45">
        <v>3</v>
      </c>
      <c r="AR12" s="46">
        <f t="shared" ref="AR12:AR75" si="34">EDATE(AR11,1)</f>
        <v>46388</v>
      </c>
      <c r="AS12" s="261">
        <f t="shared" si="12"/>
        <v>0</v>
      </c>
      <c r="AT12" s="262">
        <f t="shared" si="26"/>
        <v>0</v>
      </c>
      <c r="AU12" s="272">
        <f t="shared" si="13"/>
        <v>0</v>
      </c>
      <c r="AV12" s="263">
        <f t="shared" si="27"/>
        <v>0</v>
      </c>
    </row>
    <row r="13" spans="1:48" x14ac:dyDescent="0.45">
      <c r="A13" s="45">
        <v>4</v>
      </c>
      <c r="B13" s="46">
        <f t="shared" si="28"/>
        <v>46388</v>
      </c>
      <c r="C13" s="261" t="e">
        <f t="shared" si="0"/>
        <v>#NUM!</v>
      </c>
      <c r="D13" s="262" t="e">
        <f t="shared" si="14"/>
        <v>#NUM!</v>
      </c>
      <c r="E13" s="262" t="e">
        <f t="shared" si="1"/>
        <v>#NUM!</v>
      </c>
      <c r="F13" s="263" t="e">
        <f t="shared" si="15"/>
        <v>#NUM!</v>
      </c>
      <c r="G13" s="27"/>
      <c r="H13" s="45">
        <v>4</v>
      </c>
      <c r="I13" s="46">
        <f t="shared" si="29"/>
        <v>46388</v>
      </c>
      <c r="J13" s="261" t="e">
        <f t="shared" si="2"/>
        <v>#NUM!</v>
      </c>
      <c r="K13" s="262" t="e">
        <f t="shared" si="16"/>
        <v>#NUM!</v>
      </c>
      <c r="L13" s="272" t="e">
        <f t="shared" si="3"/>
        <v>#NUM!</v>
      </c>
      <c r="M13" s="263" t="e">
        <f t="shared" si="17"/>
        <v>#NUM!</v>
      </c>
      <c r="N13" s="26"/>
      <c r="O13" s="45">
        <v>4</v>
      </c>
      <c r="P13" s="46">
        <f t="shared" si="30"/>
        <v>46388</v>
      </c>
      <c r="Q13" s="261" t="e">
        <f t="shared" si="4"/>
        <v>#NUM!</v>
      </c>
      <c r="R13" s="262" t="e">
        <f t="shared" si="18"/>
        <v>#NUM!</v>
      </c>
      <c r="S13" s="272" t="e">
        <f t="shared" si="5"/>
        <v>#NUM!</v>
      </c>
      <c r="T13" s="263" t="e">
        <f t="shared" si="19"/>
        <v>#NUM!</v>
      </c>
      <c r="V13" s="45">
        <v>4</v>
      </c>
      <c r="W13" s="46">
        <f t="shared" si="31"/>
        <v>46388</v>
      </c>
      <c r="X13" s="261" t="e">
        <f t="shared" si="6"/>
        <v>#NUM!</v>
      </c>
      <c r="Y13" s="262" t="e">
        <f t="shared" si="20"/>
        <v>#NUM!</v>
      </c>
      <c r="Z13" s="272" t="e">
        <f t="shared" si="7"/>
        <v>#NUM!</v>
      </c>
      <c r="AA13" s="263" t="e">
        <f t="shared" si="21"/>
        <v>#NUM!</v>
      </c>
      <c r="AC13" s="45">
        <v>4</v>
      </c>
      <c r="AD13" s="46">
        <f t="shared" si="32"/>
        <v>46388</v>
      </c>
      <c r="AE13" s="261" t="e">
        <f t="shared" si="8"/>
        <v>#NUM!</v>
      </c>
      <c r="AF13" s="262" t="e">
        <f t="shared" si="22"/>
        <v>#NUM!</v>
      </c>
      <c r="AG13" s="272" t="e">
        <f t="shared" si="9"/>
        <v>#NUM!</v>
      </c>
      <c r="AH13" s="263" t="e">
        <f t="shared" si="23"/>
        <v>#NUM!</v>
      </c>
      <c r="AJ13" s="45">
        <v>4</v>
      </c>
      <c r="AK13" s="46">
        <f t="shared" si="33"/>
        <v>46388</v>
      </c>
      <c r="AL13" s="261" t="e">
        <f t="shared" si="10"/>
        <v>#NUM!</v>
      </c>
      <c r="AM13" s="262" t="e">
        <f t="shared" si="24"/>
        <v>#NUM!</v>
      </c>
      <c r="AN13" s="272" t="e">
        <f t="shared" si="11"/>
        <v>#NUM!</v>
      </c>
      <c r="AO13" s="263" t="e">
        <f t="shared" si="25"/>
        <v>#NUM!</v>
      </c>
      <c r="AQ13" s="45">
        <v>4</v>
      </c>
      <c r="AR13" s="46">
        <f t="shared" si="34"/>
        <v>46419</v>
      </c>
      <c r="AS13" s="261">
        <f t="shared" si="12"/>
        <v>0</v>
      </c>
      <c r="AT13" s="262">
        <f t="shared" si="26"/>
        <v>0</v>
      </c>
      <c r="AU13" s="272">
        <f t="shared" si="13"/>
        <v>0</v>
      </c>
      <c r="AV13" s="263">
        <f t="shared" si="27"/>
        <v>0</v>
      </c>
    </row>
    <row r="14" spans="1:48" x14ac:dyDescent="0.45">
      <c r="A14" s="45">
        <v>5</v>
      </c>
      <c r="B14" s="46">
        <f t="shared" si="28"/>
        <v>46419</v>
      </c>
      <c r="C14" s="261" t="e">
        <f t="shared" si="0"/>
        <v>#NUM!</v>
      </c>
      <c r="D14" s="262" t="e">
        <f t="shared" si="14"/>
        <v>#NUM!</v>
      </c>
      <c r="E14" s="262" t="e">
        <f t="shared" si="1"/>
        <v>#NUM!</v>
      </c>
      <c r="F14" s="263" t="e">
        <f t="shared" si="15"/>
        <v>#NUM!</v>
      </c>
      <c r="G14" s="27"/>
      <c r="H14" s="45">
        <v>5</v>
      </c>
      <c r="I14" s="46">
        <f t="shared" si="29"/>
        <v>46419</v>
      </c>
      <c r="J14" s="261" t="e">
        <f t="shared" si="2"/>
        <v>#NUM!</v>
      </c>
      <c r="K14" s="262" t="e">
        <f t="shared" si="16"/>
        <v>#NUM!</v>
      </c>
      <c r="L14" s="272" t="e">
        <f t="shared" si="3"/>
        <v>#NUM!</v>
      </c>
      <c r="M14" s="263" t="e">
        <f t="shared" si="17"/>
        <v>#NUM!</v>
      </c>
      <c r="N14" s="26"/>
      <c r="O14" s="45">
        <v>5</v>
      </c>
      <c r="P14" s="46">
        <f t="shared" si="30"/>
        <v>46419</v>
      </c>
      <c r="Q14" s="261" t="e">
        <f t="shared" si="4"/>
        <v>#NUM!</v>
      </c>
      <c r="R14" s="262" t="e">
        <f t="shared" si="18"/>
        <v>#NUM!</v>
      </c>
      <c r="S14" s="272" t="e">
        <f t="shared" si="5"/>
        <v>#NUM!</v>
      </c>
      <c r="T14" s="263" t="e">
        <f t="shared" si="19"/>
        <v>#NUM!</v>
      </c>
      <c r="V14" s="45">
        <v>5</v>
      </c>
      <c r="W14" s="46">
        <f t="shared" si="31"/>
        <v>46419</v>
      </c>
      <c r="X14" s="261" t="e">
        <f t="shared" si="6"/>
        <v>#NUM!</v>
      </c>
      <c r="Y14" s="262" t="e">
        <f t="shared" si="20"/>
        <v>#NUM!</v>
      </c>
      <c r="Z14" s="272" t="e">
        <f t="shared" si="7"/>
        <v>#NUM!</v>
      </c>
      <c r="AA14" s="263" t="e">
        <f t="shared" si="21"/>
        <v>#NUM!</v>
      </c>
      <c r="AC14" s="45">
        <v>5</v>
      </c>
      <c r="AD14" s="46">
        <f t="shared" si="32"/>
        <v>46419</v>
      </c>
      <c r="AE14" s="261" t="e">
        <f t="shared" si="8"/>
        <v>#NUM!</v>
      </c>
      <c r="AF14" s="262" t="e">
        <f t="shared" si="22"/>
        <v>#NUM!</v>
      </c>
      <c r="AG14" s="272" t="e">
        <f t="shared" si="9"/>
        <v>#NUM!</v>
      </c>
      <c r="AH14" s="263" t="e">
        <f t="shared" si="23"/>
        <v>#NUM!</v>
      </c>
      <c r="AJ14" s="45">
        <v>5</v>
      </c>
      <c r="AK14" s="46">
        <f t="shared" si="33"/>
        <v>46419</v>
      </c>
      <c r="AL14" s="261" t="e">
        <f t="shared" si="10"/>
        <v>#NUM!</v>
      </c>
      <c r="AM14" s="262" t="e">
        <f t="shared" si="24"/>
        <v>#NUM!</v>
      </c>
      <c r="AN14" s="272" t="e">
        <f t="shared" si="11"/>
        <v>#NUM!</v>
      </c>
      <c r="AO14" s="263" t="e">
        <f t="shared" si="25"/>
        <v>#NUM!</v>
      </c>
      <c r="AQ14" s="45">
        <v>5</v>
      </c>
      <c r="AR14" s="46">
        <f t="shared" si="34"/>
        <v>46447</v>
      </c>
      <c r="AS14" s="261">
        <f t="shared" si="12"/>
        <v>0</v>
      </c>
      <c r="AT14" s="262">
        <f t="shared" si="26"/>
        <v>0</v>
      </c>
      <c r="AU14" s="272">
        <f t="shared" si="13"/>
        <v>0</v>
      </c>
      <c r="AV14" s="263">
        <f t="shared" si="27"/>
        <v>0</v>
      </c>
    </row>
    <row r="15" spans="1:48" x14ac:dyDescent="0.45">
      <c r="A15" s="45">
        <v>6</v>
      </c>
      <c r="B15" s="46">
        <f t="shared" si="28"/>
        <v>46447</v>
      </c>
      <c r="C15" s="261" t="e">
        <f t="shared" si="0"/>
        <v>#NUM!</v>
      </c>
      <c r="D15" s="262" t="e">
        <f t="shared" si="14"/>
        <v>#NUM!</v>
      </c>
      <c r="E15" s="262" t="e">
        <f t="shared" si="1"/>
        <v>#NUM!</v>
      </c>
      <c r="F15" s="263" t="e">
        <f t="shared" si="15"/>
        <v>#NUM!</v>
      </c>
      <c r="G15" s="27"/>
      <c r="H15" s="45">
        <v>6</v>
      </c>
      <c r="I15" s="46">
        <f t="shared" si="29"/>
        <v>46447</v>
      </c>
      <c r="J15" s="261" t="e">
        <f t="shared" si="2"/>
        <v>#NUM!</v>
      </c>
      <c r="K15" s="262" t="e">
        <f t="shared" si="16"/>
        <v>#NUM!</v>
      </c>
      <c r="L15" s="272" t="e">
        <f t="shared" si="3"/>
        <v>#NUM!</v>
      </c>
      <c r="M15" s="263" t="e">
        <f t="shared" si="17"/>
        <v>#NUM!</v>
      </c>
      <c r="N15" s="26"/>
      <c r="O15" s="45">
        <v>6</v>
      </c>
      <c r="P15" s="46">
        <f t="shared" si="30"/>
        <v>46447</v>
      </c>
      <c r="Q15" s="261" t="e">
        <f t="shared" si="4"/>
        <v>#NUM!</v>
      </c>
      <c r="R15" s="262" t="e">
        <f t="shared" si="18"/>
        <v>#NUM!</v>
      </c>
      <c r="S15" s="272" t="e">
        <f t="shared" si="5"/>
        <v>#NUM!</v>
      </c>
      <c r="T15" s="263" t="e">
        <f t="shared" si="19"/>
        <v>#NUM!</v>
      </c>
      <c r="V15" s="45">
        <v>6</v>
      </c>
      <c r="W15" s="46">
        <f t="shared" si="31"/>
        <v>46447</v>
      </c>
      <c r="X15" s="261" t="e">
        <f t="shared" si="6"/>
        <v>#NUM!</v>
      </c>
      <c r="Y15" s="262" t="e">
        <f t="shared" si="20"/>
        <v>#NUM!</v>
      </c>
      <c r="Z15" s="272" t="e">
        <f t="shared" si="7"/>
        <v>#NUM!</v>
      </c>
      <c r="AA15" s="263" t="e">
        <f t="shared" si="21"/>
        <v>#NUM!</v>
      </c>
      <c r="AC15" s="45">
        <v>6</v>
      </c>
      <c r="AD15" s="46">
        <f t="shared" si="32"/>
        <v>46447</v>
      </c>
      <c r="AE15" s="261" t="e">
        <f t="shared" si="8"/>
        <v>#NUM!</v>
      </c>
      <c r="AF15" s="262" t="e">
        <f t="shared" si="22"/>
        <v>#NUM!</v>
      </c>
      <c r="AG15" s="272" t="e">
        <f t="shared" si="9"/>
        <v>#NUM!</v>
      </c>
      <c r="AH15" s="263" t="e">
        <f t="shared" si="23"/>
        <v>#NUM!</v>
      </c>
      <c r="AJ15" s="45">
        <v>6</v>
      </c>
      <c r="AK15" s="46">
        <f t="shared" si="33"/>
        <v>46447</v>
      </c>
      <c r="AL15" s="261" t="e">
        <f t="shared" si="10"/>
        <v>#NUM!</v>
      </c>
      <c r="AM15" s="262" t="e">
        <f t="shared" si="24"/>
        <v>#NUM!</v>
      </c>
      <c r="AN15" s="272" t="e">
        <f t="shared" si="11"/>
        <v>#NUM!</v>
      </c>
      <c r="AO15" s="263" t="e">
        <f t="shared" si="25"/>
        <v>#NUM!</v>
      </c>
      <c r="AQ15" s="45">
        <v>6</v>
      </c>
      <c r="AR15" s="46">
        <f t="shared" si="34"/>
        <v>46478</v>
      </c>
      <c r="AS15" s="261">
        <f t="shared" si="12"/>
        <v>0</v>
      </c>
      <c r="AT15" s="262">
        <f t="shared" si="26"/>
        <v>0</v>
      </c>
      <c r="AU15" s="272">
        <f t="shared" si="13"/>
        <v>0</v>
      </c>
      <c r="AV15" s="263">
        <f t="shared" si="27"/>
        <v>0</v>
      </c>
    </row>
    <row r="16" spans="1:48" x14ac:dyDescent="0.45">
      <c r="A16" s="45">
        <v>7</v>
      </c>
      <c r="B16" s="46">
        <f t="shared" si="28"/>
        <v>46478</v>
      </c>
      <c r="C16" s="261" t="e">
        <f t="shared" si="0"/>
        <v>#NUM!</v>
      </c>
      <c r="D16" s="262" t="e">
        <f t="shared" si="14"/>
        <v>#NUM!</v>
      </c>
      <c r="E16" s="262" t="e">
        <f t="shared" si="1"/>
        <v>#NUM!</v>
      </c>
      <c r="F16" s="263" t="e">
        <f t="shared" si="15"/>
        <v>#NUM!</v>
      </c>
      <c r="G16" s="27"/>
      <c r="H16" s="45">
        <v>7</v>
      </c>
      <c r="I16" s="46">
        <f t="shared" si="29"/>
        <v>46478</v>
      </c>
      <c r="J16" s="261" t="e">
        <f t="shared" si="2"/>
        <v>#NUM!</v>
      </c>
      <c r="K16" s="262" t="e">
        <f t="shared" si="16"/>
        <v>#NUM!</v>
      </c>
      <c r="L16" s="272" t="e">
        <f t="shared" si="3"/>
        <v>#NUM!</v>
      </c>
      <c r="M16" s="263" t="e">
        <f t="shared" si="17"/>
        <v>#NUM!</v>
      </c>
      <c r="N16" s="26"/>
      <c r="O16" s="45">
        <v>7</v>
      </c>
      <c r="P16" s="46">
        <f t="shared" si="30"/>
        <v>46478</v>
      </c>
      <c r="Q16" s="261" t="e">
        <f t="shared" si="4"/>
        <v>#NUM!</v>
      </c>
      <c r="R16" s="262" t="e">
        <f t="shared" si="18"/>
        <v>#NUM!</v>
      </c>
      <c r="S16" s="272" t="e">
        <f t="shared" si="5"/>
        <v>#NUM!</v>
      </c>
      <c r="T16" s="263" t="e">
        <f t="shared" si="19"/>
        <v>#NUM!</v>
      </c>
      <c r="V16" s="45">
        <v>7</v>
      </c>
      <c r="W16" s="46">
        <f t="shared" si="31"/>
        <v>46478</v>
      </c>
      <c r="X16" s="261" t="e">
        <f t="shared" si="6"/>
        <v>#NUM!</v>
      </c>
      <c r="Y16" s="262" t="e">
        <f t="shared" si="20"/>
        <v>#NUM!</v>
      </c>
      <c r="Z16" s="272" t="e">
        <f t="shared" si="7"/>
        <v>#NUM!</v>
      </c>
      <c r="AA16" s="263" t="e">
        <f t="shared" si="21"/>
        <v>#NUM!</v>
      </c>
      <c r="AC16" s="45">
        <v>7</v>
      </c>
      <c r="AD16" s="46">
        <f t="shared" si="32"/>
        <v>46478</v>
      </c>
      <c r="AE16" s="261" t="e">
        <f t="shared" si="8"/>
        <v>#NUM!</v>
      </c>
      <c r="AF16" s="262" t="e">
        <f t="shared" si="22"/>
        <v>#NUM!</v>
      </c>
      <c r="AG16" s="272" t="e">
        <f t="shared" si="9"/>
        <v>#NUM!</v>
      </c>
      <c r="AH16" s="263" t="e">
        <f t="shared" si="23"/>
        <v>#NUM!</v>
      </c>
      <c r="AJ16" s="45">
        <v>7</v>
      </c>
      <c r="AK16" s="46">
        <f t="shared" si="33"/>
        <v>46478</v>
      </c>
      <c r="AL16" s="261" t="e">
        <f t="shared" si="10"/>
        <v>#NUM!</v>
      </c>
      <c r="AM16" s="262" t="e">
        <f t="shared" si="24"/>
        <v>#NUM!</v>
      </c>
      <c r="AN16" s="272" t="e">
        <f t="shared" si="11"/>
        <v>#NUM!</v>
      </c>
      <c r="AO16" s="263" t="e">
        <f t="shared" si="25"/>
        <v>#NUM!</v>
      </c>
      <c r="AQ16" s="45">
        <v>7</v>
      </c>
      <c r="AR16" s="46">
        <f t="shared" si="34"/>
        <v>46508</v>
      </c>
      <c r="AS16" s="261">
        <f t="shared" si="12"/>
        <v>0</v>
      </c>
      <c r="AT16" s="262">
        <f t="shared" si="26"/>
        <v>0</v>
      </c>
      <c r="AU16" s="272">
        <f t="shared" si="13"/>
        <v>0</v>
      </c>
      <c r="AV16" s="263">
        <f t="shared" si="27"/>
        <v>0</v>
      </c>
    </row>
    <row r="17" spans="1:48" x14ac:dyDescent="0.45">
      <c r="A17" s="45">
        <v>8</v>
      </c>
      <c r="B17" s="46">
        <f t="shared" si="28"/>
        <v>46508</v>
      </c>
      <c r="C17" s="261" t="e">
        <f t="shared" si="0"/>
        <v>#NUM!</v>
      </c>
      <c r="D17" s="262" t="e">
        <f t="shared" si="14"/>
        <v>#NUM!</v>
      </c>
      <c r="E17" s="262" t="e">
        <f t="shared" si="1"/>
        <v>#NUM!</v>
      </c>
      <c r="F17" s="263" t="e">
        <f t="shared" si="15"/>
        <v>#NUM!</v>
      </c>
      <c r="G17" s="27"/>
      <c r="H17" s="45">
        <v>8</v>
      </c>
      <c r="I17" s="46">
        <f t="shared" si="29"/>
        <v>46508</v>
      </c>
      <c r="J17" s="261" t="e">
        <f t="shared" si="2"/>
        <v>#NUM!</v>
      </c>
      <c r="K17" s="262" t="e">
        <f t="shared" si="16"/>
        <v>#NUM!</v>
      </c>
      <c r="L17" s="272" t="e">
        <f t="shared" si="3"/>
        <v>#NUM!</v>
      </c>
      <c r="M17" s="263" t="e">
        <f t="shared" si="17"/>
        <v>#NUM!</v>
      </c>
      <c r="N17" s="26"/>
      <c r="O17" s="45">
        <v>8</v>
      </c>
      <c r="P17" s="46">
        <f t="shared" si="30"/>
        <v>46508</v>
      </c>
      <c r="Q17" s="261" t="e">
        <f t="shared" si="4"/>
        <v>#NUM!</v>
      </c>
      <c r="R17" s="262" t="e">
        <f t="shared" si="18"/>
        <v>#NUM!</v>
      </c>
      <c r="S17" s="272" t="e">
        <f t="shared" si="5"/>
        <v>#NUM!</v>
      </c>
      <c r="T17" s="263" t="e">
        <f t="shared" si="19"/>
        <v>#NUM!</v>
      </c>
      <c r="V17" s="45">
        <v>8</v>
      </c>
      <c r="W17" s="46">
        <f t="shared" si="31"/>
        <v>46508</v>
      </c>
      <c r="X17" s="261" t="e">
        <f t="shared" si="6"/>
        <v>#NUM!</v>
      </c>
      <c r="Y17" s="262" t="e">
        <f t="shared" si="20"/>
        <v>#NUM!</v>
      </c>
      <c r="Z17" s="272" t="e">
        <f t="shared" si="7"/>
        <v>#NUM!</v>
      </c>
      <c r="AA17" s="263" t="e">
        <f t="shared" si="21"/>
        <v>#NUM!</v>
      </c>
      <c r="AC17" s="45">
        <v>8</v>
      </c>
      <c r="AD17" s="46">
        <f t="shared" si="32"/>
        <v>46508</v>
      </c>
      <c r="AE17" s="261" t="e">
        <f t="shared" si="8"/>
        <v>#NUM!</v>
      </c>
      <c r="AF17" s="262" t="e">
        <f t="shared" si="22"/>
        <v>#NUM!</v>
      </c>
      <c r="AG17" s="272" t="e">
        <f t="shared" si="9"/>
        <v>#NUM!</v>
      </c>
      <c r="AH17" s="263" t="e">
        <f t="shared" si="23"/>
        <v>#NUM!</v>
      </c>
      <c r="AJ17" s="45">
        <v>8</v>
      </c>
      <c r="AK17" s="46">
        <f t="shared" si="33"/>
        <v>46508</v>
      </c>
      <c r="AL17" s="261" t="e">
        <f t="shared" si="10"/>
        <v>#NUM!</v>
      </c>
      <c r="AM17" s="262" t="e">
        <f t="shared" si="24"/>
        <v>#NUM!</v>
      </c>
      <c r="AN17" s="272" t="e">
        <f t="shared" si="11"/>
        <v>#NUM!</v>
      </c>
      <c r="AO17" s="263" t="e">
        <f t="shared" si="25"/>
        <v>#NUM!</v>
      </c>
      <c r="AQ17" s="45">
        <v>8</v>
      </c>
      <c r="AR17" s="46">
        <f t="shared" si="34"/>
        <v>46539</v>
      </c>
      <c r="AS17" s="261">
        <f t="shared" si="12"/>
        <v>0</v>
      </c>
      <c r="AT17" s="262">
        <f t="shared" si="26"/>
        <v>0</v>
      </c>
      <c r="AU17" s="272">
        <f t="shared" si="13"/>
        <v>0</v>
      </c>
      <c r="AV17" s="263">
        <f t="shared" si="27"/>
        <v>0</v>
      </c>
    </row>
    <row r="18" spans="1:48" x14ac:dyDescent="0.45">
      <c r="A18" s="45">
        <v>9</v>
      </c>
      <c r="B18" s="46">
        <f t="shared" si="28"/>
        <v>46539</v>
      </c>
      <c r="C18" s="261" t="e">
        <f t="shared" si="0"/>
        <v>#NUM!</v>
      </c>
      <c r="D18" s="262" t="e">
        <f t="shared" si="14"/>
        <v>#NUM!</v>
      </c>
      <c r="E18" s="262" t="e">
        <f t="shared" si="1"/>
        <v>#NUM!</v>
      </c>
      <c r="F18" s="263" t="e">
        <f t="shared" si="15"/>
        <v>#NUM!</v>
      </c>
      <c r="G18" s="27"/>
      <c r="H18" s="45">
        <v>9</v>
      </c>
      <c r="I18" s="46">
        <f t="shared" si="29"/>
        <v>46539</v>
      </c>
      <c r="J18" s="261" t="e">
        <f t="shared" si="2"/>
        <v>#NUM!</v>
      </c>
      <c r="K18" s="262" t="e">
        <f t="shared" si="16"/>
        <v>#NUM!</v>
      </c>
      <c r="L18" s="272" t="e">
        <f t="shared" si="3"/>
        <v>#NUM!</v>
      </c>
      <c r="M18" s="263" t="e">
        <f t="shared" si="17"/>
        <v>#NUM!</v>
      </c>
      <c r="N18" s="26"/>
      <c r="O18" s="45">
        <v>9</v>
      </c>
      <c r="P18" s="46">
        <f t="shared" si="30"/>
        <v>46539</v>
      </c>
      <c r="Q18" s="261" t="e">
        <f t="shared" si="4"/>
        <v>#NUM!</v>
      </c>
      <c r="R18" s="262" t="e">
        <f t="shared" si="18"/>
        <v>#NUM!</v>
      </c>
      <c r="S18" s="272" t="e">
        <f t="shared" si="5"/>
        <v>#NUM!</v>
      </c>
      <c r="T18" s="263" t="e">
        <f t="shared" si="19"/>
        <v>#NUM!</v>
      </c>
      <c r="V18" s="45">
        <v>9</v>
      </c>
      <c r="W18" s="46">
        <f t="shared" si="31"/>
        <v>46539</v>
      </c>
      <c r="X18" s="261" t="e">
        <f t="shared" si="6"/>
        <v>#NUM!</v>
      </c>
      <c r="Y18" s="262" t="e">
        <f t="shared" si="20"/>
        <v>#NUM!</v>
      </c>
      <c r="Z18" s="272" t="e">
        <f t="shared" si="7"/>
        <v>#NUM!</v>
      </c>
      <c r="AA18" s="263" t="e">
        <f t="shared" si="21"/>
        <v>#NUM!</v>
      </c>
      <c r="AC18" s="45">
        <v>9</v>
      </c>
      <c r="AD18" s="46">
        <f t="shared" si="32"/>
        <v>46539</v>
      </c>
      <c r="AE18" s="261" t="e">
        <f t="shared" si="8"/>
        <v>#NUM!</v>
      </c>
      <c r="AF18" s="262" t="e">
        <f t="shared" si="22"/>
        <v>#NUM!</v>
      </c>
      <c r="AG18" s="272" t="e">
        <f t="shared" si="9"/>
        <v>#NUM!</v>
      </c>
      <c r="AH18" s="263" t="e">
        <f t="shared" si="23"/>
        <v>#NUM!</v>
      </c>
      <c r="AJ18" s="45">
        <v>9</v>
      </c>
      <c r="AK18" s="46">
        <f t="shared" si="33"/>
        <v>46539</v>
      </c>
      <c r="AL18" s="261" t="e">
        <f t="shared" si="10"/>
        <v>#NUM!</v>
      </c>
      <c r="AM18" s="262" t="e">
        <f t="shared" si="24"/>
        <v>#NUM!</v>
      </c>
      <c r="AN18" s="272" t="e">
        <f t="shared" si="11"/>
        <v>#NUM!</v>
      </c>
      <c r="AO18" s="263" t="e">
        <f t="shared" si="25"/>
        <v>#NUM!</v>
      </c>
      <c r="AQ18" s="45">
        <v>9</v>
      </c>
      <c r="AR18" s="46">
        <f t="shared" si="34"/>
        <v>46569</v>
      </c>
      <c r="AS18" s="261">
        <f t="shared" si="12"/>
        <v>0</v>
      </c>
      <c r="AT18" s="262">
        <f t="shared" si="26"/>
        <v>0</v>
      </c>
      <c r="AU18" s="272">
        <f t="shared" si="13"/>
        <v>0</v>
      </c>
      <c r="AV18" s="263">
        <f t="shared" si="27"/>
        <v>0</v>
      </c>
    </row>
    <row r="19" spans="1:48" x14ac:dyDescent="0.45">
      <c r="A19" s="45">
        <v>10</v>
      </c>
      <c r="B19" s="46">
        <f t="shared" si="28"/>
        <v>46569</v>
      </c>
      <c r="C19" s="261" t="e">
        <f t="shared" si="0"/>
        <v>#NUM!</v>
      </c>
      <c r="D19" s="262" t="e">
        <f t="shared" si="14"/>
        <v>#NUM!</v>
      </c>
      <c r="E19" s="262" t="e">
        <f t="shared" si="1"/>
        <v>#NUM!</v>
      </c>
      <c r="F19" s="263" t="e">
        <f t="shared" si="15"/>
        <v>#NUM!</v>
      </c>
      <c r="G19" s="27"/>
      <c r="H19" s="45">
        <v>10</v>
      </c>
      <c r="I19" s="46">
        <f t="shared" si="29"/>
        <v>46569</v>
      </c>
      <c r="J19" s="261" t="e">
        <f t="shared" si="2"/>
        <v>#NUM!</v>
      </c>
      <c r="K19" s="262" t="e">
        <f t="shared" si="16"/>
        <v>#NUM!</v>
      </c>
      <c r="L19" s="272" t="e">
        <f t="shared" si="3"/>
        <v>#NUM!</v>
      </c>
      <c r="M19" s="263" t="e">
        <f t="shared" si="17"/>
        <v>#NUM!</v>
      </c>
      <c r="N19" s="26"/>
      <c r="O19" s="45">
        <v>10</v>
      </c>
      <c r="P19" s="46">
        <f t="shared" si="30"/>
        <v>46569</v>
      </c>
      <c r="Q19" s="261" t="e">
        <f t="shared" si="4"/>
        <v>#NUM!</v>
      </c>
      <c r="R19" s="262" t="e">
        <f t="shared" si="18"/>
        <v>#NUM!</v>
      </c>
      <c r="S19" s="272" t="e">
        <f t="shared" si="5"/>
        <v>#NUM!</v>
      </c>
      <c r="T19" s="263" t="e">
        <f t="shared" si="19"/>
        <v>#NUM!</v>
      </c>
      <c r="V19" s="45">
        <v>10</v>
      </c>
      <c r="W19" s="46">
        <f t="shared" si="31"/>
        <v>46569</v>
      </c>
      <c r="X19" s="261" t="e">
        <f t="shared" si="6"/>
        <v>#NUM!</v>
      </c>
      <c r="Y19" s="262" t="e">
        <f t="shared" si="20"/>
        <v>#NUM!</v>
      </c>
      <c r="Z19" s="272" t="e">
        <f t="shared" si="7"/>
        <v>#NUM!</v>
      </c>
      <c r="AA19" s="263" t="e">
        <f t="shared" si="21"/>
        <v>#NUM!</v>
      </c>
      <c r="AC19" s="45">
        <v>10</v>
      </c>
      <c r="AD19" s="46">
        <f t="shared" si="32"/>
        <v>46569</v>
      </c>
      <c r="AE19" s="261" t="e">
        <f t="shared" si="8"/>
        <v>#NUM!</v>
      </c>
      <c r="AF19" s="262" t="e">
        <f t="shared" si="22"/>
        <v>#NUM!</v>
      </c>
      <c r="AG19" s="272" t="e">
        <f t="shared" si="9"/>
        <v>#NUM!</v>
      </c>
      <c r="AH19" s="263" t="e">
        <f t="shared" si="23"/>
        <v>#NUM!</v>
      </c>
      <c r="AJ19" s="45">
        <v>10</v>
      </c>
      <c r="AK19" s="46">
        <f t="shared" si="33"/>
        <v>46569</v>
      </c>
      <c r="AL19" s="261" t="e">
        <f t="shared" si="10"/>
        <v>#NUM!</v>
      </c>
      <c r="AM19" s="262" t="e">
        <f t="shared" si="24"/>
        <v>#NUM!</v>
      </c>
      <c r="AN19" s="272" t="e">
        <f t="shared" si="11"/>
        <v>#NUM!</v>
      </c>
      <c r="AO19" s="263" t="e">
        <f t="shared" si="25"/>
        <v>#NUM!</v>
      </c>
      <c r="AQ19" s="45">
        <v>10</v>
      </c>
      <c r="AR19" s="46">
        <f t="shared" si="34"/>
        <v>46600</v>
      </c>
      <c r="AS19" s="261">
        <f t="shared" si="12"/>
        <v>0</v>
      </c>
      <c r="AT19" s="262">
        <f t="shared" si="26"/>
        <v>0</v>
      </c>
      <c r="AU19" s="272">
        <f t="shared" si="13"/>
        <v>0</v>
      </c>
      <c r="AV19" s="263">
        <f t="shared" si="27"/>
        <v>0</v>
      </c>
    </row>
    <row r="20" spans="1:48" x14ac:dyDescent="0.45">
      <c r="A20" s="45">
        <v>11</v>
      </c>
      <c r="B20" s="46">
        <f t="shared" si="28"/>
        <v>46600</v>
      </c>
      <c r="C20" s="261" t="e">
        <f t="shared" si="0"/>
        <v>#NUM!</v>
      </c>
      <c r="D20" s="262" t="e">
        <f t="shared" si="14"/>
        <v>#NUM!</v>
      </c>
      <c r="E20" s="262" t="e">
        <f t="shared" si="1"/>
        <v>#NUM!</v>
      </c>
      <c r="F20" s="263" t="e">
        <f t="shared" si="15"/>
        <v>#NUM!</v>
      </c>
      <c r="G20" s="27"/>
      <c r="H20" s="45">
        <v>11</v>
      </c>
      <c r="I20" s="46">
        <f t="shared" si="29"/>
        <v>46600</v>
      </c>
      <c r="J20" s="261" t="e">
        <f t="shared" si="2"/>
        <v>#NUM!</v>
      </c>
      <c r="K20" s="262" t="e">
        <f t="shared" si="16"/>
        <v>#NUM!</v>
      </c>
      <c r="L20" s="272" t="e">
        <f t="shared" si="3"/>
        <v>#NUM!</v>
      </c>
      <c r="M20" s="263" t="e">
        <f t="shared" si="17"/>
        <v>#NUM!</v>
      </c>
      <c r="N20" s="26"/>
      <c r="O20" s="45">
        <v>11</v>
      </c>
      <c r="P20" s="46">
        <f t="shared" si="30"/>
        <v>46600</v>
      </c>
      <c r="Q20" s="261" t="e">
        <f t="shared" si="4"/>
        <v>#NUM!</v>
      </c>
      <c r="R20" s="262" t="e">
        <f t="shared" si="18"/>
        <v>#NUM!</v>
      </c>
      <c r="S20" s="272" t="e">
        <f t="shared" si="5"/>
        <v>#NUM!</v>
      </c>
      <c r="T20" s="263" t="e">
        <f t="shared" si="19"/>
        <v>#NUM!</v>
      </c>
      <c r="V20" s="45">
        <v>11</v>
      </c>
      <c r="W20" s="46">
        <f t="shared" si="31"/>
        <v>46600</v>
      </c>
      <c r="X20" s="261" t="e">
        <f t="shared" si="6"/>
        <v>#NUM!</v>
      </c>
      <c r="Y20" s="262" t="e">
        <f t="shared" si="20"/>
        <v>#NUM!</v>
      </c>
      <c r="Z20" s="272" t="e">
        <f t="shared" si="7"/>
        <v>#NUM!</v>
      </c>
      <c r="AA20" s="263" t="e">
        <f t="shared" si="21"/>
        <v>#NUM!</v>
      </c>
      <c r="AC20" s="45">
        <v>11</v>
      </c>
      <c r="AD20" s="46">
        <f t="shared" si="32"/>
        <v>46600</v>
      </c>
      <c r="AE20" s="261" t="e">
        <f t="shared" si="8"/>
        <v>#NUM!</v>
      </c>
      <c r="AF20" s="262" t="e">
        <f t="shared" si="22"/>
        <v>#NUM!</v>
      </c>
      <c r="AG20" s="272" t="e">
        <f t="shared" si="9"/>
        <v>#NUM!</v>
      </c>
      <c r="AH20" s="263" t="e">
        <f t="shared" si="23"/>
        <v>#NUM!</v>
      </c>
      <c r="AJ20" s="45">
        <v>11</v>
      </c>
      <c r="AK20" s="46">
        <f t="shared" si="33"/>
        <v>46600</v>
      </c>
      <c r="AL20" s="261" t="e">
        <f t="shared" si="10"/>
        <v>#NUM!</v>
      </c>
      <c r="AM20" s="262" t="e">
        <f t="shared" si="24"/>
        <v>#NUM!</v>
      </c>
      <c r="AN20" s="272" t="e">
        <f t="shared" si="11"/>
        <v>#NUM!</v>
      </c>
      <c r="AO20" s="263" t="e">
        <f t="shared" si="25"/>
        <v>#NUM!</v>
      </c>
      <c r="AQ20" s="45">
        <v>11</v>
      </c>
      <c r="AR20" s="46">
        <f t="shared" si="34"/>
        <v>46631</v>
      </c>
      <c r="AS20" s="261">
        <f t="shared" si="12"/>
        <v>0</v>
      </c>
      <c r="AT20" s="262">
        <f t="shared" si="26"/>
        <v>0</v>
      </c>
      <c r="AU20" s="272">
        <f t="shared" si="13"/>
        <v>0</v>
      </c>
      <c r="AV20" s="263">
        <f t="shared" si="27"/>
        <v>0</v>
      </c>
    </row>
    <row r="21" spans="1:48" ht="14.65" thickBot="1" x14ac:dyDescent="0.5">
      <c r="A21" s="47">
        <v>12</v>
      </c>
      <c r="B21" s="48">
        <f t="shared" si="28"/>
        <v>46631</v>
      </c>
      <c r="C21" s="264" t="e">
        <f t="shared" si="0"/>
        <v>#NUM!</v>
      </c>
      <c r="D21" s="265" t="e">
        <f t="shared" si="14"/>
        <v>#NUM!</v>
      </c>
      <c r="E21" s="265" t="e">
        <f t="shared" si="1"/>
        <v>#NUM!</v>
      </c>
      <c r="F21" s="266" t="e">
        <f t="shared" si="15"/>
        <v>#NUM!</v>
      </c>
      <c r="G21" s="27"/>
      <c r="H21" s="47">
        <v>12</v>
      </c>
      <c r="I21" s="48">
        <f t="shared" si="29"/>
        <v>46631</v>
      </c>
      <c r="J21" s="264" t="e">
        <f t="shared" si="2"/>
        <v>#NUM!</v>
      </c>
      <c r="K21" s="265" t="e">
        <f t="shared" si="16"/>
        <v>#NUM!</v>
      </c>
      <c r="L21" s="273" t="e">
        <f t="shared" si="3"/>
        <v>#NUM!</v>
      </c>
      <c r="M21" s="266" t="e">
        <f t="shared" si="17"/>
        <v>#NUM!</v>
      </c>
      <c r="N21" s="26"/>
      <c r="O21" s="47">
        <v>12</v>
      </c>
      <c r="P21" s="48">
        <f t="shared" si="30"/>
        <v>46631</v>
      </c>
      <c r="Q21" s="264" t="e">
        <f t="shared" si="4"/>
        <v>#NUM!</v>
      </c>
      <c r="R21" s="265" t="e">
        <f t="shared" si="18"/>
        <v>#NUM!</v>
      </c>
      <c r="S21" s="273" t="e">
        <f t="shared" si="5"/>
        <v>#NUM!</v>
      </c>
      <c r="T21" s="266" t="e">
        <f t="shared" si="19"/>
        <v>#NUM!</v>
      </c>
      <c r="V21" s="47">
        <v>12</v>
      </c>
      <c r="W21" s="48">
        <f t="shared" si="31"/>
        <v>46631</v>
      </c>
      <c r="X21" s="264" t="e">
        <f t="shared" si="6"/>
        <v>#NUM!</v>
      </c>
      <c r="Y21" s="265" t="e">
        <f t="shared" si="20"/>
        <v>#NUM!</v>
      </c>
      <c r="Z21" s="273" t="e">
        <f t="shared" si="7"/>
        <v>#NUM!</v>
      </c>
      <c r="AA21" s="266" t="e">
        <f t="shared" si="21"/>
        <v>#NUM!</v>
      </c>
      <c r="AC21" s="47">
        <v>12</v>
      </c>
      <c r="AD21" s="48">
        <f t="shared" si="32"/>
        <v>46631</v>
      </c>
      <c r="AE21" s="264" t="e">
        <f t="shared" si="8"/>
        <v>#NUM!</v>
      </c>
      <c r="AF21" s="265" t="e">
        <f t="shared" si="22"/>
        <v>#NUM!</v>
      </c>
      <c r="AG21" s="273" t="e">
        <f t="shared" si="9"/>
        <v>#NUM!</v>
      </c>
      <c r="AH21" s="266" t="e">
        <f t="shared" si="23"/>
        <v>#NUM!</v>
      </c>
      <c r="AJ21" s="47">
        <v>12</v>
      </c>
      <c r="AK21" s="48">
        <f t="shared" si="33"/>
        <v>46631</v>
      </c>
      <c r="AL21" s="264" t="e">
        <f t="shared" si="10"/>
        <v>#NUM!</v>
      </c>
      <c r="AM21" s="265" t="e">
        <f t="shared" si="24"/>
        <v>#NUM!</v>
      </c>
      <c r="AN21" s="273" t="e">
        <f t="shared" si="11"/>
        <v>#NUM!</v>
      </c>
      <c r="AO21" s="266" t="e">
        <f t="shared" si="25"/>
        <v>#NUM!</v>
      </c>
      <c r="AQ21" s="47">
        <v>12</v>
      </c>
      <c r="AR21" s="48">
        <f t="shared" si="34"/>
        <v>46661</v>
      </c>
      <c r="AS21" s="264">
        <f t="shared" si="12"/>
        <v>0</v>
      </c>
      <c r="AT21" s="265">
        <f t="shared" si="26"/>
        <v>0</v>
      </c>
      <c r="AU21" s="273">
        <f t="shared" si="13"/>
        <v>0</v>
      </c>
      <c r="AV21" s="266">
        <f t="shared" si="27"/>
        <v>0</v>
      </c>
    </row>
    <row r="22" spans="1:48" x14ac:dyDescent="0.45">
      <c r="A22" s="49">
        <v>13</v>
      </c>
      <c r="B22" s="46">
        <f t="shared" si="28"/>
        <v>46661</v>
      </c>
      <c r="C22" s="267" t="e">
        <f t="shared" si="0"/>
        <v>#NUM!</v>
      </c>
      <c r="D22" s="259" t="e">
        <f t="shared" si="14"/>
        <v>#NUM!</v>
      </c>
      <c r="E22" s="259" t="e">
        <f t="shared" si="1"/>
        <v>#NUM!</v>
      </c>
      <c r="F22" s="260" t="e">
        <f t="shared" si="15"/>
        <v>#NUM!</v>
      </c>
      <c r="G22" s="27"/>
      <c r="H22" s="43">
        <v>13</v>
      </c>
      <c r="I22" s="46">
        <f t="shared" si="29"/>
        <v>46661</v>
      </c>
      <c r="J22" s="258" t="e">
        <f t="shared" si="2"/>
        <v>#NUM!</v>
      </c>
      <c r="K22" s="259" t="e">
        <f t="shared" si="16"/>
        <v>#NUM!</v>
      </c>
      <c r="L22" s="271" t="e">
        <f t="shared" si="3"/>
        <v>#NUM!</v>
      </c>
      <c r="M22" s="260" t="e">
        <f t="shared" si="17"/>
        <v>#NUM!</v>
      </c>
      <c r="N22" s="26"/>
      <c r="O22" s="43">
        <v>13</v>
      </c>
      <c r="P22" s="46">
        <f t="shared" si="30"/>
        <v>46661</v>
      </c>
      <c r="Q22" s="258" t="e">
        <f t="shared" si="4"/>
        <v>#NUM!</v>
      </c>
      <c r="R22" s="259" t="e">
        <f t="shared" si="18"/>
        <v>#NUM!</v>
      </c>
      <c r="S22" s="271" t="e">
        <f t="shared" si="5"/>
        <v>#NUM!</v>
      </c>
      <c r="T22" s="260" t="e">
        <f t="shared" si="19"/>
        <v>#NUM!</v>
      </c>
      <c r="V22" s="43">
        <v>13</v>
      </c>
      <c r="W22" s="46">
        <f t="shared" si="31"/>
        <v>46661</v>
      </c>
      <c r="X22" s="258" t="e">
        <f t="shared" si="6"/>
        <v>#NUM!</v>
      </c>
      <c r="Y22" s="259" t="e">
        <f t="shared" si="20"/>
        <v>#NUM!</v>
      </c>
      <c r="Z22" s="271" t="e">
        <f t="shared" si="7"/>
        <v>#NUM!</v>
      </c>
      <c r="AA22" s="260" t="e">
        <f t="shared" si="21"/>
        <v>#NUM!</v>
      </c>
      <c r="AC22" s="43">
        <v>13</v>
      </c>
      <c r="AD22" s="46">
        <f t="shared" si="32"/>
        <v>46661</v>
      </c>
      <c r="AE22" s="258" t="e">
        <f t="shared" si="8"/>
        <v>#NUM!</v>
      </c>
      <c r="AF22" s="259" t="e">
        <f t="shared" si="22"/>
        <v>#NUM!</v>
      </c>
      <c r="AG22" s="271" t="e">
        <f t="shared" si="9"/>
        <v>#NUM!</v>
      </c>
      <c r="AH22" s="260" t="e">
        <f t="shared" si="23"/>
        <v>#NUM!</v>
      </c>
      <c r="AJ22" s="43">
        <v>13</v>
      </c>
      <c r="AK22" s="46">
        <f t="shared" si="33"/>
        <v>46661</v>
      </c>
      <c r="AL22" s="258" t="e">
        <f t="shared" si="10"/>
        <v>#NUM!</v>
      </c>
      <c r="AM22" s="259" t="e">
        <f t="shared" si="24"/>
        <v>#NUM!</v>
      </c>
      <c r="AN22" s="271" t="e">
        <f t="shared" si="11"/>
        <v>#NUM!</v>
      </c>
      <c r="AO22" s="260" t="e">
        <f t="shared" si="25"/>
        <v>#NUM!</v>
      </c>
      <c r="AQ22" s="43">
        <v>13</v>
      </c>
      <c r="AR22" s="46">
        <f t="shared" si="34"/>
        <v>46692</v>
      </c>
      <c r="AS22" s="258">
        <f t="shared" si="12"/>
        <v>0</v>
      </c>
      <c r="AT22" s="259">
        <f t="shared" si="26"/>
        <v>0</v>
      </c>
      <c r="AU22" s="271">
        <f t="shared" si="13"/>
        <v>0</v>
      </c>
      <c r="AV22" s="260">
        <f t="shared" si="27"/>
        <v>0</v>
      </c>
    </row>
    <row r="23" spans="1:48" x14ac:dyDescent="0.45">
      <c r="A23" s="49">
        <v>14</v>
      </c>
      <c r="B23" s="46">
        <f t="shared" si="28"/>
        <v>46692</v>
      </c>
      <c r="C23" s="268" t="e">
        <f t="shared" si="0"/>
        <v>#NUM!</v>
      </c>
      <c r="D23" s="262" t="e">
        <f t="shared" si="14"/>
        <v>#NUM!</v>
      </c>
      <c r="E23" s="262" t="e">
        <f t="shared" si="1"/>
        <v>#NUM!</v>
      </c>
      <c r="F23" s="263" t="e">
        <f t="shared" si="15"/>
        <v>#NUM!</v>
      </c>
      <c r="G23" s="27"/>
      <c r="H23" s="45">
        <v>14</v>
      </c>
      <c r="I23" s="46">
        <f t="shared" si="29"/>
        <v>46692</v>
      </c>
      <c r="J23" s="261" t="e">
        <f t="shared" si="2"/>
        <v>#NUM!</v>
      </c>
      <c r="K23" s="262" t="e">
        <f t="shared" si="16"/>
        <v>#NUM!</v>
      </c>
      <c r="L23" s="272" t="e">
        <f t="shared" si="3"/>
        <v>#NUM!</v>
      </c>
      <c r="M23" s="263" t="e">
        <f t="shared" si="17"/>
        <v>#NUM!</v>
      </c>
      <c r="N23" s="26"/>
      <c r="O23" s="45">
        <v>14</v>
      </c>
      <c r="P23" s="46">
        <f t="shared" si="30"/>
        <v>46692</v>
      </c>
      <c r="Q23" s="261" t="e">
        <f t="shared" si="4"/>
        <v>#NUM!</v>
      </c>
      <c r="R23" s="262" t="e">
        <f t="shared" si="18"/>
        <v>#NUM!</v>
      </c>
      <c r="S23" s="272" t="e">
        <f t="shared" si="5"/>
        <v>#NUM!</v>
      </c>
      <c r="T23" s="263" t="e">
        <f t="shared" si="19"/>
        <v>#NUM!</v>
      </c>
      <c r="V23" s="45">
        <v>14</v>
      </c>
      <c r="W23" s="46">
        <f t="shared" si="31"/>
        <v>46692</v>
      </c>
      <c r="X23" s="261" t="e">
        <f t="shared" si="6"/>
        <v>#NUM!</v>
      </c>
      <c r="Y23" s="262" t="e">
        <f t="shared" si="20"/>
        <v>#NUM!</v>
      </c>
      <c r="Z23" s="272" t="e">
        <f t="shared" si="7"/>
        <v>#NUM!</v>
      </c>
      <c r="AA23" s="263" t="e">
        <f t="shared" si="21"/>
        <v>#NUM!</v>
      </c>
      <c r="AC23" s="45">
        <v>14</v>
      </c>
      <c r="AD23" s="46">
        <f t="shared" si="32"/>
        <v>46692</v>
      </c>
      <c r="AE23" s="261" t="e">
        <f t="shared" si="8"/>
        <v>#NUM!</v>
      </c>
      <c r="AF23" s="262" t="e">
        <f t="shared" si="22"/>
        <v>#NUM!</v>
      </c>
      <c r="AG23" s="272" t="e">
        <f t="shared" si="9"/>
        <v>#NUM!</v>
      </c>
      <c r="AH23" s="263" t="e">
        <f t="shared" si="23"/>
        <v>#NUM!</v>
      </c>
      <c r="AJ23" s="45">
        <v>14</v>
      </c>
      <c r="AK23" s="46">
        <f t="shared" si="33"/>
        <v>46692</v>
      </c>
      <c r="AL23" s="261" t="e">
        <f t="shared" si="10"/>
        <v>#NUM!</v>
      </c>
      <c r="AM23" s="262" t="e">
        <f t="shared" si="24"/>
        <v>#NUM!</v>
      </c>
      <c r="AN23" s="272" t="e">
        <f t="shared" si="11"/>
        <v>#NUM!</v>
      </c>
      <c r="AO23" s="263" t="e">
        <f t="shared" si="25"/>
        <v>#NUM!</v>
      </c>
      <c r="AQ23" s="45">
        <v>14</v>
      </c>
      <c r="AR23" s="46">
        <f t="shared" si="34"/>
        <v>46722</v>
      </c>
      <c r="AS23" s="261">
        <f t="shared" si="12"/>
        <v>0</v>
      </c>
      <c r="AT23" s="262">
        <f t="shared" si="26"/>
        <v>0</v>
      </c>
      <c r="AU23" s="272">
        <f t="shared" si="13"/>
        <v>0</v>
      </c>
      <c r="AV23" s="263">
        <f t="shared" si="27"/>
        <v>0</v>
      </c>
    </row>
    <row r="24" spans="1:48" x14ac:dyDescent="0.45">
      <c r="A24" s="49">
        <v>15</v>
      </c>
      <c r="B24" s="46">
        <f t="shared" si="28"/>
        <v>46722</v>
      </c>
      <c r="C24" s="268" t="e">
        <f t="shared" si="0"/>
        <v>#NUM!</v>
      </c>
      <c r="D24" s="262" t="e">
        <f t="shared" si="14"/>
        <v>#NUM!</v>
      </c>
      <c r="E24" s="262" t="e">
        <f t="shared" si="1"/>
        <v>#NUM!</v>
      </c>
      <c r="F24" s="263" t="e">
        <f t="shared" si="15"/>
        <v>#NUM!</v>
      </c>
      <c r="G24" s="27"/>
      <c r="H24" s="45">
        <v>15</v>
      </c>
      <c r="I24" s="46">
        <f t="shared" si="29"/>
        <v>46722</v>
      </c>
      <c r="J24" s="261" t="e">
        <f t="shared" si="2"/>
        <v>#NUM!</v>
      </c>
      <c r="K24" s="262" t="e">
        <f t="shared" si="16"/>
        <v>#NUM!</v>
      </c>
      <c r="L24" s="272" t="e">
        <f t="shared" si="3"/>
        <v>#NUM!</v>
      </c>
      <c r="M24" s="263" t="e">
        <f t="shared" si="17"/>
        <v>#NUM!</v>
      </c>
      <c r="N24" s="26"/>
      <c r="O24" s="45">
        <v>15</v>
      </c>
      <c r="P24" s="46">
        <f t="shared" si="30"/>
        <v>46722</v>
      </c>
      <c r="Q24" s="261" t="e">
        <f t="shared" si="4"/>
        <v>#NUM!</v>
      </c>
      <c r="R24" s="262" t="e">
        <f t="shared" si="18"/>
        <v>#NUM!</v>
      </c>
      <c r="S24" s="272" t="e">
        <f t="shared" si="5"/>
        <v>#NUM!</v>
      </c>
      <c r="T24" s="263" t="e">
        <f t="shared" si="19"/>
        <v>#NUM!</v>
      </c>
      <c r="V24" s="45">
        <v>15</v>
      </c>
      <c r="W24" s="46">
        <f t="shared" si="31"/>
        <v>46722</v>
      </c>
      <c r="X24" s="261" t="e">
        <f t="shared" si="6"/>
        <v>#NUM!</v>
      </c>
      <c r="Y24" s="262" t="e">
        <f t="shared" si="20"/>
        <v>#NUM!</v>
      </c>
      <c r="Z24" s="272" t="e">
        <f t="shared" si="7"/>
        <v>#NUM!</v>
      </c>
      <c r="AA24" s="263" t="e">
        <f t="shared" si="21"/>
        <v>#NUM!</v>
      </c>
      <c r="AC24" s="45">
        <v>15</v>
      </c>
      <c r="AD24" s="46">
        <f t="shared" si="32"/>
        <v>46722</v>
      </c>
      <c r="AE24" s="261" t="e">
        <f t="shared" si="8"/>
        <v>#NUM!</v>
      </c>
      <c r="AF24" s="262" t="e">
        <f t="shared" si="22"/>
        <v>#NUM!</v>
      </c>
      <c r="AG24" s="272" t="e">
        <f t="shared" si="9"/>
        <v>#NUM!</v>
      </c>
      <c r="AH24" s="263" t="e">
        <f t="shared" si="23"/>
        <v>#NUM!</v>
      </c>
      <c r="AJ24" s="45">
        <v>15</v>
      </c>
      <c r="AK24" s="46">
        <f t="shared" si="33"/>
        <v>46722</v>
      </c>
      <c r="AL24" s="261" t="e">
        <f t="shared" si="10"/>
        <v>#NUM!</v>
      </c>
      <c r="AM24" s="262" t="e">
        <f t="shared" si="24"/>
        <v>#NUM!</v>
      </c>
      <c r="AN24" s="272" t="e">
        <f t="shared" si="11"/>
        <v>#NUM!</v>
      </c>
      <c r="AO24" s="263" t="e">
        <f t="shared" si="25"/>
        <v>#NUM!</v>
      </c>
      <c r="AQ24" s="45">
        <v>15</v>
      </c>
      <c r="AR24" s="46">
        <f t="shared" si="34"/>
        <v>46753</v>
      </c>
      <c r="AS24" s="261">
        <f t="shared" si="12"/>
        <v>0</v>
      </c>
      <c r="AT24" s="262">
        <f t="shared" si="26"/>
        <v>0</v>
      </c>
      <c r="AU24" s="272">
        <f t="shared" si="13"/>
        <v>0</v>
      </c>
      <c r="AV24" s="263">
        <f t="shared" si="27"/>
        <v>0</v>
      </c>
    </row>
    <row r="25" spans="1:48" x14ac:dyDescent="0.45">
      <c r="A25" s="49">
        <v>16</v>
      </c>
      <c r="B25" s="46">
        <f t="shared" si="28"/>
        <v>46753</v>
      </c>
      <c r="C25" s="268" t="e">
        <f t="shared" si="0"/>
        <v>#NUM!</v>
      </c>
      <c r="D25" s="262" t="e">
        <f t="shared" si="14"/>
        <v>#NUM!</v>
      </c>
      <c r="E25" s="262" t="e">
        <f t="shared" si="1"/>
        <v>#NUM!</v>
      </c>
      <c r="F25" s="263" t="e">
        <f t="shared" si="15"/>
        <v>#NUM!</v>
      </c>
      <c r="G25" s="27"/>
      <c r="H25" s="45">
        <v>16</v>
      </c>
      <c r="I25" s="46">
        <f t="shared" si="29"/>
        <v>46753</v>
      </c>
      <c r="J25" s="261" t="e">
        <f t="shared" si="2"/>
        <v>#NUM!</v>
      </c>
      <c r="K25" s="262" t="e">
        <f t="shared" si="16"/>
        <v>#NUM!</v>
      </c>
      <c r="L25" s="272" t="e">
        <f t="shared" si="3"/>
        <v>#NUM!</v>
      </c>
      <c r="M25" s="263" t="e">
        <f t="shared" si="17"/>
        <v>#NUM!</v>
      </c>
      <c r="N25" s="26"/>
      <c r="O25" s="45">
        <v>16</v>
      </c>
      <c r="P25" s="46">
        <f t="shared" si="30"/>
        <v>46753</v>
      </c>
      <c r="Q25" s="261" t="e">
        <f t="shared" si="4"/>
        <v>#NUM!</v>
      </c>
      <c r="R25" s="262" t="e">
        <f t="shared" si="18"/>
        <v>#NUM!</v>
      </c>
      <c r="S25" s="272" t="e">
        <f t="shared" si="5"/>
        <v>#NUM!</v>
      </c>
      <c r="T25" s="263" t="e">
        <f t="shared" si="19"/>
        <v>#NUM!</v>
      </c>
      <c r="V25" s="45">
        <v>16</v>
      </c>
      <c r="W25" s="46">
        <f t="shared" si="31"/>
        <v>46753</v>
      </c>
      <c r="X25" s="261" t="e">
        <f t="shared" si="6"/>
        <v>#NUM!</v>
      </c>
      <c r="Y25" s="262" t="e">
        <f t="shared" si="20"/>
        <v>#NUM!</v>
      </c>
      <c r="Z25" s="272" t="e">
        <f t="shared" si="7"/>
        <v>#NUM!</v>
      </c>
      <c r="AA25" s="263" t="e">
        <f t="shared" si="21"/>
        <v>#NUM!</v>
      </c>
      <c r="AC25" s="45">
        <v>16</v>
      </c>
      <c r="AD25" s="46">
        <f t="shared" si="32"/>
        <v>46753</v>
      </c>
      <c r="AE25" s="261" t="e">
        <f t="shared" si="8"/>
        <v>#NUM!</v>
      </c>
      <c r="AF25" s="262" t="e">
        <f t="shared" si="22"/>
        <v>#NUM!</v>
      </c>
      <c r="AG25" s="272" t="e">
        <f t="shared" si="9"/>
        <v>#NUM!</v>
      </c>
      <c r="AH25" s="263" t="e">
        <f t="shared" si="23"/>
        <v>#NUM!</v>
      </c>
      <c r="AJ25" s="45">
        <v>16</v>
      </c>
      <c r="AK25" s="46">
        <f t="shared" si="33"/>
        <v>46753</v>
      </c>
      <c r="AL25" s="261" t="e">
        <f t="shared" si="10"/>
        <v>#NUM!</v>
      </c>
      <c r="AM25" s="262" t="e">
        <f t="shared" si="24"/>
        <v>#NUM!</v>
      </c>
      <c r="AN25" s="272" t="e">
        <f t="shared" si="11"/>
        <v>#NUM!</v>
      </c>
      <c r="AO25" s="263" t="e">
        <f t="shared" si="25"/>
        <v>#NUM!</v>
      </c>
      <c r="AQ25" s="45">
        <v>16</v>
      </c>
      <c r="AR25" s="46">
        <f t="shared" si="34"/>
        <v>46784</v>
      </c>
      <c r="AS25" s="261">
        <f t="shared" si="12"/>
        <v>0</v>
      </c>
      <c r="AT25" s="262">
        <f t="shared" si="26"/>
        <v>0</v>
      </c>
      <c r="AU25" s="272">
        <f t="shared" si="13"/>
        <v>0</v>
      </c>
      <c r="AV25" s="263">
        <f t="shared" si="27"/>
        <v>0</v>
      </c>
    </row>
    <row r="26" spans="1:48" x14ac:dyDescent="0.45">
      <c r="A26" s="49">
        <v>17</v>
      </c>
      <c r="B26" s="46">
        <f t="shared" si="28"/>
        <v>46784</v>
      </c>
      <c r="C26" s="268" t="e">
        <f t="shared" si="0"/>
        <v>#NUM!</v>
      </c>
      <c r="D26" s="262" t="e">
        <f t="shared" si="14"/>
        <v>#NUM!</v>
      </c>
      <c r="E26" s="262" t="e">
        <f t="shared" si="1"/>
        <v>#NUM!</v>
      </c>
      <c r="F26" s="263" t="e">
        <f t="shared" si="15"/>
        <v>#NUM!</v>
      </c>
      <c r="G26" s="27"/>
      <c r="H26" s="45">
        <v>17</v>
      </c>
      <c r="I26" s="46">
        <f t="shared" si="29"/>
        <v>46784</v>
      </c>
      <c r="J26" s="261" t="e">
        <f t="shared" si="2"/>
        <v>#NUM!</v>
      </c>
      <c r="K26" s="262" t="e">
        <f t="shared" si="16"/>
        <v>#NUM!</v>
      </c>
      <c r="L26" s="272" t="e">
        <f t="shared" si="3"/>
        <v>#NUM!</v>
      </c>
      <c r="M26" s="263" t="e">
        <f t="shared" si="17"/>
        <v>#NUM!</v>
      </c>
      <c r="N26" s="26"/>
      <c r="O26" s="45">
        <v>17</v>
      </c>
      <c r="P26" s="46">
        <f t="shared" si="30"/>
        <v>46784</v>
      </c>
      <c r="Q26" s="261" t="e">
        <f t="shared" si="4"/>
        <v>#NUM!</v>
      </c>
      <c r="R26" s="262" t="e">
        <f t="shared" si="18"/>
        <v>#NUM!</v>
      </c>
      <c r="S26" s="272" t="e">
        <f t="shared" si="5"/>
        <v>#NUM!</v>
      </c>
      <c r="T26" s="263" t="e">
        <f t="shared" si="19"/>
        <v>#NUM!</v>
      </c>
      <c r="V26" s="45">
        <v>17</v>
      </c>
      <c r="W26" s="46">
        <f t="shared" si="31"/>
        <v>46784</v>
      </c>
      <c r="X26" s="261" t="e">
        <f t="shared" si="6"/>
        <v>#NUM!</v>
      </c>
      <c r="Y26" s="262" t="e">
        <f t="shared" si="20"/>
        <v>#NUM!</v>
      </c>
      <c r="Z26" s="272" t="e">
        <f t="shared" si="7"/>
        <v>#NUM!</v>
      </c>
      <c r="AA26" s="263" t="e">
        <f t="shared" si="21"/>
        <v>#NUM!</v>
      </c>
      <c r="AC26" s="45">
        <v>17</v>
      </c>
      <c r="AD26" s="46">
        <f t="shared" si="32"/>
        <v>46784</v>
      </c>
      <c r="AE26" s="261" t="e">
        <f t="shared" si="8"/>
        <v>#NUM!</v>
      </c>
      <c r="AF26" s="262" t="e">
        <f t="shared" si="22"/>
        <v>#NUM!</v>
      </c>
      <c r="AG26" s="272" t="e">
        <f t="shared" si="9"/>
        <v>#NUM!</v>
      </c>
      <c r="AH26" s="263" t="e">
        <f t="shared" si="23"/>
        <v>#NUM!</v>
      </c>
      <c r="AJ26" s="45">
        <v>17</v>
      </c>
      <c r="AK26" s="46">
        <f t="shared" si="33"/>
        <v>46784</v>
      </c>
      <c r="AL26" s="261" t="e">
        <f t="shared" si="10"/>
        <v>#NUM!</v>
      </c>
      <c r="AM26" s="262" t="e">
        <f t="shared" si="24"/>
        <v>#NUM!</v>
      </c>
      <c r="AN26" s="272" t="e">
        <f t="shared" si="11"/>
        <v>#NUM!</v>
      </c>
      <c r="AO26" s="263" t="e">
        <f t="shared" si="25"/>
        <v>#NUM!</v>
      </c>
      <c r="AQ26" s="45">
        <v>17</v>
      </c>
      <c r="AR26" s="46">
        <f t="shared" si="34"/>
        <v>46813</v>
      </c>
      <c r="AS26" s="261">
        <f t="shared" si="12"/>
        <v>0</v>
      </c>
      <c r="AT26" s="262">
        <f t="shared" si="26"/>
        <v>0</v>
      </c>
      <c r="AU26" s="272">
        <f t="shared" si="13"/>
        <v>0</v>
      </c>
      <c r="AV26" s="263">
        <f t="shared" si="27"/>
        <v>0</v>
      </c>
    </row>
    <row r="27" spans="1:48" x14ac:dyDescent="0.45">
      <c r="A27" s="49">
        <v>18</v>
      </c>
      <c r="B27" s="46">
        <f t="shared" si="28"/>
        <v>46813</v>
      </c>
      <c r="C27" s="268" t="e">
        <f t="shared" si="0"/>
        <v>#NUM!</v>
      </c>
      <c r="D27" s="262" t="e">
        <f t="shared" si="14"/>
        <v>#NUM!</v>
      </c>
      <c r="E27" s="262" t="e">
        <f t="shared" si="1"/>
        <v>#NUM!</v>
      </c>
      <c r="F27" s="263" t="e">
        <f t="shared" si="15"/>
        <v>#NUM!</v>
      </c>
      <c r="G27" s="27"/>
      <c r="H27" s="45">
        <v>18</v>
      </c>
      <c r="I27" s="46">
        <f t="shared" si="29"/>
        <v>46813</v>
      </c>
      <c r="J27" s="261" t="e">
        <f t="shared" si="2"/>
        <v>#NUM!</v>
      </c>
      <c r="K27" s="262" t="e">
        <f t="shared" si="16"/>
        <v>#NUM!</v>
      </c>
      <c r="L27" s="272" t="e">
        <f t="shared" si="3"/>
        <v>#NUM!</v>
      </c>
      <c r="M27" s="263" t="e">
        <f t="shared" si="17"/>
        <v>#NUM!</v>
      </c>
      <c r="N27" s="26"/>
      <c r="O27" s="45">
        <v>18</v>
      </c>
      <c r="P27" s="46">
        <f t="shared" si="30"/>
        <v>46813</v>
      </c>
      <c r="Q27" s="261" t="e">
        <f t="shared" si="4"/>
        <v>#NUM!</v>
      </c>
      <c r="R27" s="262" t="e">
        <f t="shared" si="18"/>
        <v>#NUM!</v>
      </c>
      <c r="S27" s="272" t="e">
        <f t="shared" si="5"/>
        <v>#NUM!</v>
      </c>
      <c r="T27" s="263" t="e">
        <f t="shared" si="19"/>
        <v>#NUM!</v>
      </c>
      <c r="V27" s="45">
        <v>18</v>
      </c>
      <c r="W27" s="46">
        <f t="shared" si="31"/>
        <v>46813</v>
      </c>
      <c r="X27" s="261" t="e">
        <f t="shared" si="6"/>
        <v>#NUM!</v>
      </c>
      <c r="Y27" s="262" t="e">
        <f t="shared" si="20"/>
        <v>#NUM!</v>
      </c>
      <c r="Z27" s="272" t="e">
        <f t="shared" si="7"/>
        <v>#NUM!</v>
      </c>
      <c r="AA27" s="263" t="e">
        <f t="shared" si="21"/>
        <v>#NUM!</v>
      </c>
      <c r="AC27" s="45">
        <v>18</v>
      </c>
      <c r="AD27" s="46">
        <f t="shared" si="32"/>
        <v>46813</v>
      </c>
      <c r="AE27" s="261" t="e">
        <f t="shared" si="8"/>
        <v>#NUM!</v>
      </c>
      <c r="AF27" s="262" t="e">
        <f t="shared" si="22"/>
        <v>#NUM!</v>
      </c>
      <c r="AG27" s="272" t="e">
        <f t="shared" si="9"/>
        <v>#NUM!</v>
      </c>
      <c r="AH27" s="263" t="e">
        <f t="shared" si="23"/>
        <v>#NUM!</v>
      </c>
      <c r="AJ27" s="45">
        <v>18</v>
      </c>
      <c r="AK27" s="46">
        <f t="shared" si="33"/>
        <v>46813</v>
      </c>
      <c r="AL27" s="261" t="e">
        <f t="shared" si="10"/>
        <v>#NUM!</v>
      </c>
      <c r="AM27" s="262" t="e">
        <f t="shared" si="24"/>
        <v>#NUM!</v>
      </c>
      <c r="AN27" s="272" t="e">
        <f t="shared" si="11"/>
        <v>#NUM!</v>
      </c>
      <c r="AO27" s="263" t="e">
        <f t="shared" si="25"/>
        <v>#NUM!</v>
      </c>
      <c r="AQ27" s="45">
        <v>18</v>
      </c>
      <c r="AR27" s="46">
        <f t="shared" si="34"/>
        <v>46844</v>
      </c>
      <c r="AS27" s="261">
        <f t="shared" si="12"/>
        <v>0</v>
      </c>
      <c r="AT27" s="262">
        <f t="shared" si="26"/>
        <v>0</v>
      </c>
      <c r="AU27" s="272">
        <f t="shared" si="13"/>
        <v>0</v>
      </c>
      <c r="AV27" s="263">
        <f t="shared" si="27"/>
        <v>0</v>
      </c>
    </row>
    <row r="28" spans="1:48" x14ac:dyDescent="0.45">
      <c r="A28" s="49">
        <v>19</v>
      </c>
      <c r="B28" s="46">
        <f t="shared" si="28"/>
        <v>46844</v>
      </c>
      <c r="C28" s="268" t="e">
        <f t="shared" si="0"/>
        <v>#NUM!</v>
      </c>
      <c r="D28" s="262" t="e">
        <f t="shared" si="14"/>
        <v>#NUM!</v>
      </c>
      <c r="E28" s="262" t="e">
        <f t="shared" si="1"/>
        <v>#NUM!</v>
      </c>
      <c r="F28" s="263" t="e">
        <f t="shared" si="15"/>
        <v>#NUM!</v>
      </c>
      <c r="G28" s="27"/>
      <c r="H28" s="45">
        <v>19</v>
      </c>
      <c r="I28" s="46">
        <f t="shared" si="29"/>
        <v>46844</v>
      </c>
      <c r="J28" s="261" t="e">
        <f t="shared" si="2"/>
        <v>#NUM!</v>
      </c>
      <c r="K28" s="262" t="e">
        <f t="shared" si="16"/>
        <v>#NUM!</v>
      </c>
      <c r="L28" s="272" t="e">
        <f t="shared" si="3"/>
        <v>#NUM!</v>
      </c>
      <c r="M28" s="263" t="e">
        <f t="shared" si="17"/>
        <v>#NUM!</v>
      </c>
      <c r="N28" s="26"/>
      <c r="O28" s="45">
        <v>19</v>
      </c>
      <c r="P28" s="46">
        <f t="shared" si="30"/>
        <v>46844</v>
      </c>
      <c r="Q28" s="261" t="e">
        <f t="shared" si="4"/>
        <v>#NUM!</v>
      </c>
      <c r="R28" s="262" t="e">
        <f t="shared" si="18"/>
        <v>#NUM!</v>
      </c>
      <c r="S28" s="272" t="e">
        <f t="shared" si="5"/>
        <v>#NUM!</v>
      </c>
      <c r="T28" s="263" t="e">
        <f t="shared" si="19"/>
        <v>#NUM!</v>
      </c>
      <c r="V28" s="45">
        <v>19</v>
      </c>
      <c r="W28" s="46">
        <f t="shared" si="31"/>
        <v>46844</v>
      </c>
      <c r="X28" s="261" t="e">
        <f t="shared" si="6"/>
        <v>#NUM!</v>
      </c>
      <c r="Y28" s="262" t="e">
        <f t="shared" si="20"/>
        <v>#NUM!</v>
      </c>
      <c r="Z28" s="272" t="e">
        <f t="shared" si="7"/>
        <v>#NUM!</v>
      </c>
      <c r="AA28" s="263" t="e">
        <f t="shared" si="21"/>
        <v>#NUM!</v>
      </c>
      <c r="AC28" s="45">
        <v>19</v>
      </c>
      <c r="AD28" s="46">
        <f t="shared" si="32"/>
        <v>46844</v>
      </c>
      <c r="AE28" s="261" t="e">
        <f t="shared" si="8"/>
        <v>#NUM!</v>
      </c>
      <c r="AF28" s="262" t="e">
        <f t="shared" si="22"/>
        <v>#NUM!</v>
      </c>
      <c r="AG28" s="272" t="e">
        <f t="shared" si="9"/>
        <v>#NUM!</v>
      </c>
      <c r="AH28" s="263" t="e">
        <f t="shared" si="23"/>
        <v>#NUM!</v>
      </c>
      <c r="AJ28" s="45">
        <v>19</v>
      </c>
      <c r="AK28" s="46">
        <f t="shared" si="33"/>
        <v>46844</v>
      </c>
      <c r="AL28" s="261" t="e">
        <f t="shared" si="10"/>
        <v>#NUM!</v>
      </c>
      <c r="AM28" s="262" t="e">
        <f t="shared" si="24"/>
        <v>#NUM!</v>
      </c>
      <c r="AN28" s="272" t="e">
        <f t="shared" si="11"/>
        <v>#NUM!</v>
      </c>
      <c r="AO28" s="263" t="e">
        <f t="shared" si="25"/>
        <v>#NUM!</v>
      </c>
      <c r="AQ28" s="45">
        <v>19</v>
      </c>
      <c r="AR28" s="46">
        <f t="shared" si="34"/>
        <v>46874</v>
      </c>
      <c r="AS28" s="261">
        <f t="shared" si="12"/>
        <v>0</v>
      </c>
      <c r="AT28" s="262">
        <f t="shared" si="26"/>
        <v>0</v>
      </c>
      <c r="AU28" s="272">
        <f t="shared" si="13"/>
        <v>0</v>
      </c>
      <c r="AV28" s="263">
        <f t="shared" si="27"/>
        <v>0</v>
      </c>
    </row>
    <row r="29" spans="1:48" x14ac:dyDescent="0.45">
      <c r="A29" s="49">
        <v>20</v>
      </c>
      <c r="B29" s="46">
        <f t="shared" si="28"/>
        <v>46874</v>
      </c>
      <c r="C29" s="268" t="e">
        <f t="shared" si="0"/>
        <v>#NUM!</v>
      </c>
      <c r="D29" s="262" t="e">
        <f t="shared" si="14"/>
        <v>#NUM!</v>
      </c>
      <c r="E29" s="262" t="e">
        <f t="shared" si="1"/>
        <v>#NUM!</v>
      </c>
      <c r="F29" s="263" t="e">
        <f t="shared" si="15"/>
        <v>#NUM!</v>
      </c>
      <c r="G29" s="27"/>
      <c r="H29" s="45">
        <v>20</v>
      </c>
      <c r="I29" s="46">
        <f t="shared" si="29"/>
        <v>46874</v>
      </c>
      <c r="J29" s="261" t="e">
        <f t="shared" si="2"/>
        <v>#NUM!</v>
      </c>
      <c r="K29" s="262" t="e">
        <f t="shared" si="16"/>
        <v>#NUM!</v>
      </c>
      <c r="L29" s="272" t="e">
        <f t="shared" si="3"/>
        <v>#NUM!</v>
      </c>
      <c r="M29" s="263" t="e">
        <f t="shared" si="17"/>
        <v>#NUM!</v>
      </c>
      <c r="N29" s="26"/>
      <c r="O29" s="45">
        <v>20</v>
      </c>
      <c r="P29" s="46">
        <f t="shared" si="30"/>
        <v>46874</v>
      </c>
      <c r="Q29" s="261" t="e">
        <f t="shared" si="4"/>
        <v>#NUM!</v>
      </c>
      <c r="R29" s="262" t="e">
        <f t="shared" si="18"/>
        <v>#NUM!</v>
      </c>
      <c r="S29" s="272" t="e">
        <f t="shared" si="5"/>
        <v>#NUM!</v>
      </c>
      <c r="T29" s="263" t="e">
        <f t="shared" si="19"/>
        <v>#NUM!</v>
      </c>
      <c r="V29" s="45">
        <v>20</v>
      </c>
      <c r="W29" s="46">
        <f t="shared" si="31"/>
        <v>46874</v>
      </c>
      <c r="X29" s="261" t="e">
        <f t="shared" si="6"/>
        <v>#NUM!</v>
      </c>
      <c r="Y29" s="262" t="e">
        <f t="shared" si="20"/>
        <v>#NUM!</v>
      </c>
      <c r="Z29" s="272" t="e">
        <f t="shared" si="7"/>
        <v>#NUM!</v>
      </c>
      <c r="AA29" s="263" t="e">
        <f t="shared" si="21"/>
        <v>#NUM!</v>
      </c>
      <c r="AC29" s="45">
        <v>20</v>
      </c>
      <c r="AD29" s="46">
        <f t="shared" si="32"/>
        <v>46874</v>
      </c>
      <c r="AE29" s="261" t="e">
        <f t="shared" si="8"/>
        <v>#NUM!</v>
      </c>
      <c r="AF29" s="262" t="e">
        <f t="shared" si="22"/>
        <v>#NUM!</v>
      </c>
      <c r="AG29" s="272" t="e">
        <f t="shared" si="9"/>
        <v>#NUM!</v>
      </c>
      <c r="AH29" s="263" t="e">
        <f t="shared" si="23"/>
        <v>#NUM!</v>
      </c>
      <c r="AJ29" s="45">
        <v>20</v>
      </c>
      <c r="AK29" s="46">
        <f t="shared" si="33"/>
        <v>46874</v>
      </c>
      <c r="AL29" s="261" t="e">
        <f t="shared" si="10"/>
        <v>#NUM!</v>
      </c>
      <c r="AM29" s="262" t="e">
        <f t="shared" si="24"/>
        <v>#NUM!</v>
      </c>
      <c r="AN29" s="272" t="e">
        <f t="shared" si="11"/>
        <v>#NUM!</v>
      </c>
      <c r="AO29" s="263" t="e">
        <f t="shared" si="25"/>
        <v>#NUM!</v>
      </c>
      <c r="AQ29" s="45">
        <v>20</v>
      </c>
      <c r="AR29" s="46">
        <f t="shared" si="34"/>
        <v>46905</v>
      </c>
      <c r="AS29" s="261">
        <f t="shared" si="12"/>
        <v>0</v>
      </c>
      <c r="AT29" s="262">
        <f t="shared" si="26"/>
        <v>0</v>
      </c>
      <c r="AU29" s="272">
        <f t="shared" si="13"/>
        <v>0</v>
      </c>
      <c r="AV29" s="263">
        <f t="shared" si="27"/>
        <v>0</v>
      </c>
    </row>
    <row r="30" spans="1:48" x14ac:dyDescent="0.45">
      <c r="A30" s="49">
        <v>21</v>
      </c>
      <c r="B30" s="46">
        <f t="shared" si="28"/>
        <v>46905</v>
      </c>
      <c r="C30" s="268" t="e">
        <f t="shared" si="0"/>
        <v>#NUM!</v>
      </c>
      <c r="D30" s="262" t="e">
        <f t="shared" si="14"/>
        <v>#NUM!</v>
      </c>
      <c r="E30" s="262" t="e">
        <f t="shared" si="1"/>
        <v>#NUM!</v>
      </c>
      <c r="F30" s="263" t="e">
        <f t="shared" si="15"/>
        <v>#NUM!</v>
      </c>
      <c r="G30" s="27"/>
      <c r="H30" s="45">
        <v>21</v>
      </c>
      <c r="I30" s="46">
        <f t="shared" si="29"/>
        <v>46905</v>
      </c>
      <c r="J30" s="261" t="e">
        <f t="shared" si="2"/>
        <v>#NUM!</v>
      </c>
      <c r="K30" s="262" t="e">
        <f t="shared" si="16"/>
        <v>#NUM!</v>
      </c>
      <c r="L30" s="272" t="e">
        <f t="shared" si="3"/>
        <v>#NUM!</v>
      </c>
      <c r="M30" s="263" t="e">
        <f t="shared" si="17"/>
        <v>#NUM!</v>
      </c>
      <c r="N30" s="26"/>
      <c r="O30" s="45">
        <v>21</v>
      </c>
      <c r="P30" s="46">
        <f t="shared" si="30"/>
        <v>46905</v>
      </c>
      <c r="Q30" s="261" t="e">
        <f t="shared" si="4"/>
        <v>#NUM!</v>
      </c>
      <c r="R30" s="262" t="e">
        <f t="shared" si="18"/>
        <v>#NUM!</v>
      </c>
      <c r="S30" s="272" t="e">
        <f t="shared" si="5"/>
        <v>#NUM!</v>
      </c>
      <c r="T30" s="263" t="e">
        <f t="shared" si="19"/>
        <v>#NUM!</v>
      </c>
      <c r="V30" s="45">
        <v>21</v>
      </c>
      <c r="W30" s="46">
        <f t="shared" si="31"/>
        <v>46905</v>
      </c>
      <c r="X30" s="261" t="e">
        <f t="shared" si="6"/>
        <v>#NUM!</v>
      </c>
      <c r="Y30" s="262" t="e">
        <f t="shared" si="20"/>
        <v>#NUM!</v>
      </c>
      <c r="Z30" s="272" t="e">
        <f t="shared" si="7"/>
        <v>#NUM!</v>
      </c>
      <c r="AA30" s="263" t="e">
        <f t="shared" si="21"/>
        <v>#NUM!</v>
      </c>
      <c r="AC30" s="45">
        <v>21</v>
      </c>
      <c r="AD30" s="46">
        <f t="shared" si="32"/>
        <v>46905</v>
      </c>
      <c r="AE30" s="261" t="e">
        <f t="shared" si="8"/>
        <v>#NUM!</v>
      </c>
      <c r="AF30" s="262" t="e">
        <f t="shared" si="22"/>
        <v>#NUM!</v>
      </c>
      <c r="AG30" s="272" t="e">
        <f t="shared" si="9"/>
        <v>#NUM!</v>
      </c>
      <c r="AH30" s="263" t="e">
        <f t="shared" si="23"/>
        <v>#NUM!</v>
      </c>
      <c r="AJ30" s="45">
        <v>21</v>
      </c>
      <c r="AK30" s="46">
        <f t="shared" si="33"/>
        <v>46905</v>
      </c>
      <c r="AL30" s="261" t="e">
        <f t="shared" si="10"/>
        <v>#NUM!</v>
      </c>
      <c r="AM30" s="262" t="e">
        <f t="shared" si="24"/>
        <v>#NUM!</v>
      </c>
      <c r="AN30" s="272" t="e">
        <f t="shared" si="11"/>
        <v>#NUM!</v>
      </c>
      <c r="AO30" s="263" t="e">
        <f t="shared" si="25"/>
        <v>#NUM!</v>
      </c>
      <c r="AQ30" s="45">
        <v>21</v>
      </c>
      <c r="AR30" s="46">
        <f t="shared" si="34"/>
        <v>46935</v>
      </c>
      <c r="AS30" s="261">
        <f t="shared" si="12"/>
        <v>0</v>
      </c>
      <c r="AT30" s="262">
        <f t="shared" si="26"/>
        <v>0</v>
      </c>
      <c r="AU30" s="272">
        <f t="shared" si="13"/>
        <v>0</v>
      </c>
      <c r="AV30" s="263">
        <f t="shared" si="27"/>
        <v>0</v>
      </c>
    </row>
    <row r="31" spans="1:48" x14ac:dyDescent="0.45">
      <c r="A31" s="49">
        <v>22</v>
      </c>
      <c r="B31" s="46">
        <f t="shared" si="28"/>
        <v>46935</v>
      </c>
      <c r="C31" s="268" t="e">
        <f t="shared" si="0"/>
        <v>#NUM!</v>
      </c>
      <c r="D31" s="262" t="e">
        <f t="shared" si="14"/>
        <v>#NUM!</v>
      </c>
      <c r="E31" s="262" t="e">
        <f t="shared" si="1"/>
        <v>#NUM!</v>
      </c>
      <c r="F31" s="263" t="e">
        <f t="shared" si="15"/>
        <v>#NUM!</v>
      </c>
      <c r="G31" s="27"/>
      <c r="H31" s="45">
        <v>22</v>
      </c>
      <c r="I31" s="46">
        <f t="shared" si="29"/>
        <v>46935</v>
      </c>
      <c r="J31" s="261" t="e">
        <f t="shared" si="2"/>
        <v>#NUM!</v>
      </c>
      <c r="K31" s="262" t="e">
        <f t="shared" si="16"/>
        <v>#NUM!</v>
      </c>
      <c r="L31" s="272" t="e">
        <f t="shared" si="3"/>
        <v>#NUM!</v>
      </c>
      <c r="M31" s="263" t="e">
        <f t="shared" si="17"/>
        <v>#NUM!</v>
      </c>
      <c r="N31" s="26"/>
      <c r="O31" s="45">
        <v>22</v>
      </c>
      <c r="P31" s="46">
        <f t="shared" si="30"/>
        <v>46935</v>
      </c>
      <c r="Q31" s="261" t="e">
        <f t="shared" si="4"/>
        <v>#NUM!</v>
      </c>
      <c r="R31" s="262" t="e">
        <f t="shared" si="18"/>
        <v>#NUM!</v>
      </c>
      <c r="S31" s="272" t="e">
        <f t="shared" si="5"/>
        <v>#NUM!</v>
      </c>
      <c r="T31" s="263" t="e">
        <f t="shared" si="19"/>
        <v>#NUM!</v>
      </c>
      <c r="V31" s="45">
        <v>22</v>
      </c>
      <c r="W31" s="46">
        <f t="shared" si="31"/>
        <v>46935</v>
      </c>
      <c r="X31" s="261" t="e">
        <f t="shared" si="6"/>
        <v>#NUM!</v>
      </c>
      <c r="Y31" s="262" t="e">
        <f t="shared" si="20"/>
        <v>#NUM!</v>
      </c>
      <c r="Z31" s="272" t="e">
        <f t="shared" si="7"/>
        <v>#NUM!</v>
      </c>
      <c r="AA31" s="263" t="e">
        <f t="shared" si="21"/>
        <v>#NUM!</v>
      </c>
      <c r="AC31" s="45">
        <v>22</v>
      </c>
      <c r="AD31" s="46">
        <f t="shared" si="32"/>
        <v>46935</v>
      </c>
      <c r="AE31" s="261" t="e">
        <f t="shared" si="8"/>
        <v>#NUM!</v>
      </c>
      <c r="AF31" s="262" t="e">
        <f t="shared" si="22"/>
        <v>#NUM!</v>
      </c>
      <c r="AG31" s="272" t="e">
        <f t="shared" si="9"/>
        <v>#NUM!</v>
      </c>
      <c r="AH31" s="263" t="e">
        <f t="shared" si="23"/>
        <v>#NUM!</v>
      </c>
      <c r="AJ31" s="45">
        <v>22</v>
      </c>
      <c r="AK31" s="46">
        <f t="shared" si="33"/>
        <v>46935</v>
      </c>
      <c r="AL31" s="261" t="e">
        <f t="shared" si="10"/>
        <v>#NUM!</v>
      </c>
      <c r="AM31" s="262" t="e">
        <f t="shared" si="24"/>
        <v>#NUM!</v>
      </c>
      <c r="AN31" s="272" t="e">
        <f t="shared" si="11"/>
        <v>#NUM!</v>
      </c>
      <c r="AO31" s="263" t="e">
        <f t="shared" si="25"/>
        <v>#NUM!</v>
      </c>
      <c r="AQ31" s="45">
        <v>22</v>
      </c>
      <c r="AR31" s="46">
        <f t="shared" si="34"/>
        <v>46966</v>
      </c>
      <c r="AS31" s="261">
        <f t="shared" si="12"/>
        <v>0</v>
      </c>
      <c r="AT31" s="262">
        <f t="shared" si="26"/>
        <v>0</v>
      </c>
      <c r="AU31" s="272">
        <f t="shared" si="13"/>
        <v>0</v>
      </c>
      <c r="AV31" s="263">
        <f t="shared" si="27"/>
        <v>0</v>
      </c>
    </row>
    <row r="32" spans="1:48" x14ac:dyDescent="0.45">
      <c r="A32" s="49">
        <v>23</v>
      </c>
      <c r="B32" s="46">
        <f t="shared" si="28"/>
        <v>46966</v>
      </c>
      <c r="C32" s="268" t="e">
        <f t="shared" si="0"/>
        <v>#NUM!</v>
      </c>
      <c r="D32" s="262" t="e">
        <f t="shared" si="14"/>
        <v>#NUM!</v>
      </c>
      <c r="E32" s="262" t="e">
        <f t="shared" si="1"/>
        <v>#NUM!</v>
      </c>
      <c r="F32" s="263" t="e">
        <f t="shared" si="15"/>
        <v>#NUM!</v>
      </c>
      <c r="G32" s="27"/>
      <c r="H32" s="45">
        <v>23</v>
      </c>
      <c r="I32" s="46">
        <f t="shared" si="29"/>
        <v>46966</v>
      </c>
      <c r="J32" s="261" t="e">
        <f t="shared" si="2"/>
        <v>#NUM!</v>
      </c>
      <c r="K32" s="262" t="e">
        <f t="shared" si="16"/>
        <v>#NUM!</v>
      </c>
      <c r="L32" s="272" t="e">
        <f t="shared" si="3"/>
        <v>#NUM!</v>
      </c>
      <c r="M32" s="263" t="e">
        <f t="shared" si="17"/>
        <v>#NUM!</v>
      </c>
      <c r="N32" s="26"/>
      <c r="O32" s="45">
        <v>23</v>
      </c>
      <c r="P32" s="46">
        <f t="shared" si="30"/>
        <v>46966</v>
      </c>
      <c r="Q32" s="261" t="e">
        <f t="shared" si="4"/>
        <v>#NUM!</v>
      </c>
      <c r="R32" s="262" t="e">
        <f t="shared" si="18"/>
        <v>#NUM!</v>
      </c>
      <c r="S32" s="272" t="e">
        <f t="shared" si="5"/>
        <v>#NUM!</v>
      </c>
      <c r="T32" s="263" t="e">
        <f t="shared" si="19"/>
        <v>#NUM!</v>
      </c>
      <c r="V32" s="45">
        <v>23</v>
      </c>
      <c r="W32" s="46">
        <f t="shared" si="31"/>
        <v>46966</v>
      </c>
      <c r="X32" s="261" t="e">
        <f t="shared" si="6"/>
        <v>#NUM!</v>
      </c>
      <c r="Y32" s="262" t="e">
        <f t="shared" si="20"/>
        <v>#NUM!</v>
      </c>
      <c r="Z32" s="272" t="e">
        <f t="shared" si="7"/>
        <v>#NUM!</v>
      </c>
      <c r="AA32" s="263" t="e">
        <f t="shared" si="21"/>
        <v>#NUM!</v>
      </c>
      <c r="AC32" s="45">
        <v>23</v>
      </c>
      <c r="AD32" s="46">
        <f t="shared" si="32"/>
        <v>46966</v>
      </c>
      <c r="AE32" s="261" t="e">
        <f t="shared" si="8"/>
        <v>#NUM!</v>
      </c>
      <c r="AF32" s="262" t="e">
        <f t="shared" si="22"/>
        <v>#NUM!</v>
      </c>
      <c r="AG32" s="272" t="e">
        <f t="shared" si="9"/>
        <v>#NUM!</v>
      </c>
      <c r="AH32" s="263" t="e">
        <f t="shared" si="23"/>
        <v>#NUM!</v>
      </c>
      <c r="AJ32" s="45">
        <v>23</v>
      </c>
      <c r="AK32" s="46">
        <f t="shared" si="33"/>
        <v>46966</v>
      </c>
      <c r="AL32" s="261" t="e">
        <f t="shared" si="10"/>
        <v>#NUM!</v>
      </c>
      <c r="AM32" s="262" t="e">
        <f t="shared" si="24"/>
        <v>#NUM!</v>
      </c>
      <c r="AN32" s="272" t="e">
        <f t="shared" si="11"/>
        <v>#NUM!</v>
      </c>
      <c r="AO32" s="263" t="e">
        <f t="shared" si="25"/>
        <v>#NUM!</v>
      </c>
      <c r="AQ32" s="45">
        <v>23</v>
      </c>
      <c r="AR32" s="46">
        <f t="shared" si="34"/>
        <v>46997</v>
      </c>
      <c r="AS32" s="261">
        <f t="shared" si="12"/>
        <v>0</v>
      </c>
      <c r="AT32" s="262">
        <f t="shared" si="26"/>
        <v>0</v>
      </c>
      <c r="AU32" s="272">
        <f t="shared" si="13"/>
        <v>0</v>
      </c>
      <c r="AV32" s="263">
        <f t="shared" si="27"/>
        <v>0</v>
      </c>
    </row>
    <row r="33" spans="1:48" ht="14.65" thickBot="1" x14ac:dyDescent="0.5">
      <c r="A33" s="49">
        <v>24</v>
      </c>
      <c r="B33" s="46">
        <f t="shared" si="28"/>
        <v>46997</v>
      </c>
      <c r="C33" s="269" t="e">
        <f t="shared" si="0"/>
        <v>#NUM!</v>
      </c>
      <c r="D33" s="265" t="e">
        <f t="shared" si="14"/>
        <v>#NUM!</v>
      </c>
      <c r="E33" s="265" t="e">
        <f t="shared" si="1"/>
        <v>#NUM!</v>
      </c>
      <c r="F33" s="266" t="e">
        <f t="shared" si="15"/>
        <v>#NUM!</v>
      </c>
      <c r="G33" s="27"/>
      <c r="H33" s="47">
        <v>24</v>
      </c>
      <c r="I33" s="46">
        <f t="shared" si="29"/>
        <v>46997</v>
      </c>
      <c r="J33" s="264" t="e">
        <f t="shared" si="2"/>
        <v>#NUM!</v>
      </c>
      <c r="K33" s="265" t="e">
        <f t="shared" si="16"/>
        <v>#NUM!</v>
      </c>
      <c r="L33" s="273" t="e">
        <f t="shared" si="3"/>
        <v>#NUM!</v>
      </c>
      <c r="M33" s="266" t="e">
        <f t="shared" si="17"/>
        <v>#NUM!</v>
      </c>
      <c r="N33" s="26"/>
      <c r="O33" s="47">
        <v>24</v>
      </c>
      <c r="P33" s="46">
        <f t="shared" si="30"/>
        <v>46997</v>
      </c>
      <c r="Q33" s="264" t="e">
        <f t="shared" si="4"/>
        <v>#NUM!</v>
      </c>
      <c r="R33" s="265" t="e">
        <f t="shared" si="18"/>
        <v>#NUM!</v>
      </c>
      <c r="S33" s="273" t="e">
        <f t="shared" si="5"/>
        <v>#NUM!</v>
      </c>
      <c r="T33" s="266" t="e">
        <f t="shared" si="19"/>
        <v>#NUM!</v>
      </c>
      <c r="V33" s="47">
        <v>24</v>
      </c>
      <c r="W33" s="46">
        <f t="shared" si="31"/>
        <v>46997</v>
      </c>
      <c r="X33" s="264" t="e">
        <f t="shared" si="6"/>
        <v>#NUM!</v>
      </c>
      <c r="Y33" s="265" t="e">
        <f t="shared" si="20"/>
        <v>#NUM!</v>
      </c>
      <c r="Z33" s="273" t="e">
        <f t="shared" si="7"/>
        <v>#NUM!</v>
      </c>
      <c r="AA33" s="266" t="e">
        <f t="shared" si="21"/>
        <v>#NUM!</v>
      </c>
      <c r="AC33" s="47">
        <v>24</v>
      </c>
      <c r="AD33" s="46">
        <f t="shared" si="32"/>
        <v>46997</v>
      </c>
      <c r="AE33" s="264" t="e">
        <f t="shared" si="8"/>
        <v>#NUM!</v>
      </c>
      <c r="AF33" s="265" t="e">
        <f t="shared" si="22"/>
        <v>#NUM!</v>
      </c>
      <c r="AG33" s="273" t="e">
        <f t="shared" si="9"/>
        <v>#NUM!</v>
      </c>
      <c r="AH33" s="266" t="e">
        <f t="shared" si="23"/>
        <v>#NUM!</v>
      </c>
      <c r="AJ33" s="47">
        <v>24</v>
      </c>
      <c r="AK33" s="46">
        <f t="shared" si="33"/>
        <v>46997</v>
      </c>
      <c r="AL33" s="264" t="e">
        <f t="shared" si="10"/>
        <v>#NUM!</v>
      </c>
      <c r="AM33" s="265" t="e">
        <f t="shared" si="24"/>
        <v>#NUM!</v>
      </c>
      <c r="AN33" s="273" t="e">
        <f t="shared" si="11"/>
        <v>#NUM!</v>
      </c>
      <c r="AO33" s="266" t="e">
        <f t="shared" si="25"/>
        <v>#NUM!</v>
      </c>
      <c r="AQ33" s="47">
        <v>24</v>
      </c>
      <c r="AR33" s="46">
        <f t="shared" si="34"/>
        <v>47027</v>
      </c>
      <c r="AS33" s="264">
        <f t="shared" si="12"/>
        <v>0</v>
      </c>
      <c r="AT33" s="265">
        <f t="shared" si="26"/>
        <v>0</v>
      </c>
      <c r="AU33" s="273">
        <f t="shared" si="13"/>
        <v>0</v>
      </c>
      <c r="AV33" s="266">
        <f t="shared" si="27"/>
        <v>0</v>
      </c>
    </row>
    <row r="34" spans="1:48" x14ac:dyDescent="0.45">
      <c r="A34" s="50">
        <v>25</v>
      </c>
      <c r="B34" s="51">
        <f t="shared" si="28"/>
        <v>47027</v>
      </c>
      <c r="C34" s="270" t="e">
        <f t="shared" si="0"/>
        <v>#NUM!</v>
      </c>
      <c r="D34" s="259" t="e">
        <f t="shared" si="14"/>
        <v>#NUM!</v>
      </c>
      <c r="E34" s="259" t="e">
        <f t="shared" si="1"/>
        <v>#NUM!</v>
      </c>
      <c r="F34" s="260" t="e">
        <f t="shared" si="15"/>
        <v>#NUM!</v>
      </c>
      <c r="G34" s="27"/>
      <c r="H34" s="43">
        <v>25</v>
      </c>
      <c r="I34" s="51">
        <f t="shared" si="29"/>
        <v>47027</v>
      </c>
      <c r="J34" s="258" t="e">
        <f t="shared" si="2"/>
        <v>#NUM!</v>
      </c>
      <c r="K34" s="259" t="e">
        <f t="shared" si="16"/>
        <v>#NUM!</v>
      </c>
      <c r="L34" s="271" t="e">
        <f t="shared" si="3"/>
        <v>#NUM!</v>
      </c>
      <c r="M34" s="260" t="e">
        <f t="shared" si="17"/>
        <v>#NUM!</v>
      </c>
      <c r="N34" s="26"/>
      <c r="O34" s="43">
        <v>25</v>
      </c>
      <c r="P34" s="51">
        <f t="shared" si="30"/>
        <v>47027</v>
      </c>
      <c r="Q34" s="258" t="e">
        <f t="shared" si="4"/>
        <v>#NUM!</v>
      </c>
      <c r="R34" s="259" t="e">
        <f t="shared" si="18"/>
        <v>#NUM!</v>
      </c>
      <c r="S34" s="271" t="e">
        <f t="shared" si="5"/>
        <v>#NUM!</v>
      </c>
      <c r="T34" s="260" t="e">
        <f t="shared" si="19"/>
        <v>#NUM!</v>
      </c>
      <c r="V34" s="43">
        <v>25</v>
      </c>
      <c r="W34" s="51">
        <f t="shared" si="31"/>
        <v>47027</v>
      </c>
      <c r="X34" s="258" t="e">
        <f t="shared" si="6"/>
        <v>#NUM!</v>
      </c>
      <c r="Y34" s="259" t="e">
        <f t="shared" si="20"/>
        <v>#NUM!</v>
      </c>
      <c r="Z34" s="271" t="e">
        <f t="shared" si="7"/>
        <v>#NUM!</v>
      </c>
      <c r="AA34" s="260" t="e">
        <f t="shared" si="21"/>
        <v>#NUM!</v>
      </c>
      <c r="AC34" s="43">
        <v>25</v>
      </c>
      <c r="AD34" s="51">
        <f t="shared" si="32"/>
        <v>47027</v>
      </c>
      <c r="AE34" s="258" t="e">
        <f t="shared" si="8"/>
        <v>#NUM!</v>
      </c>
      <c r="AF34" s="259" t="e">
        <f t="shared" si="22"/>
        <v>#NUM!</v>
      </c>
      <c r="AG34" s="271" t="e">
        <f t="shared" si="9"/>
        <v>#NUM!</v>
      </c>
      <c r="AH34" s="260" t="e">
        <f t="shared" si="23"/>
        <v>#NUM!</v>
      </c>
      <c r="AJ34" s="43">
        <v>25</v>
      </c>
      <c r="AK34" s="51">
        <f t="shared" si="33"/>
        <v>47027</v>
      </c>
      <c r="AL34" s="258" t="e">
        <f t="shared" si="10"/>
        <v>#NUM!</v>
      </c>
      <c r="AM34" s="259" t="e">
        <f t="shared" si="24"/>
        <v>#NUM!</v>
      </c>
      <c r="AN34" s="271" t="e">
        <f t="shared" si="11"/>
        <v>#NUM!</v>
      </c>
      <c r="AO34" s="260" t="e">
        <f t="shared" si="25"/>
        <v>#NUM!</v>
      </c>
      <c r="AQ34" s="43">
        <v>25</v>
      </c>
      <c r="AR34" s="51">
        <f t="shared" si="34"/>
        <v>47058</v>
      </c>
      <c r="AS34" s="258">
        <f t="shared" si="12"/>
        <v>0</v>
      </c>
      <c r="AT34" s="259">
        <f t="shared" si="26"/>
        <v>0</v>
      </c>
      <c r="AU34" s="271">
        <f t="shared" si="13"/>
        <v>0</v>
      </c>
      <c r="AV34" s="260">
        <f t="shared" si="27"/>
        <v>0</v>
      </c>
    </row>
    <row r="35" spans="1:48" x14ac:dyDescent="0.45">
      <c r="A35" s="49">
        <v>26</v>
      </c>
      <c r="B35" s="46">
        <f t="shared" si="28"/>
        <v>47058</v>
      </c>
      <c r="C35" s="268" t="e">
        <f t="shared" si="0"/>
        <v>#NUM!</v>
      </c>
      <c r="D35" s="262" t="e">
        <f t="shared" si="14"/>
        <v>#NUM!</v>
      </c>
      <c r="E35" s="262" t="e">
        <f t="shared" si="1"/>
        <v>#NUM!</v>
      </c>
      <c r="F35" s="263" t="e">
        <f t="shared" si="15"/>
        <v>#NUM!</v>
      </c>
      <c r="G35" s="27"/>
      <c r="H35" s="45">
        <v>26</v>
      </c>
      <c r="I35" s="46">
        <f t="shared" si="29"/>
        <v>47058</v>
      </c>
      <c r="J35" s="261" t="e">
        <f t="shared" si="2"/>
        <v>#NUM!</v>
      </c>
      <c r="K35" s="262" t="e">
        <f t="shared" si="16"/>
        <v>#NUM!</v>
      </c>
      <c r="L35" s="272" t="e">
        <f t="shared" si="3"/>
        <v>#NUM!</v>
      </c>
      <c r="M35" s="263" t="e">
        <f t="shared" si="17"/>
        <v>#NUM!</v>
      </c>
      <c r="N35" s="26"/>
      <c r="O35" s="45">
        <v>26</v>
      </c>
      <c r="P35" s="46">
        <f t="shared" si="30"/>
        <v>47058</v>
      </c>
      <c r="Q35" s="261" t="e">
        <f t="shared" si="4"/>
        <v>#NUM!</v>
      </c>
      <c r="R35" s="262" t="e">
        <f t="shared" si="18"/>
        <v>#NUM!</v>
      </c>
      <c r="S35" s="272" t="e">
        <f t="shared" si="5"/>
        <v>#NUM!</v>
      </c>
      <c r="T35" s="263" t="e">
        <f t="shared" si="19"/>
        <v>#NUM!</v>
      </c>
      <c r="V35" s="45">
        <v>26</v>
      </c>
      <c r="W35" s="46">
        <f t="shared" si="31"/>
        <v>47058</v>
      </c>
      <c r="X35" s="261" t="e">
        <f t="shared" si="6"/>
        <v>#NUM!</v>
      </c>
      <c r="Y35" s="262" t="e">
        <f t="shared" si="20"/>
        <v>#NUM!</v>
      </c>
      <c r="Z35" s="272" t="e">
        <f t="shared" si="7"/>
        <v>#NUM!</v>
      </c>
      <c r="AA35" s="263" t="e">
        <f t="shared" si="21"/>
        <v>#NUM!</v>
      </c>
      <c r="AC35" s="45">
        <v>26</v>
      </c>
      <c r="AD35" s="46">
        <f t="shared" si="32"/>
        <v>47058</v>
      </c>
      <c r="AE35" s="261" t="e">
        <f t="shared" si="8"/>
        <v>#NUM!</v>
      </c>
      <c r="AF35" s="262" t="e">
        <f t="shared" si="22"/>
        <v>#NUM!</v>
      </c>
      <c r="AG35" s="272" t="e">
        <f t="shared" si="9"/>
        <v>#NUM!</v>
      </c>
      <c r="AH35" s="263" t="e">
        <f t="shared" si="23"/>
        <v>#NUM!</v>
      </c>
      <c r="AJ35" s="45">
        <v>26</v>
      </c>
      <c r="AK35" s="46">
        <f t="shared" si="33"/>
        <v>47058</v>
      </c>
      <c r="AL35" s="261" t="e">
        <f t="shared" si="10"/>
        <v>#NUM!</v>
      </c>
      <c r="AM35" s="262" t="e">
        <f t="shared" si="24"/>
        <v>#NUM!</v>
      </c>
      <c r="AN35" s="272" t="e">
        <f t="shared" si="11"/>
        <v>#NUM!</v>
      </c>
      <c r="AO35" s="263" t="e">
        <f t="shared" si="25"/>
        <v>#NUM!</v>
      </c>
      <c r="AQ35" s="45">
        <v>26</v>
      </c>
      <c r="AR35" s="46">
        <f t="shared" si="34"/>
        <v>47088</v>
      </c>
      <c r="AS35" s="261">
        <f t="shared" si="12"/>
        <v>0</v>
      </c>
      <c r="AT35" s="262">
        <f t="shared" si="26"/>
        <v>0</v>
      </c>
      <c r="AU35" s="272">
        <f t="shared" si="13"/>
        <v>0</v>
      </c>
      <c r="AV35" s="263">
        <f t="shared" si="27"/>
        <v>0</v>
      </c>
    </row>
    <row r="36" spans="1:48" x14ac:dyDescent="0.45">
      <c r="A36" s="49">
        <v>27</v>
      </c>
      <c r="B36" s="46">
        <f t="shared" si="28"/>
        <v>47088</v>
      </c>
      <c r="C36" s="268" t="e">
        <f t="shared" si="0"/>
        <v>#NUM!</v>
      </c>
      <c r="D36" s="262" t="e">
        <f t="shared" si="14"/>
        <v>#NUM!</v>
      </c>
      <c r="E36" s="262" t="e">
        <f t="shared" si="1"/>
        <v>#NUM!</v>
      </c>
      <c r="F36" s="263" t="e">
        <f t="shared" si="15"/>
        <v>#NUM!</v>
      </c>
      <c r="G36" s="27"/>
      <c r="H36" s="45">
        <v>27</v>
      </c>
      <c r="I36" s="46">
        <f t="shared" si="29"/>
        <v>47088</v>
      </c>
      <c r="J36" s="261" t="e">
        <f t="shared" si="2"/>
        <v>#NUM!</v>
      </c>
      <c r="K36" s="262" t="e">
        <f t="shared" si="16"/>
        <v>#NUM!</v>
      </c>
      <c r="L36" s="272" t="e">
        <f t="shared" si="3"/>
        <v>#NUM!</v>
      </c>
      <c r="M36" s="263" t="e">
        <f t="shared" si="17"/>
        <v>#NUM!</v>
      </c>
      <c r="N36" s="26"/>
      <c r="O36" s="45">
        <v>27</v>
      </c>
      <c r="P36" s="46">
        <f t="shared" si="30"/>
        <v>47088</v>
      </c>
      <c r="Q36" s="261" t="e">
        <f t="shared" si="4"/>
        <v>#NUM!</v>
      </c>
      <c r="R36" s="262" t="e">
        <f t="shared" si="18"/>
        <v>#NUM!</v>
      </c>
      <c r="S36" s="272" t="e">
        <f t="shared" si="5"/>
        <v>#NUM!</v>
      </c>
      <c r="T36" s="263" t="e">
        <f t="shared" si="19"/>
        <v>#NUM!</v>
      </c>
      <c r="V36" s="45">
        <v>27</v>
      </c>
      <c r="W36" s="46">
        <f t="shared" si="31"/>
        <v>47088</v>
      </c>
      <c r="X36" s="261" t="e">
        <f t="shared" si="6"/>
        <v>#NUM!</v>
      </c>
      <c r="Y36" s="262" t="e">
        <f t="shared" si="20"/>
        <v>#NUM!</v>
      </c>
      <c r="Z36" s="272" t="e">
        <f t="shared" si="7"/>
        <v>#NUM!</v>
      </c>
      <c r="AA36" s="263" t="e">
        <f t="shared" si="21"/>
        <v>#NUM!</v>
      </c>
      <c r="AC36" s="45">
        <v>27</v>
      </c>
      <c r="AD36" s="46">
        <f t="shared" si="32"/>
        <v>47088</v>
      </c>
      <c r="AE36" s="261" t="e">
        <f t="shared" si="8"/>
        <v>#NUM!</v>
      </c>
      <c r="AF36" s="262" t="e">
        <f t="shared" si="22"/>
        <v>#NUM!</v>
      </c>
      <c r="AG36" s="272" t="e">
        <f t="shared" si="9"/>
        <v>#NUM!</v>
      </c>
      <c r="AH36" s="263" t="e">
        <f t="shared" si="23"/>
        <v>#NUM!</v>
      </c>
      <c r="AJ36" s="45">
        <v>27</v>
      </c>
      <c r="AK36" s="46">
        <f t="shared" si="33"/>
        <v>47088</v>
      </c>
      <c r="AL36" s="261" t="e">
        <f t="shared" si="10"/>
        <v>#NUM!</v>
      </c>
      <c r="AM36" s="262" t="e">
        <f t="shared" si="24"/>
        <v>#NUM!</v>
      </c>
      <c r="AN36" s="272" t="e">
        <f t="shared" si="11"/>
        <v>#NUM!</v>
      </c>
      <c r="AO36" s="263" t="e">
        <f t="shared" si="25"/>
        <v>#NUM!</v>
      </c>
      <c r="AQ36" s="45">
        <v>27</v>
      </c>
      <c r="AR36" s="46">
        <f t="shared" si="34"/>
        <v>47119</v>
      </c>
      <c r="AS36" s="261">
        <f t="shared" si="12"/>
        <v>0</v>
      </c>
      <c r="AT36" s="262">
        <f t="shared" si="26"/>
        <v>0</v>
      </c>
      <c r="AU36" s="272">
        <f t="shared" si="13"/>
        <v>0</v>
      </c>
      <c r="AV36" s="263">
        <f t="shared" si="27"/>
        <v>0</v>
      </c>
    </row>
    <row r="37" spans="1:48" x14ac:dyDescent="0.45">
      <c r="A37" s="49">
        <v>28</v>
      </c>
      <c r="B37" s="46">
        <f t="shared" si="28"/>
        <v>47119</v>
      </c>
      <c r="C37" s="268" t="e">
        <f t="shared" si="0"/>
        <v>#NUM!</v>
      </c>
      <c r="D37" s="262" t="e">
        <f t="shared" si="14"/>
        <v>#NUM!</v>
      </c>
      <c r="E37" s="262" t="e">
        <f t="shared" si="1"/>
        <v>#NUM!</v>
      </c>
      <c r="F37" s="263" t="e">
        <f t="shared" si="15"/>
        <v>#NUM!</v>
      </c>
      <c r="G37" s="27"/>
      <c r="H37" s="45">
        <v>28</v>
      </c>
      <c r="I37" s="46">
        <f t="shared" si="29"/>
        <v>47119</v>
      </c>
      <c r="J37" s="261" t="e">
        <f t="shared" si="2"/>
        <v>#NUM!</v>
      </c>
      <c r="K37" s="262" t="e">
        <f t="shared" si="16"/>
        <v>#NUM!</v>
      </c>
      <c r="L37" s="272" t="e">
        <f t="shared" si="3"/>
        <v>#NUM!</v>
      </c>
      <c r="M37" s="263" t="e">
        <f t="shared" si="17"/>
        <v>#NUM!</v>
      </c>
      <c r="N37" s="26"/>
      <c r="O37" s="45">
        <v>28</v>
      </c>
      <c r="P37" s="46">
        <f t="shared" si="30"/>
        <v>47119</v>
      </c>
      <c r="Q37" s="261" t="e">
        <f t="shared" si="4"/>
        <v>#NUM!</v>
      </c>
      <c r="R37" s="262" t="e">
        <f t="shared" si="18"/>
        <v>#NUM!</v>
      </c>
      <c r="S37" s="272" t="e">
        <f t="shared" si="5"/>
        <v>#NUM!</v>
      </c>
      <c r="T37" s="263" t="e">
        <f t="shared" si="19"/>
        <v>#NUM!</v>
      </c>
      <c r="V37" s="45">
        <v>28</v>
      </c>
      <c r="W37" s="46">
        <f t="shared" si="31"/>
        <v>47119</v>
      </c>
      <c r="X37" s="261" t="e">
        <f t="shared" si="6"/>
        <v>#NUM!</v>
      </c>
      <c r="Y37" s="262" t="e">
        <f t="shared" si="20"/>
        <v>#NUM!</v>
      </c>
      <c r="Z37" s="272" t="e">
        <f t="shared" si="7"/>
        <v>#NUM!</v>
      </c>
      <c r="AA37" s="263" t="e">
        <f t="shared" si="21"/>
        <v>#NUM!</v>
      </c>
      <c r="AC37" s="45">
        <v>28</v>
      </c>
      <c r="AD37" s="46">
        <f t="shared" si="32"/>
        <v>47119</v>
      </c>
      <c r="AE37" s="261" t="e">
        <f t="shared" si="8"/>
        <v>#NUM!</v>
      </c>
      <c r="AF37" s="262" t="e">
        <f t="shared" si="22"/>
        <v>#NUM!</v>
      </c>
      <c r="AG37" s="272" t="e">
        <f t="shared" si="9"/>
        <v>#NUM!</v>
      </c>
      <c r="AH37" s="263" t="e">
        <f t="shared" si="23"/>
        <v>#NUM!</v>
      </c>
      <c r="AJ37" s="45">
        <v>28</v>
      </c>
      <c r="AK37" s="46">
        <f t="shared" si="33"/>
        <v>47119</v>
      </c>
      <c r="AL37" s="261" t="e">
        <f t="shared" si="10"/>
        <v>#NUM!</v>
      </c>
      <c r="AM37" s="262" t="e">
        <f t="shared" si="24"/>
        <v>#NUM!</v>
      </c>
      <c r="AN37" s="272" t="e">
        <f t="shared" si="11"/>
        <v>#NUM!</v>
      </c>
      <c r="AO37" s="263" t="e">
        <f t="shared" si="25"/>
        <v>#NUM!</v>
      </c>
      <c r="AQ37" s="45">
        <v>28</v>
      </c>
      <c r="AR37" s="46">
        <f t="shared" si="34"/>
        <v>47150</v>
      </c>
      <c r="AS37" s="261">
        <f t="shared" si="12"/>
        <v>0</v>
      </c>
      <c r="AT37" s="262">
        <f t="shared" si="26"/>
        <v>0</v>
      </c>
      <c r="AU37" s="272">
        <f t="shared" si="13"/>
        <v>0</v>
      </c>
      <c r="AV37" s="263">
        <f t="shared" si="27"/>
        <v>0</v>
      </c>
    </row>
    <row r="38" spans="1:48" x14ac:dyDescent="0.45">
      <c r="A38" s="49">
        <v>29</v>
      </c>
      <c r="B38" s="46">
        <f t="shared" si="28"/>
        <v>47150</v>
      </c>
      <c r="C38" s="268" t="e">
        <f t="shared" si="0"/>
        <v>#NUM!</v>
      </c>
      <c r="D38" s="262" t="e">
        <f t="shared" si="14"/>
        <v>#NUM!</v>
      </c>
      <c r="E38" s="262" t="e">
        <f t="shared" si="1"/>
        <v>#NUM!</v>
      </c>
      <c r="F38" s="263" t="e">
        <f t="shared" si="15"/>
        <v>#NUM!</v>
      </c>
      <c r="G38" s="27"/>
      <c r="H38" s="45">
        <v>29</v>
      </c>
      <c r="I38" s="46">
        <f t="shared" si="29"/>
        <v>47150</v>
      </c>
      <c r="J38" s="261" t="e">
        <f t="shared" si="2"/>
        <v>#NUM!</v>
      </c>
      <c r="K38" s="262" t="e">
        <f t="shared" si="16"/>
        <v>#NUM!</v>
      </c>
      <c r="L38" s="272" t="e">
        <f t="shared" si="3"/>
        <v>#NUM!</v>
      </c>
      <c r="M38" s="263" t="e">
        <f t="shared" si="17"/>
        <v>#NUM!</v>
      </c>
      <c r="N38" s="26"/>
      <c r="O38" s="45">
        <v>29</v>
      </c>
      <c r="P38" s="46">
        <f t="shared" si="30"/>
        <v>47150</v>
      </c>
      <c r="Q38" s="261" t="e">
        <f t="shared" si="4"/>
        <v>#NUM!</v>
      </c>
      <c r="R38" s="262" t="e">
        <f t="shared" si="18"/>
        <v>#NUM!</v>
      </c>
      <c r="S38" s="272" t="e">
        <f t="shared" si="5"/>
        <v>#NUM!</v>
      </c>
      <c r="T38" s="263" t="e">
        <f t="shared" si="19"/>
        <v>#NUM!</v>
      </c>
      <c r="V38" s="45">
        <v>29</v>
      </c>
      <c r="W38" s="46">
        <f t="shared" si="31"/>
        <v>47150</v>
      </c>
      <c r="X38" s="261" t="e">
        <f t="shared" si="6"/>
        <v>#NUM!</v>
      </c>
      <c r="Y38" s="262" t="e">
        <f t="shared" si="20"/>
        <v>#NUM!</v>
      </c>
      <c r="Z38" s="272" t="e">
        <f t="shared" si="7"/>
        <v>#NUM!</v>
      </c>
      <c r="AA38" s="263" t="e">
        <f t="shared" si="21"/>
        <v>#NUM!</v>
      </c>
      <c r="AC38" s="45">
        <v>29</v>
      </c>
      <c r="AD38" s="46">
        <f t="shared" si="32"/>
        <v>47150</v>
      </c>
      <c r="AE38" s="261" t="e">
        <f t="shared" si="8"/>
        <v>#NUM!</v>
      </c>
      <c r="AF38" s="262" t="e">
        <f t="shared" si="22"/>
        <v>#NUM!</v>
      </c>
      <c r="AG38" s="272" t="e">
        <f t="shared" si="9"/>
        <v>#NUM!</v>
      </c>
      <c r="AH38" s="263" t="e">
        <f t="shared" si="23"/>
        <v>#NUM!</v>
      </c>
      <c r="AJ38" s="45">
        <v>29</v>
      </c>
      <c r="AK38" s="46">
        <f t="shared" si="33"/>
        <v>47150</v>
      </c>
      <c r="AL38" s="261" t="e">
        <f t="shared" si="10"/>
        <v>#NUM!</v>
      </c>
      <c r="AM38" s="262" t="e">
        <f t="shared" si="24"/>
        <v>#NUM!</v>
      </c>
      <c r="AN38" s="272" t="e">
        <f t="shared" si="11"/>
        <v>#NUM!</v>
      </c>
      <c r="AO38" s="263" t="e">
        <f t="shared" si="25"/>
        <v>#NUM!</v>
      </c>
      <c r="AQ38" s="45">
        <v>29</v>
      </c>
      <c r="AR38" s="46">
        <f t="shared" si="34"/>
        <v>47178</v>
      </c>
      <c r="AS38" s="261">
        <f t="shared" si="12"/>
        <v>0</v>
      </c>
      <c r="AT38" s="262">
        <f t="shared" si="26"/>
        <v>0</v>
      </c>
      <c r="AU38" s="272">
        <f t="shared" si="13"/>
        <v>0</v>
      </c>
      <c r="AV38" s="263">
        <f t="shared" si="27"/>
        <v>0</v>
      </c>
    </row>
    <row r="39" spans="1:48" x14ac:dyDescent="0.45">
      <c r="A39" s="49">
        <v>30</v>
      </c>
      <c r="B39" s="46">
        <f t="shared" si="28"/>
        <v>47178</v>
      </c>
      <c r="C39" s="268" t="e">
        <f t="shared" si="0"/>
        <v>#NUM!</v>
      </c>
      <c r="D39" s="262" t="e">
        <f t="shared" si="14"/>
        <v>#NUM!</v>
      </c>
      <c r="E39" s="262" t="e">
        <f t="shared" si="1"/>
        <v>#NUM!</v>
      </c>
      <c r="F39" s="263" t="e">
        <f t="shared" si="15"/>
        <v>#NUM!</v>
      </c>
      <c r="G39" s="27"/>
      <c r="H39" s="45">
        <v>30</v>
      </c>
      <c r="I39" s="46">
        <f t="shared" si="29"/>
        <v>47178</v>
      </c>
      <c r="J39" s="261" t="e">
        <f t="shared" si="2"/>
        <v>#NUM!</v>
      </c>
      <c r="K39" s="262" t="e">
        <f t="shared" si="16"/>
        <v>#NUM!</v>
      </c>
      <c r="L39" s="272" t="e">
        <f t="shared" si="3"/>
        <v>#NUM!</v>
      </c>
      <c r="M39" s="263" t="e">
        <f t="shared" si="17"/>
        <v>#NUM!</v>
      </c>
      <c r="N39" s="26"/>
      <c r="O39" s="45">
        <v>30</v>
      </c>
      <c r="P39" s="46">
        <f t="shared" si="30"/>
        <v>47178</v>
      </c>
      <c r="Q39" s="261" t="e">
        <f t="shared" si="4"/>
        <v>#NUM!</v>
      </c>
      <c r="R39" s="262" t="e">
        <f t="shared" si="18"/>
        <v>#NUM!</v>
      </c>
      <c r="S39" s="272" t="e">
        <f t="shared" si="5"/>
        <v>#NUM!</v>
      </c>
      <c r="T39" s="263" t="e">
        <f t="shared" si="19"/>
        <v>#NUM!</v>
      </c>
      <c r="V39" s="45">
        <v>30</v>
      </c>
      <c r="W39" s="46">
        <f t="shared" si="31"/>
        <v>47178</v>
      </c>
      <c r="X39" s="261" t="e">
        <f t="shared" si="6"/>
        <v>#NUM!</v>
      </c>
      <c r="Y39" s="262" t="e">
        <f t="shared" si="20"/>
        <v>#NUM!</v>
      </c>
      <c r="Z39" s="272" t="e">
        <f t="shared" si="7"/>
        <v>#NUM!</v>
      </c>
      <c r="AA39" s="263" t="e">
        <f t="shared" si="21"/>
        <v>#NUM!</v>
      </c>
      <c r="AC39" s="45">
        <v>30</v>
      </c>
      <c r="AD39" s="46">
        <f t="shared" si="32"/>
        <v>47178</v>
      </c>
      <c r="AE39" s="261" t="e">
        <f t="shared" si="8"/>
        <v>#NUM!</v>
      </c>
      <c r="AF39" s="262" t="e">
        <f t="shared" si="22"/>
        <v>#NUM!</v>
      </c>
      <c r="AG39" s="272" t="e">
        <f t="shared" si="9"/>
        <v>#NUM!</v>
      </c>
      <c r="AH39" s="263" t="e">
        <f t="shared" si="23"/>
        <v>#NUM!</v>
      </c>
      <c r="AJ39" s="45">
        <v>30</v>
      </c>
      <c r="AK39" s="46">
        <f t="shared" si="33"/>
        <v>47178</v>
      </c>
      <c r="AL39" s="261" t="e">
        <f t="shared" si="10"/>
        <v>#NUM!</v>
      </c>
      <c r="AM39" s="262" t="e">
        <f t="shared" si="24"/>
        <v>#NUM!</v>
      </c>
      <c r="AN39" s="272" t="e">
        <f t="shared" si="11"/>
        <v>#NUM!</v>
      </c>
      <c r="AO39" s="263" t="e">
        <f t="shared" si="25"/>
        <v>#NUM!</v>
      </c>
      <c r="AQ39" s="45">
        <v>30</v>
      </c>
      <c r="AR39" s="46">
        <f t="shared" si="34"/>
        <v>47209</v>
      </c>
      <c r="AS39" s="261">
        <f t="shared" si="12"/>
        <v>0</v>
      </c>
      <c r="AT39" s="262">
        <f t="shared" si="26"/>
        <v>0</v>
      </c>
      <c r="AU39" s="272">
        <f t="shared" si="13"/>
        <v>0</v>
      </c>
      <c r="AV39" s="263">
        <f t="shared" si="27"/>
        <v>0</v>
      </c>
    </row>
    <row r="40" spans="1:48" x14ac:dyDescent="0.45">
      <c r="A40" s="49">
        <v>31</v>
      </c>
      <c r="B40" s="46">
        <f t="shared" si="28"/>
        <v>47209</v>
      </c>
      <c r="C40" s="268" t="e">
        <f t="shared" si="0"/>
        <v>#NUM!</v>
      </c>
      <c r="D40" s="262" t="e">
        <f t="shared" si="14"/>
        <v>#NUM!</v>
      </c>
      <c r="E40" s="262" t="e">
        <f t="shared" si="1"/>
        <v>#NUM!</v>
      </c>
      <c r="F40" s="263" t="e">
        <f t="shared" si="15"/>
        <v>#NUM!</v>
      </c>
      <c r="G40" s="27"/>
      <c r="H40" s="45">
        <v>31</v>
      </c>
      <c r="I40" s="46">
        <f t="shared" si="29"/>
        <v>47209</v>
      </c>
      <c r="J40" s="261" t="e">
        <f t="shared" si="2"/>
        <v>#NUM!</v>
      </c>
      <c r="K40" s="262" t="e">
        <f t="shared" si="16"/>
        <v>#NUM!</v>
      </c>
      <c r="L40" s="272" t="e">
        <f t="shared" si="3"/>
        <v>#NUM!</v>
      </c>
      <c r="M40" s="263" t="e">
        <f t="shared" si="17"/>
        <v>#NUM!</v>
      </c>
      <c r="N40" s="26"/>
      <c r="O40" s="45">
        <v>31</v>
      </c>
      <c r="P40" s="46">
        <f t="shared" si="30"/>
        <v>47209</v>
      </c>
      <c r="Q40" s="261" t="e">
        <f t="shared" si="4"/>
        <v>#NUM!</v>
      </c>
      <c r="R40" s="262" t="e">
        <f t="shared" si="18"/>
        <v>#NUM!</v>
      </c>
      <c r="S40" s="272" t="e">
        <f t="shared" si="5"/>
        <v>#NUM!</v>
      </c>
      <c r="T40" s="263" t="e">
        <f t="shared" si="19"/>
        <v>#NUM!</v>
      </c>
      <c r="V40" s="45">
        <v>31</v>
      </c>
      <c r="W40" s="46">
        <f t="shared" si="31"/>
        <v>47209</v>
      </c>
      <c r="X40" s="261" t="e">
        <f t="shared" si="6"/>
        <v>#NUM!</v>
      </c>
      <c r="Y40" s="262" t="e">
        <f t="shared" si="20"/>
        <v>#NUM!</v>
      </c>
      <c r="Z40" s="272" t="e">
        <f t="shared" si="7"/>
        <v>#NUM!</v>
      </c>
      <c r="AA40" s="263" t="e">
        <f t="shared" si="21"/>
        <v>#NUM!</v>
      </c>
      <c r="AC40" s="45">
        <v>31</v>
      </c>
      <c r="AD40" s="46">
        <f t="shared" si="32"/>
        <v>47209</v>
      </c>
      <c r="AE40" s="261" t="e">
        <f t="shared" si="8"/>
        <v>#NUM!</v>
      </c>
      <c r="AF40" s="262" t="e">
        <f t="shared" si="22"/>
        <v>#NUM!</v>
      </c>
      <c r="AG40" s="272" t="e">
        <f t="shared" si="9"/>
        <v>#NUM!</v>
      </c>
      <c r="AH40" s="263" t="e">
        <f t="shared" si="23"/>
        <v>#NUM!</v>
      </c>
      <c r="AJ40" s="45">
        <v>31</v>
      </c>
      <c r="AK40" s="46">
        <f t="shared" si="33"/>
        <v>47209</v>
      </c>
      <c r="AL40" s="261" t="e">
        <f t="shared" si="10"/>
        <v>#NUM!</v>
      </c>
      <c r="AM40" s="262" t="e">
        <f t="shared" si="24"/>
        <v>#NUM!</v>
      </c>
      <c r="AN40" s="272" t="e">
        <f t="shared" si="11"/>
        <v>#NUM!</v>
      </c>
      <c r="AO40" s="263" t="e">
        <f t="shared" si="25"/>
        <v>#NUM!</v>
      </c>
      <c r="AQ40" s="45">
        <v>31</v>
      </c>
      <c r="AR40" s="46">
        <f t="shared" si="34"/>
        <v>47239</v>
      </c>
      <c r="AS40" s="261">
        <f t="shared" si="12"/>
        <v>0</v>
      </c>
      <c r="AT40" s="262">
        <f t="shared" si="26"/>
        <v>0</v>
      </c>
      <c r="AU40" s="272">
        <f t="shared" si="13"/>
        <v>0</v>
      </c>
      <c r="AV40" s="263">
        <f t="shared" si="27"/>
        <v>0</v>
      </c>
    </row>
    <row r="41" spans="1:48" x14ac:dyDescent="0.45">
      <c r="A41" s="49">
        <v>32</v>
      </c>
      <c r="B41" s="46">
        <f t="shared" si="28"/>
        <v>47239</v>
      </c>
      <c r="C41" s="268" t="e">
        <f t="shared" si="0"/>
        <v>#NUM!</v>
      </c>
      <c r="D41" s="262" t="e">
        <f t="shared" si="14"/>
        <v>#NUM!</v>
      </c>
      <c r="E41" s="262" t="e">
        <f t="shared" si="1"/>
        <v>#NUM!</v>
      </c>
      <c r="F41" s="263" t="e">
        <f t="shared" si="15"/>
        <v>#NUM!</v>
      </c>
      <c r="G41" s="27"/>
      <c r="H41" s="45">
        <v>32</v>
      </c>
      <c r="I41" s="46">
        <f t="shared" si="29"/>
        <v>47239</v>
      </c>
      <c r="J41" s="261" t="e">
        <f t="shared" si="2"/>
        <v>#NUM!</v>
      </c>
      <c r="K41" s="262" t="e">
        <f t="shared" si="16"/>
        <v>#NUM!</v>
      </c>
      <c r="L41" s="272" t="e">
        <f t="shared" si="3"/>
        <v>#NUM!</v>
      </c>
      <c r="M41" s="263" t="e">
        <f t="shared" si="17"/>
        <v>#NUM!</v>
      </c>
      <c r="N41" s="26"/>
      <c r="O41" s="45">
        <v>32</v>
      </c>
      <c r="P41" s="46">
        <f t="shared" si="30"/>
        <v>47239</v>
      </c>
      <c r="Q41" s="261" t="e">
        <f t="shared" si="4"/>
        <v>#NUM!</v>
      </c>
      <c r="R41" s="262" t="e">
        <f t="shared" si="18"/>
        <v>#NUM!</v>
      </c>
      <c r="S41" s="272" t="e">
        <f t="shared" si="5"/>
        <v>#NUM!</v>
      </c>
      <c r="T41" s="263" t="e">
        <f t="shared" si="19"/>
        <v>#NUM!</v>
      </c>
      <c r="V41" s="45">
        <v>32</v>
      </c>
      <c r="W41" s="46">
        <f t="shared" si="31"/>
        <v>47239</v>
      </c>
      <c r="X41" s="261" t="e">
        <f t="shared" si="6"/>
        <v>#NUM!</v>
      </c>
      <c r="Y41" s="262" t="e">
        <f t="shared" si="20"/>
        <v>#NUM!</v>
      </c>
      <c r="Z41" s="272" t="e">
        <f t="shared" si="7"/>
        <v>#NUM!</v>
      </c>
      <c r="AA41" s="263" t="e">
        <f t="shared" si="21"/>
        <v>#NUM!</v>
      </c>
      <c r="AC41" s="45">
        <v>32</v>
      </c>
      <c r="AD41" s="46">
        <f t="shared" si="32"/>
        <v>47239</v>
      </c>
      <c r="AE41" s="261" t="e">
        <f t="shared" si="8"/>
        <v>#NUM!</v>
      </c>
      <c r="AF41" s="262" t="e">
        <f t="shared" si="22"/>
        <v>#NUM!</v>
      </c>
      <c r="AG41" s="272" t="e">
        <f t="shared" si="9"/>
        <v>#NUM!</v>
      </c>
      <c r="AH41" s="263" t="e">
        <f t="shared" si="23"/>
        <v>#NUM!</v>
      </c>
      <c r="AJ41" s="45">
        <v>32</v>
      </c>
      <c r="AK41" s="46">
        <f t="shared" si="33"/>
        <v>47239</v>
      </c>
      <c r="AL41" s="261" t="e">
        <f t="shared" si="10"/>
        <v>#NUM!</v>
      </c>
      <c r="AM41" s="262" t="e">
        <f t="shared" si="24"/>
        <v>#NUM!</v>
      </c>
      <c r="AN41" s="272" t="e">
        <f t="shared" si="11"/>
        <v>#NUM!</v>
      </c>
      <c r="AO41" s="263" t="e">
        <f t="shared" si="25"/>
        <v>#NUM!</v>
      </c>
      <c r="AQ41" s="45">
        <v>32</v>
      </c>
      <c r="AR41" s="46">
        <f t="shared" si="34"/>
        <v>47270</v>
      </c>
      <c r="AS41" s="261">
        <f t="shared" si="12"/>
        <v>0</v>
      </c>
      <c r="AT41" s="262">
        <f t="shared" si="26"/>
        <v>0</v>
      </c>
      <c r="AU41" s="272">
        <f t="shared" si="13"/>
        <v>0</v>
      </c>
      <c r="AV41" s="263">
        <f t="shared" si="27"/>
        <v>0</v>
      </c>
    </row>
    <row r="42" spans="1:48" x14ac:dyDescent="0.45">
      <c r="A42" s="49">
        <v>33</v>
      </c>
      <c r="B42" s="46">
        <f t="shared" si="28"/>
        <v>47270</v>
      </c>
      <c r="C42" s="268" t="e">
        <f t="shared" si="0"/>
        <v>#NUM!</v>
      </c>
      <c r="D42" s="262" t="e">
        <f t="shared" si="14"/>
        <v>#NUM!</v>
      </c>
      <c r="E42" s="262" t="e">
        <f t="shared" si="1"/>
        <v>#NUM!</v>
      </c>
      <c r="F42" s="263" t="e">
        <f t="shared" si="15"/>
        <v>#NUM!</v>
      </c>
      <c r="G42" s="27"/>
      <c r="H42" s="45">
        <v>33</v>
      </c>
      <c r="I42" s="46">
        <f t="shared" si="29"/>
        <v>47270</v>
      </c>
      <c r="J42" s="261" t="e">
        <f t="shared" si="2"/>
        <v>#NUM!</v>
      </c>
      <c r="K42" s="262" t="e">
        <f t="shared" si="16"/>
        <v>#NUM!</v>
      </c>
      <c r="L42" s="272" t="e">
        <f t="shared" si="3"/>
        <v>#NUM!</v>
      </c>
      <c r="M42" s="263" t="e">
        <f t="shared" si="17"/>
        <v>#NUM!</v>
      </c>
      <c r="N42" s="26"/>
      <c r="O42" s="45">
        <v>33</v>
      </c>
      <c r="P42" s="46">
        <f t="shared" si="30"/>
        <v>47270</v>
      </c>
      <c r="Q42" s="261" t="e">
        <f t="shared" si="4"/>
        <v>#NUM!</v>
      </c>
      <c r="R42" s="262" t="e">
        <f t="shared" si="18"/>
        <v>#NUM!</v>
      </c>
      <c r="S42" s="272" t="e">
        <f t="shared" si="5"/>
        <v>#NUM!</v>
      </c>
      <c r="T42" s="263" t="e">
        <f t="shared" si="19"/>
        <v>#NUM!</v>
      </c>
      <c r="V42" s="45">
        <v>33</v>
      </c>
      <c r="W42" s="46">
        <f t="shared" si="31"/>
        <v>47270</v>
      </c>
      <c r="X42" s="261" t="e">
        <f t="shared" si="6"/>
        <v>#NUM!</v>
      </c>
      <c r="Y42" s="262" t="e">
        <f t="shared" si="20"/>
        <v>#NUM!</v>
      </c>
      <c r="Z42" s="272" t="e">
        <f t="shared" si="7"/>
        <v>#NUM!</v>
      </c>
      <c r="AA42" s="263" t="e">
        <f t="shared" si="21"/>
        <v>#NUM!</v>
      </c>
      <c r="AC42" s="45">
        <v>33</v>
      </c>
      <c r="AD42" s="46">
        <f t="shared" si="32"/>
        <v>47270</v>
      </c>
      <c r="AE42" s="261" t="e">
        <f t="shared" si="8"/>
        <v>#NUM!</v>
      </c>
      <c r="AF42" s="262" t="e">
        <f t="shared" si="22"/>
        <v>#NUM!</v>
      </c>
      <c r="AG42" s="272" t="e">
        <f t="shared" si="9"/>
        <v>#NUM!</v>
      </c>
      <c r="AH42" s="263" t="e">
        <f t="shared" si="23"/>
        <v>#NUM!</v>
      </c>
      <c r="AJ42" s="45">
        <v>33</v>
      </c>
      <c r="AK42" s="46">
        <f t="shared" si="33"/>
        <v>47270</v>
      </c>
      <c r="AL42" s="261" t="e">
        <f t="shared" si="10"/>
        <v>#NUM!</v>
      </c>
      <c r="AM42" s="262" t="e">
        <f t="shared" si="24"/>
        <v>#NUM!</v>
      </c>
      <c r="AN42" s="272" t="e">
        <f t="shared" si="11"/>
        <v>#NUM!</v>
      </c>
      <c r="AO42" s="263" t="e">
        <f t="shared" si="25"/>
        <v>#NUM!</v>
      </c>
      <c r="AQ42" s="45">
        <v>33</v>
      </c>
      <c r="AR42" s="46">
        <f t="shared" si="34"/>
        <v>47300</v>
      </c>
      <c r="AS42" s="261">
        <f t="shared" si="12"/>
        <v>0</v>
      </c>
      <c r="AT42" s="262">
        <f t="shared" si="26"/>
        <v>0</v>
      </c>
      <c r="AU42" s="272">
        <f t="shared" si="13"/>
        <v>0</v>
      </c>
      <c r="AV42" s="263">
        <f t="shared" si="27"/>
        <v>0</v>
      </c>
    </row>
    <row r="43" spans="1:48" x14ac:dyDescent="0.45">
      <c r="A43" s="49">
        <v>34</v>
      </c>
      <c r="B43" s="46">
        <f t="shared" si="28"/>
        <v>47300</v>
      </c>
      <c r="C43" s="268" t="e">
        <f t="shared" si="0"/>
        <v>#NUM!</v>
      </c>
      <c r="D43" s="262" t="e">
        <f t="shared" si="14"/>
        <v>#NUM!</v>
      </c>
      <c r="E43" s="262" t="e">
        <f t="shared" si="1"/>
        <v>#NUM!</v>
      </c>
      <c r="F43" s="263" t="e">
        <f t="shared" si="15"/>
        <v>#NUM!</v>
      </c>
      <c r="G43" s="27"/>
      <c r="H43" s="45">
        <v>34</v>
      </c>
      <c r="I43" s="46">
        <f t="shared" si="29"/>
        <v>47300</v>
      </c>
      <c r="J43" s="261" t="e">
        <f t="shared" si="2"/>
        <v>#NUM!</v>
      </c>
      <c r="K43" s="262" t="e">
        <f t="shared" si="16"/>
        <v>#NUM!</v>
      </c>
      <c r="L43" s="272" t="e">
        <f t="shared" si="3"/>
        <v>#NUM!</v>
      </c>
      <c r="M43" s="263" t="e">
        <f t="shared" si="17"/>
        <v>#NUM!</v>
      </c>
      <c r="N43" s="26"/>
      <c r="O43" s="45">
        <v>34</v>
      </c>
      <c r="P43" s="46">
        <f t="shared" si="30"/>
        <v>47300</v>
      </c>
      <c r="Q43" s="261" t="e">
        <f t="shared" si="4"/>
        <v>#NUM!</v>
      </c>
      <c r="R43" s="262" t="e">
        <f t="shared" si="18"/>
        <v>#NUM!</v>
      </c>
      <c r="S43" s="272" t="e">
        <f t="shared" si="5"/>
        <v>#NUM!</v>
      </c>
      <c r="T43" s="263" t="e">
        <f t="shared" si="19"/>
        <v>#NUM!</v>
      </c>
      <c r="V43" s="45">
        <v>34</v>
      </c>
      <c r="W43" s="46">
        <f t="shared" si="31"/>
        <v>47300</v>
      </c>
      <c r="X43" s="261" t="e">
        <f t="shared" si="6"/>
        <v>#NUM!</v>
      </c>
      <c r="Y43" s="262" t="e">
        <f t="shared" si="20"/>
        <v>#NUM!</v>
      </c>
      <c r="Z43" s="272" t="e">
        <f t="shared" si="7"/>
        <v>#NUM!</v>
      </c>
      <c r="AA43" s="263" t="e">
        <f t="shared" si="21"/>
        <v>#NUM!</v>
      </c>
      <c r="AC43" s="45">
        <v>34</v>
      </c>
      <c r="AD43" s="46">
        <f t="shared" si="32"/>
        <v>47300</v>
      </c>
      <c r="AE43" s="261" t="e">
        <f t="shared" si="8"/>
        <v>#NUM!</v>
      </c>
      <c r="AF43" s="262" t="e">
        <f t="shared" si="22"/>
        <v>#NUM!</v>
      </c>
      <c r="AG43" s="272" t="e">
        <f t="shared" si="9"/>
        <v>#NUM!</v>
      </c>
      <c r="AH43" s="263" t="e">
        <f t="shared" si="23"/>
        <v>#NUM!</v>
      </c>
      <c r="AJ43" s="45">
        <v>34</v>
      </c>
      <c r="AK43" s="46">
        <f t="shared" si="33"/>
        <v>47300</v>
      </c>
      <c r="AL43" s="261" t="e">
        <f t="shared" si="10"/>
        <v>#NUM!</v>
      </c>
      <c r="AM43" s="262" t="e">
        <f t="shared" si="24"/>
        <v>#NUM!</v>
      </c>
      <c r="AN43" s="272" t="e">
        <f t="shared" si="11"/>
        <v>#NUM!</v>
      </c>
      <c r="AO43" s="263" t="e">
        <f t="shared" si="25"/>
        <v>#NUM!</v>
      </c>
      <c r="AQ43" s="45">
        <v>34</v>
      </c>
      <c r="AR43" s="46">
        <f t="shared" si="34"/>
        <v>47331</v>
      </c>
      <c r="AS43" s="261">
        <f t="shared" si="12"/>
        <v>0</v>
      </c>
      <c r="AT43" s="262">
        <f t="shared" si="26"/>
        <v>0</v>
      </c>
      <c r="AU43" s="272">
        <f t="shared" si="13"/>
        <v>0</v>
      </c>
      <c r="AV43" s="263">
        <f t="shared" si="27"/>
        <v>0</v>
      </c>
    </row>
    <row r="44" spans="1:48" x14ac:dyDescent="0.45">
      <c r="A44" s="49">
        <v>35</v>
      </c>
      <c r="B44" s="46">
        <f t="shared" si="28"/>
        <v>47331</v>
      </c>
      <c r="C44" s="268" t="e">
        <f t="shared" si="0"/>
        <v>#NUM!</v>
      </c>
      <c r="D44" s="262" t="e">
        <f t="shared" si="14"/>
        <v>#NUM!</v>
      </c>
      <c r="E44" s="262" t="e">
        <f t="shared" si="1"/>
        <v>#NUM!</v>
      </c>
      <c r="F44" s="263" t="e">
        <f t="shared" si="15"/>
        <v>#NUM!</v>
      </c>
      <c r="G44" s="27"/>
      <c r="H44" s="45">
        <v>35</v>
      </c>
      <c r="I44" s="46">
        <f t="shared" si="29"/>
        <v>47331</v>
      </c>
      <c r="J44" s="261" t="e">
        <f t="shared" si="2"/>
        <v>#NUM!</v>
      </c>
      <c r="K44" s="262" t="e">
        <f t="shared" si="16"/>
        <v>#NUM!</v>
      </c>
      <c r="L44" s="272" t="e">
        <f t="shared" si="3"/>
        <v>#NUM!</v>
      </c>
      <c r="M44" s="263" t="e">
        <f t="shared" si="17"/>
        <v>#NUM!</v>
      </c>
      <c r="N44" s="26"/>
      <c r="O44" s="45">
        <v>35</v>
      </c>
      <c r="P44" s="46">
        <f t="shared" si="30"/>
        <v>47331</v>
      </c>
      <c r="Q44" s="261" t="e">
        <f t="shared" si="4"/>
        <v>#NUM!</v>
      </c>
      <c r="R44" s="262" t="e">
        <f t="shared" si="18"/>
        <v>#NUM!</v>
      </c>
      <c r="S44" s="272" t="e">
        <f t="shared" si="5"/>
        <v>#NUM!</v>
      </c>
      <c r="T44" s="263" t="e">
        <f t="shared" si="19"/>
        <v>#NUM!</v>
      </c>
      <c r="V44" s="45">
        <v>35</v>
      </c>
      <c r="W44" s="46">
        <f t="shared" si="31"/>
        <v>47331</v>
      </c>
      <c r="X44" s="261" t="e">
        <f t="shared" si="6"/>
        <v>#NUM!</v>
      </c>
      <c r="Y44" s="262" t="e">
        <f t="shared" si="20"/>
        <v>#NUM!</v>
      </c>
      <c r="Z44" s="272" t="e">
        <f t="shared" si="7"/>
        <v>#NUM!</v>
      </c>
      <c r="AA44" s="263" t="e">
        <f t="shared" si="21"/>
        <v>#NUM!</v>
      </c>
      <c r="AC44" s="45">
        <v>35</v>
      </c>
      <c r="AD44" s="46">
        <f t="shared" si="32"/>
        <v>47331</v>
      </c>
      <c r="AE44" s="261" t="e">
        <f t="shared" si="8"/>
        <v>#NUM!</v>
      </c>
      <c r="AF44" s="262" t="e">
        <f t="shared" si="22"/>
        <v>#NUM!</v>
      </c>
      <c r="AG44" s="272" t="e">
        <f t="shared" si="9"/>
        <v>#NUM!</v>
      </c>
      <c r="AH44" s="263" t="e">
        <f t="shared" si="23"/>
        <v>#NUM!</v>
      </c>
      <c r="AJ44" s="45">
        <v>35</v>
      </c>
      <c r="AK44" s="46">
        <f t="shared" si="33"/>
        <v>47331</v>
      </c>
      <c r="AL44" s="261" t="e">
        <f t="shared" si="10"/>
        <v>#NUM!</v>
      </c>
      <c r="AM44" s="262" t="e">
        <f t="shared" si="24"/>
        <v>#NUM!</v>
      </c>
      <c r="AN44" s="272" t="e">
        <f t="shared" si="11"/>
        <v>#NUM!</v>
      </c>
      <c r="AO44" s="263" t="e">
        <f t="shared" si="25"/>
        <v>#NUM!</v>
      </c>
      <c r="AQ44" s="45">
        <v>35</v>
      </c>
      <c r="AR44" s="46">
        <f t="shared" si="34"/>
        <v>47362</v>
      </c>
      <c r="AS44" s="261">
        <f t="shared" si="12"/>
        <v>0</v>
      </c>
      <c r="AT44" s="262">
        <f t="shared" si="26"/>
        <v>0</v>
      </c>
      <c r="AU44" s="272">
        <f t="shared" si="13"/>
        <v>0</v>
      </c>
      <c r="AV44" s="263">
        <f t="shared" si="27"/>
        <v>0</v>
      </c>
    </row>
    <row r="45" spans="1:48" ht="14.65" thickBot="1" x14ac:dyDescent="0.5">
      <c r="A45" s="52">
        <v>36</v>
      </c>
      <c r="B45" s="53">
        <f t="shared" si="28"/>
        <v>47362</v>
      </c>
      <c r="C45" s="269" t="e">
        <f t="shared" si="0"/>
        <v>#NUM!</v>
      </c>
      <c r="D45" s="265" t="e">
        <f t="shared" si="14"/>
        <v>#NUM!</v>
      </c>
      <c r="E45" s="265" t="e">
        <f t="shared" si="1"/>
        <v>#NUM!</v>
      </c>
      <c r="F45" s="266" t="e">
        <f t="shared" si="15"/>
        <v>#NUM!</v>
      </c>
      <c r="G45" s="27"/>
      <c r="H45" s="47">
        <v>36</v>
      </c>
      <c r="I45" s="53">
        <f t="shared" si="29"/>
        <v>47362</v>
      </c>
      <c r="J45" s="264" t="e">
        <f t="shared" si="2"/>
        <v>#NUM!</v>
      </c>
      <c r="K45" s="265" t="e">
        <f t="shared" si="16"/>
        <v>#NUM!</v>
      </c>
      <c r="L45" s="273" t="e">
        <f t="shared" si="3"/>
        <v>#NUM!</v>
      </c>
      <c r="M45" s="266" t="e">
        <f t="shared" si="17"/>
        <v>#NUM!</v>
      </c>
      <c r="N45" s="26"/>
      <c r="O45" s="47">
        <v>36</v>
      </c>
      <c r="P45" s="53">
        <f t="shared" si="30"/>
        <v>47362</v>
      </c>
      <c r="Q45" s="264" t="e">
        <f t="shared" si="4"/>
        <v>#NUM!</v>
      </c>
      <c r="R45" s="265" t="e">
        <f t="shared" si="18"/>
        <v>#NUM!</v>
      </c>
      <c r="S45" s="273" t="e">
        <f t="shared" si="5"/>
        <v>#NUM!</v>
      </c>
      <c r="T45" s="266" t="e">
        <f t="shared" si="19"/>
        <v>#NUM!</v>
      </c>
      <c r="V45" s="47">
        <v>36</v>
      </c>
      <c r="W45" s="53">
        <f t="shared" si="31"/>
        <v>47362</v>
      </c>
      <c r="X45" s="264" t="e">
        <f t="shared" si="6"/>
        <v>#NUM!</v>
      </c>
      <c r="Y45" s="265" t="e">
        <f t="shared" si="20"/>
        <v>#NUM!</v>
      </c>
      <c r="Z45" s="273" t="e">
        <f t="shared" si="7"/>
        <v>#NUM!</v>
      </c>
      <c r="AA45" s="266" t="e">
        <f t="shared" si="21"/>
        <v>#NUM!</v>
      </c>
      <c r="AC45" s="47">
        <v>36</v>
      </c>
      <c r="AD45" s="53">
        <f t="shared" si="32"/>
        <v>47362</v>
      </c>
      <c r="AE45" s="264" t="e">
        <f t="shared" si="8"/>
        <v>#NUM!</v>
      </c>
      <c r="AF45" s="265" t="e">
        <f t="shared" si="22"/>
        <v>#NUM!</v>
      </c>
      <c r="AG45" s="273" t="e">
        <f t="shared" si="9"/>
        <v>#NUM!</v>
      </c>
      <c r="AH45" s="266" t="e">
        <f t="shared" si="23"/>
        <v>#NUM!</v>
      </c>
      <c r="AJ45" s="47">
        <v>36</v>
      </c>
      <c r="AK45" s="53">
        <f t="shared" si="33"/>
        <v>47362</v>
      </c>
      <c r="AL45" s="264" t="e">
        <f t="shared" si="10"/>
        <v>#NUM!</v>
      </c>
      <c r="AM45" s="265" t="e">
        <f t="shared" si="24"/>
        <v>#NUM!</v>
      </c>
      <c r="AN45" s="273" t="e">
        <f t="shared" si="11"/>
        <v>#NUM!</v>
      </c>
      <c r="AO45" s="266" t="e">
        <f t="shared" si="25"/>
        <v>#NUM!</v>
      </c>
      <c r="AQ45" s="47">
        <v>36</v>
      </c>
      <c r="AR45" s="53">
        <f t="shared" si="34"/>
        <v>47392</v>
      </c>
      <c r="AS45" s="264">
        <f t="shared" si="12"/>
        <v>0</v>
      </c>
      <c r="AT45" s="265">
        <f t="shared" si="26"/>
        <v>0</v>
      </c>
      <c r="AU45" s="273">
        <f t="shared" si="13"/>
        <v>0</v>
      </c>
      <c r="AV45" s="266">
        <f t="shared" si="27"/>
        <v>0</v>
      </c>
    </row>
    <row r="46" spans="1:48" x14ac:dyDescent="0.45">
      <c r="A46" s="49">
        <v>37</v>
      </c>
      <c r="B46" s="46">
        <f t="shared" si="28"/>
        <v>47392</v>
      </c>
      <c r="C46" s="270" t="e">
        <f t="shared" si="0"/>
        <v>#NUM!</v>
      </c>
      <c r="D46" s="259" t="e">
        <f t="shared" si="14"/>
        <v>#NUM!</v>
      </c>
      <c r="E46" s="259" t="e">
        <f t="shared" si="1"/>
        <v>#NUM!</v>
      </c>
      <c r="F46" s="260" t="e">
        <f t="shared" si="15"/>
        <v>#NUM!</v>
      </c>
      <c r="G46" s="27"/>
      <c r="H46" s="43">
        <v>37</v>
      </c>
      <c r="I46" s="46">
        <f t="shared" si="29"/>
        <v>47392</v>
      </c>
      <c r="J46" s="258" t="e">
        <f t="shared" si="2"/>
        <v>#NUM!</v>
      </c>
      <c r="K46" s="259" t="e">
        <f t="shared" si="16"/>
        <v>#NUM!</v>
      </c>
      <c r="L46" s="271" t="e">
        <f t="shared" si="3"/>
        <v>#NUM!</v>
      </c>
      <c r="M46" s="260" t="e">
        <f t="shared" si="17"/>
        <v>#NUM!</v>
      </c>
      <c r="N46" s="26"/>
      <c r="O46" s="43">
        <v>37</v>
      </c>
      <c r="P46" s="46">
        <f t="shared" si="30"/>
        <v>47392</v>
      </c>
      <c r="Q46" s="258" t="e">
        <f t="shared" si="4"/>
        <v>#NUM!</v>
      </c>
      <c r="R46" s="259" t="e">
        <f t="shared" si="18"/>
        <v>#NUM!</v>
      </c>
      <c r="S46" s="271" t="e">
        <f t="shared" si="5"/>
        <v>#NUM!</v>
      </c>
      <c r="T46" s="260" t="e">
        <f t="shared" si="19"/>
        <v>#NUM!</v>
      </c>
      <c r="V46" s="43">
        <v>37</v>
      </c>
      <c r="W46" s="46">
        <f t="shared" si="31"/>
        <v>47392</v>
      </c>
      <c r="X46" s="258" t="e">
        <f t="shared" si="6"/>
        <v>#NUM!</v>
      </c>
      <c r="Y46" s="259" t="e">
        <f t="shared" si="20"/>
        <v>#NUM!</v>
      </c>
      <c r="Z46" s="271" t="e">
        <f t="shared" si="7"/>
        <v>#NUM!</v>
      </c>
      <c r="AA46" s="260" t="e">
        <f t="shared" si="21"/>
        <v>#NUM!</v>
      </c>
      <c r="AC46" s="43">
        <v>37</v>
      </c>
      <c r="AD46" s="46">
        <f t="shared" si="32"/>
        <v>47392</v>
      </c>
      <c r="AE46" s="258" t="e">
        <f t="shared" si="8"/>
        <v>#NUM!</v>
      </c>
      <c r="AF46" s="259" t="e">
        <f t="shared" si="22"/>
        <v>#NUM!</v>
      </c>
      <c r="AG46" s="271" t="e">
        <f t="shared" si="9"/>
        <v>#NUM!</v>
      </c>
      <c r="AH46" s="260" t="e">
        <f t="shared" si="23"/>
        <v>#NUM!</v>
      </c>
      <c r="AJ46" s="43">
        <v>37</v>
      </c>
      <c r="AK46" s="46">
        <f t="shared" si="33"/>
        <v>47392</v>
      </c>
      <c r="AL46" s="258" t="e">
        <f t="shared" si="10"/>
        <v>#NUM!</v>
      </c>
      <c r="AM46" s="259" t="e">
        <f t="shared" si="24"/>
        <v>#NUM!</v>
      </c>
      <c r="AN46" s="271" t="e">
        <f t="shared" si="11"/>
        <v>#NUM!</v>
      </c>
      <c r="AO46" s="260" t="e">
        <f t="shared" si="25"/>
        <v>#NUM!</v>
      </c>
      <c r="AQ46" s="43">
        <v>37</v>
      </c>
      <c r="AR46" s="46">
        <f t="shared" si="34"/>
        <v>47423</v>
      </c>
      <c r="AS46" s="258">
        <f t="shared" si="12"/>
        <v>0</v>
      </c>
      <c r="AT46" s="259">
        <f t="shared" si="26"/>
        <v>0</v>
      </c>
      <c r="AU46" s="271">
        <f t="shared" si="13"/>
        <v>0</v>
      </c>
      <c r="AV46" s="260">
        <f t="shared" si="27"/>
        <v>0</v>
      </c>
    </row>
    <row r="47" spans="1:48" x14ac:dyDescent="0.45">
      <c r="A47" s="49">
        <v>38</v>
      </c>
      <c r="B47" s="46">
        <f t="shared" si="28"/>
        <v>47423</v>
      </c>
      <c r="C47" s="268" t="e">
        <f t="shared" si="0"/>
        <v>#NUM!</v>
      </c>
      <c r="D47" s="262" t="e">
        <f t="shared" si="14"/>
        <v>#NUM!</v>
      </c>
      <c r="E47" s="262" t="e">
        <f t="shared" si="1"/>
        <v>#NUM!</v>
      </c>
      <c r="F47" s="263" t="e">
        <f t="shared" si="15"/>
        <v>#NUM!</v>
      </c>
      <c r="G47" s="27"/>
      <c r="H47" s="45">
        <v>38</v>
      </c>
      <c r="I47" s="46">
        <f t="shared" si="29"/>
        <v>47423</v>
      </c>
      <c r="J47" s="261" t="e">
        <f t="shared" si="2"/>
        <v>#NUM!</v>
      </c>
      <c r="K47" s="262" t="e">
        <f t="shared" si="16"/>
        <v>#NUM!</v>
      </c>
      <c r="L47" s="272" t="e">
        <f t="shared" si="3"/>
        <v>#NUM!</v>
      </c>
      <c r="M47" s="263" t="e">
        <f t="shared" si="17"/>
        <v>#NUM!</v>
      </c>
      <c r="N47" s="26"/>
      <c r="O47" s="45">
        <v>38</v>
      </c>
      <c r="P47" s="46">
        <f t="shared" si="30"/>
        <v>47423</v>
      </c>
      <c r="Q47" s="261" t="e">
        <f t="shared" si="4"/>
        <v>#NUM!</v>
      </c>
      <c r="R47" s="262" t="e">
        <f t="shared" si="18"/>
        <v>#NUM!</v>
      </c>
      <c r="S47" s="272" t="e">
        <f t="shared" si="5"/>
        <v>#NUM!</v>
      </c>
      <c r="T47" s="263" t="e">
        <f t="shared" si="19"/>
        <v>#NUM!</v>
      </c>
      <c r="V47" s="45">
        <v>38</v>
      </c>
      <c r="W47" s="46">
        <f t="shared" si="31"/>
        <v>47423</v>
      </c>
      <c r="X47" s="261" t="e">
        <f t="shared" si="6"/>
        <v>#NUM!</v>
      </c>
      <c r="Y47" s="262" t="e">
        <f t="shared" si="20"/>
        <v>#NUM!</v>
      </c>
      <c r="Z47" s="272" t="e">
        <f t="shared" si="7"/>
        <v>#NUM!</v>
      </c>
      <c r="AA47" s="263" t="e">
        <f t="shared" si="21"/>
        <v>#NUM!</v>
      </c>
      <c r="AC47" s="45">
        <v>38</v>
      </c>
      <c r="AD47" s="46">
        <f t="shared" si="32"/>
        <v>47423</v>
      </c>
      <c r="AE47" s="261" t="e">
        <f t="shared" si="8"/>
        <v>#NUM!</v>
      </c>
      <c r="AF47" s="262" t="e">
        <f t="shared" si="22"/>
        <v>#NUM!</v>
      </c>
      <c r="AG47" s="272" t="e">
        <f t="shared" si="9"/>
        <v>#NUM!</v>
      </c>
      <c r="AH47" s="263" t="e">
        <f t="shared" si="23"/>
        <v>#NUM!</v>
      </c>
      <c r="AJ47" s="45">
        <v>38</v>
      </c>
      <c r="AK47" s="46">
        <f t="shared" si="33"/>
        <v>47423</v>
      </c>
      <c r="AL47" s="261" t="e">
        <f t="shared" si="10"/>
        <v>#NUM!</v>
      </c>
      <c r="AM47" s="262" t="e">
        <f t="shared" si="24"/>
        <v>#NUM!</v>
      </c>
      <c r="AN47" s="272" t="e">
        <f t="shared" si="11"/>
        <v>#NUM!</v>
      </c>
      <c r="AO47" s="263" t="e">
        <f t="shared" si="25"/>
        <v>#NUM!</v>
      </c>
      <c r="AQ47" s="45">
        <v>38</v>
      </c>
      <c r="AR47" s="46">
        <f t="shared" si="34"/>
        <v>47453</v>
      </c>
      <c r="AS47" s="261">
        <f t="shared" si="12"/>
        <v>0</v>
      </c>
      <c r="AT47" s="262">
        <f t="shared" si="26"/>
        <v>0</v>
      </c>
      <c r="AU47" s="272">
        <f t="shared" si="13"/>
        <v>0</v>
      </c>
      <c r="AV47" s="263">
        <f t="shared" si="27"/>
        <v>0</v>
      </c>
    </row>
    <row r="48" spans="1:48" x14ac:dyDescent="0.45">
      <c r="A48" s="49">
        <v>39</v>
      </c>
      <c r="B48" s="46">
        <f t="shared" si="28"/>
        <v>47453</v>
      </c>
      <c r="C48" s="268" t="e">
        <f t="shared" si="0"/>
        <v>#NUM!</v>
      </c>
      <c r="D48" s="262" t="e">
        <f t="shared" si="14"/>
        <v>#NUM!</v>
      </c>
      <c r="E48" s="262" t="e">
        <f t="shared" si="1"/>
        <v>#NUM!</v>
      </c>
      <c r="F48" s="263" t="e">
        <f t="shared" si="15"/>
        <v>#NUM!</v>
      </c>
      <c r="G48" s="27"/>
      <c r="H48" s="45">
        <v>39</v>
      </c>
      <c r="I48" s="46">
        <f t="shared" si="29"/>
        <v>47453</v>
      </c>
      <c r="J48" s="261" t="e">
        <f t="shared" si="2"/>
        <v>#NUM!</v>
      </c>
      <c r="K48" s="262" t="e">
        <f t="shared" si="16"/>
        <v>#NUM!</v>
      </c>
      <c r="L48" s="272" t="e">
        <f t="shared" si="3"/>
        <v>#NUM!</v>
      </c>
      <c r="M48" s="263" t="e">
        <f t="shared" si="17"/>
        <v>#NUM!</v>
      </c>
      <c r="N48" s="26"/>
      <c r="O48" s="45">
        <v>39</v>
      </c>
      <c r="P48" s="46">
        <f t="shared" si="30"/>
        <v>47453</v>
      </c>
      <c r="Q48" s="261" t="e">
        <f t="shared" si="4"/>
        <v>#NUM!</v>
      </c>
      <c r="R48" s="262" t="e">
        <f t="shared" si="18"/>
        <v>#NUM!</v>
      </c>
      <c r="S48" s="272" t="e">
        <f t="shared" si="5"/>
        <v>#NUM!</v>
      </c>
      <c r="T48" s="263" t="e">
        <f t="shared" si="19"/>
        <v>#NUM!</v>
      </c>
      <c r="V48" s="45">
        <v>39</v>
      </c>
      <c r="W48" s="46">
        <f t="shared" si="31"/>
        <v>47453</v>
      </c>
      <c r="X48" s="261" t="e">
        <f t="shared" si="6"/>
        <v>#NUM!</v>
      </c>
      <c r="Y48" s="262" t="e">
        <f t="shared" si="20"/>
        <v>#NUM!</v>
      </c>
      <c r="Z48" s="272" t="e">
        <f t="shared" si="7"/>
        <v>#NUM!</v>
      </c>
      <c r="AA48" s="263" t="e">
        <f t="shared" si="21"/>
        <v>#NUM!</v>
      </c>
      <c r="AC48" s="45">
        <v>39</v>
      </c>
      <c r="AD48" s="46">
        <f t="shared" si="32"/>
        <v>47453</v>
      </c>
      <c r="AE48" s="261" t="e">
        <f t="shared" si="8"/>
        <v>#NUM!</v>
      </c>
      <c r="AF48" s="262" t="e">
        <f t="shared" si="22"/>
        <v>#NUM!</v>
      </c>
      <c r="AG48" s="272" t="e">
        <f t="shared" si="9"/>
        <v>#NUM!</v>
      </c>
      <c r="AH48" s="263" t="e">
        <f t="shared" si="23"/>
        <v>#NUM!</v>
      </c>
      <c r="AJ48" s="45">
        <v>39</v>
      </c>
      <c r="AK48" s="46">
        <f t="shared" si="33"/>
        <v>47453</v>
      </c>
      <c r="AL48" s="261" t="e">
        <f t="shared" si="10"/>
        <v>#NUM!</v>
      </c>
      <c r="AM48" s="262" t="e">
        <f t="shared" si="24"/>
        <v>#NUM!</v>
      </c>
      <c r="AN48" s="272" t="e">
        <f t="shared" si="11"/>
        <v>#NUM!</v>
      </c>
      <c r="AO48" s="263" t="e">
        <f t="shared" si="25"/>
        <v>#NUM!</v>
      </c>
      <c r="AQ48" s="45">
        <v>39</v>
      </c>
      <c r="AR48" s="46">
        <f t="shared" si="34"/>
        <v>47484</v>
      </c>
      <c r="AS48" s="261">
        <f t="shared" si="12"/>
        <v>0</v>
      </c>
      <c r="AT48" s="262">
        <f t="shared" si="26"/>
        <v>0</v>
      </c>
      <c r="AU48" s="272">
        <f t="shared" si="13"/>
        <v>0</v>
      </c>
      <c r="AV48" s="263">
        <f t="shared" si="27"/>
        <v>0</v>
      </c>
    </row>
    <row r="49" spans="1:48" x14ac:dyDescent="0.45">
      <c r="A49" s="49">
        <v>40</v>
      </c>
      <c r="B49" s="46">
        <f t="shared" si="28"/>
        <v>47484</v>
      </c>
      <c r="C49" s="268" t="e">
        <f t="shared" si="0"/>
        <v>#NUM!</v>
      </c>
      <c r="D49" s="262" t="e">
        <f t="shared" si="14"/>
        <v>#NUM!</v>
      </c>
      <c r="E49" s="262" t="e">
        <f t="shared" si="1"/>
        <v>#NUM!</v>
      </c>
      <c r="F49" s="263" t="e">
        <f t="shared" si="15"/>
        <v>#NUM!</v>
      </c>
      <c r="G49" s="27"/>
      <c r="H49" s="45">
        <v>40</v>
      </c>
      <c r="I49" s="46">
        <f t="shared" si="29"/>
        <v>47484</v>
      </c>
      <c r="J49" s="261" t="e">
        <f t="shared" si="2"/>
        <v>#NUM!</v>
      </c>
      <c r="K49" s="262" t="e">
        <f t="shared" si="16"/>
        <v>#NUM!</v>
      </c>
      <c r="L49" s="272" t="e">
        <f t="shared" si="3"/>
        <v>#NUM!</v>
      </c>
      <c r="M49" s="263" t="e">
        <f t="shared" si="17"/>
        <v>#NUM!</v>
      </c>
      <c r="N49" s="26"/>
      <c r="O49" s="45">
        <v>40</v>
      </c>
      <c r="P49" s="46">
        <f t="shared" si="30"/>
        <v>47484</v>
      </c>
      <c r="Q49" s="261" t="e">
        <f t="shared" si="4"/>
        <v>#NUM!</v>
      </c>
      <c r="R49" s="262" t="e">
        <f t="shared" si="18"/>
        <v>#NUM!</v>
      </c>
      <c r="S49" s="272" t="e">
        <f t="shared" si="5"/>
        <v>#NUM!</v>
      </c>
      <c r="T49" s="263" t="e">
        <f t="shared" si="19"/>
        <v>#NUM!</v>
      </c>
      <c r="V49" s="45">
        <v>40</v>
      </c>
      <c r="W49" s="46">
        <f t="shared" si="31"/>
        <v>47484</v>
      </c>
      <c r="X49" s="261" t="e">
        <f t="shared" si="6"/>
        <v>#NUM!</v>
      </c>
      <c r="Y49" s="262" t="e">
        <f t="shared" si="20"/>
        <v>#NUM!</v>
      </c>
      <c r="Z49" s="272" t="e">
        <f t="shared" si="7"/>
        <v>#NUM!</v>
      </c>
      <c r="AA49" s="263" t="e">
        <f t="shared" si="21"/>
        <v>#NUM!</v>
      </c>
      <c r="AC49" s="45">
        <v>40</v>
      </c>
      <c r="AD49" s="46">
        <f t="shared" si="32"/>
        <v>47484</v>
      </c>
      <c r="AE49" s="261" t="e">
        <f t="shared" si="8"/>
        <v>#NUM!</v>
      </c>
      <c r="AF49" s="262" t="e">
        <f t="shared" si="22"/>
        <v>#NUM!</v>
      </c>
      <c r="AG49" s="272" t="e">
        <f t="shared" si="9"/>
        <v>#NUM!</v>
      </c>
      <c r="AH49" s="263" t="e">
        <f t="shared" si="23"/>
        <v>#NUM!</v>
      </c>
      <c r="AJ49" s="45">
        <v>40</v>
      </c>
      <c r="AK49" s="46">
        <f t="shared" si="33"/>
        <v>47484</v>
      </c>
      <c r="AL49" s="261" t="e">
        <f t="shared" si="10"/>
        <v>#NUM!</v>
      </c>
      <c r="AM49" s="262" t="e">
        <f t="shared" si="24"/>
        <v>#NUM!</v>
      </c>
      <c r="AN49" s="272" t="e">
        <f t="shared" si="11"/>
        <v>#NUM!</v>
      </c>
      <c r="AO49" s="263" t="e">
        <f t="shared" si="25"/>
        <v>#NUM!</v>
      </c>
      <c r="AQ49" s="45">
        <v>40</v>
      </c>
      <c r="AR49" s="46">
        <f t="shared" si="34"/>
        <v>47515</v>
      </c>
      <c r="AS49" s="261">
        <f t="shared" si="12"/>
        <v>0</v>
      </c>
      <c r="AT49" s="262">
        <f t="shared" si="26"/>
        <v>0</v>
      </c>
      <c r="AU49" s="272">
        <f t="shared" si="13"/>
        <v>0</v>
      </c>
      <c r="AV49" s="263">
        <f t="shared" si="27"/>
        <v>0</v>
      </c>
    </row>
    <row r="50" spans="1:48" x14ac:dyDescent="0.45">
      <c r="A50" s="49">
        <v>41</v>
      </c>
      <c r="B50" s="46">
        <f t="shared" si="28"/>
        <v>47515</v>
      </c>
      <c r="C50" s="268" t="e">
        <f t="shared" si="0"/>
        <v>#NUM!</v>
      </c>
      <c r="D50" s="262" t="e">
        <f t="shared" si="14"/>
        <v>#NUM!</v>
      </c>
      <c r="E50" s="262" t="e">
        <f t="shared" si="1"/>
        <v>#NUM!</v>
      </c>
      <c r="F50" s="263" t="e">
        <f t="shared" si="15"/>
        <v>#NUM!</v>
      </c>
      <c r="G50" s="27"/>
      <c r="H50" s="45">
        <v>41</v>
      </c>
      <c r="I50" s="46">
        <f t="shared" si="29"/>
        <v>47515</v>
      </c>
      <c r="J50" s="261" t="e">
        <f t="shared" si="2"/>
        <v>#NUM!</v>
      </c>
      <c r="K50" s="262" t="e">
        <f t="shared" si="16"/>
        <v>#NUM!</v>
      </c>
      <c r="L50" s="272" t="e">
        <f t="shared" si="3"/>
        <v>#NUM!</v>
      </c>
      <c r="M50" s="263" t="e">
        <f t="shared" si="17"/>
        <v>#NUM!</v>
      </c>
      <c r="N50" s="26"/>
      <c r="O50" s="45">
        <v>41</v>
      </c>
      <c r="P50" s="46">
        <f t="shared" si="30"/>
        <v>47515</v>
      </c>
      <c r="Q50" s="261" t="e">
        <f t="shared" si="4"/>
        <v>#NUM!</v>
      </c>
      <c r="R50" s="262" t="e">
        <f t="shared" si="18"/>
        <v>#NUM!</v>
      </c>
      <c r="S50" s="272" t="e">
        <f t="shared" si="5"/>
        <v>#NUM!</v>
      </c>
      <c r="T50" s="263" t="e">
        <f t="shared" si="19"/>
        <v>#NUM!</v>
      </c>
      <c r="V50" s="45">
        <v>41</v>
      </c>
      <c r="W50" s="46">
        <f t="shared" si="31"/>
        <v>47515</v>
      </c>
      <c r="X50" s="261" t="e">
        <f t="shared" si="6"/>
        <v>#NUM!</v>
      </c>
      <c r="Y50" s="262" t="e">
        <f t="shared" si="20"/>
        <v>#NUM!</v>
      </c>
      <c r="Z50" s="272" t="e">
        <f t="shared" si="7"/>
        <v>#NUM!</v>
      </c>
      <c r="AA50" s="263" t="e">
        <f t="shared" si="21"/>
        <v>#NUM!</v>
      </c>
      <c r="AC50" s="45">
        <v>41</v>
      </c>
      <c r="AD50" s="46">
        <f t="shared" si="32"/>
        <v>47515</v>
      </c>
      <c r="AE50" s="261" t="e">
        <f t="shared" si="8"/>
        <v>#NUM!</v>
      </c>
      <c r="AF50" s="262" t="e">
        <f t="shared" si="22"/>
        <v>#NUM!</v>
      </c>
      <c r="AG50" s="272" t="e">
        <f t="shared" si="9"/>
        <v>#NUM!</v>
      </c>
      <c r="AH50" s="263" t="e">
        <f t="shared" si="23"/>
        <v>#NUM!</v>
      </c>
      <c r="AJ50" s="45">
        <v>41</v>
      </c>
      <c r="AK50" s="46">
        <f t="shared" si="33"/>
        <v>47515</v>
      </c>
      <c r="AL50" s="261" t="e">
        <f t="shared" si="10"/>
        <v>#NUM!</v>
      </c>
      <c r="AM50" s="262" t="e">
        <f t="shared" si="24"/>
        <v>#NUM!</v>
      </c>
      <c r="AN50" s="272" t="e">
        <f t="shared" si="11"/>
        <v>#NUM!</v>
      </c>
      <c r="AO50" s="263" t="e">
        <f t="shared" si="25"/>
        <v>#NUM!</v>
      </c>
      <c r="AQ50" s="45">
        <v>41</v>
      </c>
      <c r="AR50" s="46">
        <f t="shared" si="34"/>
        <v>47543</v>
      </c>
      <c r="AS50" s="261">
        <f t="shared" si="12"/>
        <v>0</v>
      </c>
      <c r="AT50" s="262">
        <f t="shared" si="26"/>
        <v>0</v>
      </c>
      <c r="AU50" s="272">
        <f t="shared" si="13"/>
        <v>0</v>
      </c>
      <c r="AV50" s="263">
        <f t="shared" si="27"/>
        <v>0</v>
      </c>
    </row>
    <row r="51" spans="1:48" x14ac:dyDescent="0.45">
      <c r="A51" s="49">
        <v>42</v>
      </c>
      <c r="B51" s="46">
        <f t="shared" si="28"/>
        <v>47543</v>
      </c>
      <c r="C51" s="268" t="e">
        <f t="shared" si="0"/>
        <v>#NUM!</v>
      </c>
      <c r="D51" s="262" t="e">
        <f t="shared" si="14"/>
        <v>#NUM!</v>
      </c>
      <c r="E51" s="262" t="e">
        <f t="shared" si="1"/>
        <v>#NUM!</v>
      </c>
      <c r="F51" s="263" t="e">
        <f t="shared" si="15"/>
        <v>#NUM!</v>
      </c>
      <c r="G51" s="27"/>
      <c r="H51" s="45">
        <v>42</v>
      </c>
      <c r="I51" s="46">
        <f t="shared" si="29"/>
        <v>47543</v>
      </c>
      <c r="J51" s="261" t="e">
        <f t="shared" si="2"/>
        <v>#NUM!</v>
      </c>
      <c r="K51" s="262" t="e">
        <f t="shared" si="16"/>
        <v>#NUM!</v>
      </c>
      <c r="L51" s="272" t="e">
        <f t="shared" si="3"/>
        <v>#NUM!</v>
      </c>
      <c r="M51" s="263" t="e">
        <f t="shared" si="17"/>
        <v>#NUM!</v>
      </c>
      <c r="N51" s="26"/>
      <c r="O51" s="45">
        <v>42</v>
      </c>
      <c r="P51" s="46">
        <f t="shared" si="30"/>
        <v>47543</v>
      </c>
      <c r="Q51" s="261" t="e">
        <f t="shared" si="4"/>
        <v>#NUM!</v>
      </c>
      <c r="R51" s="262" t="e">
        <f t="shared" si="18"/>
        <v>#NUM!</v>
      </c>
      <c r="S51" s="272" t="e">
        <f t="shared" si="5"/>
        <v>#NUM!</v>
      </c>
      <c r="T51" s="263" t="e">
        <f t="shared" si="19"/>
        <v>#NUM!</v>
      </c>
      <c r="V51" s="45">
        <v>42</v>
      </c>
      <c r="W51" s="46">
        <f t="shared" si="31"/>
        <v>47543</v>
      </c>
      <c r="X51" s="261" t="e">
        <f t="shared" si="6"/>
        <v>#NUM!</v>
      </c>
      <c r="Y51" s="262" t="e">
        <f t="shared" si="20"/>
        <v>#NUM!</v>
      </c>
      <c r="Z51" s="272" t="e">
        <f t="shared" si="7"/>
        <v>#NUM!</v>
      </c>
      <c r="AA51" s="263" t="e">
        <f t="shared" si="21"/>
        <v>#NUM!</v>
      </c>
      <c r="AC51" s="45">
        <v>42</v>
      </c>
      <c r="AD51" s="46">
        <f t="shared" si="32"/>
        <v>47543</v>
      </c>
      <c r="AE51" s="261" t="e">
        <f t="shared" si="8"/>
        <v>#NUM!</v>
      </c>
      <c r="AF51" s="262" t="e">
        <f t="shared" si="22"/>
        <v>#NUM!</v>
      </c>
      <c r="AG51" s="272" t="e">
        <f t="shared" si="9"/>
        <v>#NUM!</v>
      </c>
      <c r="AH51" s="263" t="e">
        <f t="shared" si="23"/>
        <v>#NUM!</v>
      </c>
      <c r="AJ51" s="45">
        <v>42</v>
      </c>
      <c r="AK51" s="46">
        <f t="shared" si="33"/>
        <v>47543</v>
      </c>
      <c r="AL51" s="261" t="e">
        <f t="shared" si="10"/>
        <v>#NUM!</v>
      </c>
      <c r="AM51" s="262" t="e">
        <f t="shared" si="24"/>
        <v>#NUM!</v>
      </c>
      <c r="AN51" s="272" t="e">
        <f t="shared" si="11"/>
        <v>#NUM!</v>
      </c>
      <c r="AO51" s="263" t="e">
        <f t="shared" si="25"/>
        <v>#NUM!</v>
      </c>
      <c r="AQ51" s="45">
        <v>42</v>
      </c>
      <c r="AR51" s="46">
        <f t="shared" si="34"/>
        <v>47574</v>
      </c>
      <c r="AS51" s="261">
        <f t="shared" si="12"/>
        <v>0</v>
      </c>
      <c r="AT51" s="262">
        <f t="shared" si="26"/>
        <v>0</v>
      </c>
      <c r="AU51" s="272">
        <f t="shared" si="13"/>
        <v>0</v>
      </c>
      <c r="AV51" s="263">
        <f t="shared" si="27"/>
        <v>0</v>
      </c>
    </row>
    <row r="52" spans="1:48" x14ac:dyDescent="0.45">
      <c r="A52" s="49">
        <v>43</v>
      </c>
      <c r="B52" s="46">
        <f t="shared" si="28"/>
        <v>47574</v>
      </c>
      <c r="C52" s="268" t="e">
        <f t="shared" si="0"/>
        <v>#NUM!</v>
      </c>
      <c r="D52" s="262" t="e">
        <f t="shared" si="14"/>
        <v>#NUM!</v>
      </c>
      <c r="E52" s="262" t="e">
        <f t="shared" si="1"/>
        <v>#NUM!</v>
      </c>
      <c r="F52" s="263" t="e">
        <f t="shared" si="15"/>
        <v>#NUM!</v>
      </c>
      <c r="G52" s="27"/>
      <c r="H52" s="45">
        <v>43</v>
      </c>
      <c r="I52" s="46">
        <f t="shared" si="29"/>
        <v>47574</v>
      </c>
      <c r="J52" s="261" t="e">
        <f t="shared" si="2"/>
        <v>#NUM!</v>
      </c>
      <c r="K52" s="262" t="e">
        <f t="shared" si="16"/>
        <v>#NUM!</v>
      </c>
      <c r="L52" s="272" t="e">
        <f t="shared" si="3"/>
        <v>#NUM!</v>
      </c>
      <c r="M52" s="263" t="e">
        <f t="shared" si="17"/>
        <v>#NUM!</v>
      </c>
      <c r="N52" s="26"/>
      <c r="O52" s="45">
        <v>43</v>
      </c>
      <c r="P52" s="46">
        <f t="shared" si="30"/>
        <v>47574</v>
      </c>
      <c r="Q52" s="261" t="e">
        <f t="shared" si="4"/>
        <v>#NUM!</v>
      </c>
      <c r="R52" s="262" t="e">
        <f t="shared" si="18"/>
        <v>#NUM!</v>
      </c>
      <c r="S52" s="272" t="e">
        <f t="shared" si="5"/>
        <v>#NUM!</v>
      </c>
      <c r="T52" s="263" t="e">
        <f t="shared" si="19"/>
        <v>#NUM!</v>
      </c>
      <c r="V52" s="45">
        <v>43</v>
      </c>
      <c r="W52" s="46">
        <f t="shared" si="31"/>
        <v>47574</v>
      </c>
      <c r="X52" s="261" t="e">
        <f t="shared" si="6"/>
        <v>#NUM!</v>
      </c>
      <c r="Y52" s="262" t="e">
        <f t="shared" si="20"/>
        <v>#NUM!</v>
      </c>
      <c r="Z52" s="272" t="e">
        <f t="shared" si="7"/>
        <v>#NUM!</v>
      </c>
      <c r="AA52" s="263" t="e">
        <f t="shared" si="21"/>
        <v>#NUM!</v>
      </c>
      <c r="AC52" s="45">
        <v>43</v>
      </c>
      <c r="AD52" s="46">
        <f t="shared" si="32"/>
        <v>47574</v>
      </c>
      <c r="AE52" s="261" t="e">
        <f t="shared" si="8"/>
        <v>#NUM!</v>
      </c>
      <c r="AF52" s="262" t="e">
        <f t="shared" si="22"/>
        <v>#NUM!</v>
      </c>
      <c r="AG52" s="272" t="e">
        <f t="shared" si="9"/>
        <v>#NUM!</v>
      </c>
      <c r="AH52" s="263" t="e">
        <f t="shared" si="23"/>
        <v>#NUM!</v>
      </c>
      <c r="AJ52" s="45">
        <v>43</v>
      </c>
      <c r="AK52" s="46">
        <f t="shared" si="33"/>
        <v>47574</v>
      </c>
      <c r="AL52" s="261" t="e">
        <f t="shared" si="10"/>
        <v>#NUM!</v>
      </c>
      <c r="AM52" s="262" t="e">
        <f t="shared" si="24"/>
        <v>#NUM!</v>
      </c>
      <c r="AN52" s="272" t="e">
        <f t="shared" si="11"/>
        <v>#NUM!</v>
      </c>
      <c r="AO52" s="263" t="e">
        <f t="shared" si="25"/>
        <v>#NUM!</v>
      </c>
      <c r="AQ52" s="45">
        <v>43</v>
      </c>
      <c r="AR52" s="46">
        <f t="shared" si="34"/>
        <v>47604</v>
      </c>
      <c r="AS52" s="261">
        <f t="shared" si="12"/>
        <v>0</v>
      </c>
      <c r="AT52" s="262">
        <f t="shared" si="26"/>
        <v>0</v>
      </c>
      <c r="AU52" s="272">
        <f t="shared" si="13"/>
        <v>0</v>
      </c>
      <c r="AV52" s="263">
        <f t="shared" si="27"/>
        <v>0</v>
      </c>
    </row>
    <row r="53" spans="1:48" x14ac:dyDescent="0.45">
      <c r="A53" s="49">
        <v>44</v>
      </c>
      <c r="B53" s="46">
        <f t="shared" si="28"/>
        <v>47604</v>
      </c>
      <c r="C53" s="268" t="e">
        <f t="shared" si="0"/>
        <v>#NUM!</v>
      </c>
      <c r="D53" s="262" t="e">
        <f t="shared" si="14"/>
        <v>#NUM!</v>
      </c>
      <c r="E53" s="262" t="e">
        <f t="shared" si="1"/>
        <v>#NUM!</v>
      </c>
      <c r="F53" s="263" t="e">
        <f t="shared" si="15"/>
        <v>#NUM!</v>
      </c>
      <c r="G53" s="27"/>
      <c r="H53" s="45">
        <v>44</v>
      </c>
      <c r="I53" s="46">
        <f t="shared" si="29"/>
        <v>47604</v>
      </c>
      <c r="J53" s="261" t="e">
        <f t="shared" si="2"/>
        <v>#NUM!</v>
      </c>
      <c r="K53" s="262" t="e">
        <f t="shared" si="16"/>
        <v>#NUM!</v>
      </c>
      <c r="L53" s="272" t="e">
        <f t="shared" si="3"/>
        <v>#NUM!</v>
      </c>
      <c r="M53" s="263" t="e">
        <f t="shared" si="17"/>
        <v>#NUM!</v>
      </c>
      <c r="N53" s="26"/>
      <c r="O53" s="45">
        <v>44</v>
      </c>
      <c r="P53" s="46">
        <f t="shared" si="30"/>
        <v>47604</v>
      </c>
      <c r="Q53" s="261" t="e">
        <f t="shared" si="4"/>
        <v>#NUM!</v>
      </c>
      <c r="R53" s="262" t="e">
        <f t="shared" si="18"/>
        <v>#NUM!</v>
      </c>
      <c r="S53" s="272" t="e">
        <f t="shared" si="5"/>
        <v>#NUM!</v>
      </c>
      <c r="T53" s="263" t="e">
        <f t="shared" si="19"/>
        <v>#NUM!</v>
      </c>
      <c r="V53" s="45">
        <v>44</v>
      </c>
      <c r="W53" s="46">
        <f t="shared" si="31"/>
        <v>47604</v>
      </c>
      <c r="X53" s="261" t="e">
        <f t="shared" si="6"/>
        <v>#NUM!</v>
      </c>
      <c r="Y53" s="262" t="e">
        <f t="shared" si="20"/>
        <v>#NUM!</v>
      </c>
      <c r="Z53" s="272" t="e">
        <f t="shared" si="7"/>
        <v>#NUM!</v>
      </c>
      <c r="AA53" s="263" t="e">
        <f t="shared" si="21"/>
        <v>#NUM!</v>
      </c>
      <c r="AC53" s="45">
        <v>44</v>
      </c>
      <c r="AD53" s="46">
        <f t="shared" si="32"/>
        <v>47604</v>
      </c>
      <c r="AE53" s="261" t="e">
        <f t="shared" si="8"/>
        <v>#NUM!</v>
      </c>
      <c r="AF53" s="262" t="e">
        <f t="shared" si="22"/>
        <v>#NUM!</v>
      </c>
      <c r="AG53" s="272" t="e">
        <f t="shared" si="9"/>
        <v>#NUM!</v>
      </c>
      <c r="AH53" s="263" t="e">
        <f t="shared" si="23"/>
        <v>#NUM!</v>
      </c>
      <c r="AJ53" s="45">
        <v>44</v>
      </c>
      <c r="AK53" s="46">
        <f t="shared" si="33"/>
        <v>47604</v>
      </c>
      <c r="AL53" s="261" t="e">
        <f t="shared" si="10"/>
        <v>#NUM!</v>
      </c>
      <c r="AM53" s="262" t="e">
        <f t="shared" si="24"/>
        <v>#NUM!</v>
      </c>
      <c r="AN53" s="272" t="e">
        <f t="shared" si="11"/>
        <v>#NUM!</v>
      </c>
      <c r="AO53" s="263" t="e">
        <f t="shared" si="25"/>
        <v>#NUM!</v>
      </c>
      <c r="AQ53" s="45">
        <v>44</v>
      </c>
      <c r="AR53" s="46">
        <f t="shared" si="34"/>
        <v>47635</v>
      </c>
      <c r="AS53" s="261">
        <f t="shared" si="12"/>
        <v>0</v>
      </c>
      <c r="AT53" s="262">
        <f t="shared" si="26"/>
        <v>0</v>
      </c>
      <c r="AU53" s="272">
        <f t="shared" si="13"/>
        <v>0</v>
      </c>
      <c r="AV53" s="263">
        <f t="shared" si="27"/>
        <v>0</v>
      </c>
    </row>
    <row r="54" spans="1:48" x14ac:dyDescent="0.45">
      <c r="A54" s="49">
        <v>45</v>
      </c>
      <c r="B54" s="46">
        <f t="shared" si="28"/>
        <v>47635</v>
      </c>
      <c r="C54" s="268" t="e">
        <f t="shared" si="0"/>
        <v>#NUM!</v>
      </c>
      <c r="D54" s="262" t="e">
        <f t="shared" si="14"/>
        <v>#NUM!</v>
      </c>
      <c r="E54" s="262" t="e">
        <f t="shared" si="1"/>
        <v>#NUM!</v>
      </c>
      <c r="F54" s="263" t="e">
        <f t="shared" si="15"/>
        <v>#NUM!</v>
      </c>
      <c r="G54" s="27"/>
      <c r="H54" s="45">
        <v>45</v>
      </c>
      <c r="I54" s="46">
        <f t="shared" si="29"/>
        <v>47635</v>
      </c>
      <c r="J54" s="261" t="e">
        <f t="shared" si="2"/>
        <v>#NUM!</v>
      </c>
      <c r="K54" s="262" t="e">
        <f t="shared" si="16"/>
        <v>#NUM!</v>
      </c>
      <c r="L54" s="272" t="e">
        <f t="shared" si="3"/>
        <v>#NUM!</v>
      </c>
      <c r="M54" s="263" t="e">
        <f t="shared" si="17"/>
        <v>#NUM!</v>
      </c>
      <c r="N54" s="26"/>
      <c r="O54" s="45">
        <v>45</v>
      </c>
      <c r="P54" s="46">
        <f t="shared" si="30"/>
        <v>47635</v>
      </c>
      <c r="Q54" s="261" t="e">
        <f t="shared" si="4"/>
        <v>#NUM!</v>
      </c>
      <c r="R54" s="262" t="e">
        <f t="shared" si="18"/>
        <v>#NUM!</v>
      </c>
      <c r="S54" s="272" t="e">
        <f t="shared" si="5"/>
        <v>#NUM!</v>
      </c>
      <c r="T54" s="263" t="e">
        <f t="shared" si="19"/>
        <v>#NUM!</v>
      </c>
      <c r="V54" s="45">
        <v>45</v>
      </c>
      <c r="W54" s="46">
        <f t="shared" si="31"/>
        <v>47635</v>
      </c>
      <c r="X54" s="261" t="e">
        <f t="shared" si="6"/>
        <v>#NUM!</v>
      </c>
      <c r="Y54" s="262" t="e">
        <f t="shared" si="20"/>
        <v>#NUM!</v>
      </c>
      <c r="Z54" s="272" t="e">
        <f t="shared" si="7"/>
        <v>#NUM!</v>
      </c>
      <c r="AA54" s="263" t="e">
        <f t="shared" si="21"/>
        <v>#NUM!</v>
      </c>
      <c r="AC54" s="45">
        <v>45</v>
      </c>
      <c r="AD54" s="46">
        <f t="shared" si="32"/>
        <v>47635</v>
      </c>
      <c r="AE54" s="261" t="e">
        <f t="shared" si="8"/>
        <v>#NUM!</v>
      </c>
      <c r="AF54" s="262" t="e">
        <f t="shared" si="22"/>
        <v>#NUM!</v>
      </c>
      <c r="AG54" s="272" t="e">
        <f t="shared" si="9"/>
        <v>#NUM!</v>
      </c>
      <c r="AH54" s="263" t="e">
        <f t="shared" si="23"/>
        <v>#NUM!</v>
      </c>
      <c r="AJ54" s="45">
        <v>45</v>
      </c>
      <c r="AK54" s="46">
        <f t="shared" si="33"/>
        <v>47635</v>
      </c>
      <c r="AL54" s="261" t="e">
        <f t="shared" si="10"/>
        <v>#NUM!</v>
      </c>
      <c r="AM54" s="262" t="e">
        <f t="shared" si="24"/>
        <v>#NUM!</v>
      </c>
      <c r="AN54" s="272" t="e">
        <f t="shared" si="11"/>
        <v>#NUM!</v>
      </c>
      <c r="AO54" s="263" t="e">
        <f t="shared" si="25"/>
        <v>#NUM!</v>
      </c>
      <c r="AQ54" s="45">
        <v>45</v>
      </c>
      <c r="AR54" s="46">
        <f t="shared" si="34"/>
        <v>47665</v>
      </c>
      <c r="AS54" s="261">
        <f t="shared" si="12"/>
        <v>0</v>
      </c>
      <c r="AT54" s="262">
        <f t="shared" si="26"/>
        <v>0</v>
      </c>
      <c r="AU54" s="272">
        <f t="shared" si="13"/>
        <v>0</v>
      </c>
      <c r="AV54" s="263">
        <f t="shared" si="27"/>
        <v>0</v>
      </c>
    </row>
    <row r="55" spans="1:48" x14ac:dyDescent="0.45">
      <c r="A55" s="49">
        <v>46</v>
      </c>
      <c r="B55" s="46">
        <f t="shared" si="28"/>
        <v>47665</v>
      </c>
      <c r="C55" s="268" t="e">
        <f t="shared" si="0"/>
        <v>#NUM!</v>
      </c>
      <c r="D55" s="262" t="e">
        <f t="shared" si="14"/>
        <v>#NUM!</v>
      </c>
      <c r="E55" s="262" t="e">
        <f t="shared" si="1"/>
        <v>#NUM!</v>
      </c>
      <c r="F55" s="263" t="e">
        <f t="shared" si="15"/>
        <v>#NUM!</v>
      </c>
      <c r="G55" s="27"/>
      <c r="H55" s="45">
        <v>46</v>
      </c>
      <c r="I55" s="46">
        <f t="shared" si="29"/>
        <v>47665</v>
      </c>
      <c r="J55" s="261" t="e">
        <f t="shared" si="2"/>
        <v>#NUM!</v>
      </c>
      <c r="K55" s="262" t="e">
        <f t="shared" si="16"/>
        <v>#NUM!</v>
      </c>
      <c r="L55" s="272" t="e">
        <f t="shared" si="3"/>
        <v>#NUM!</v>
      </c>
      <c r="M55" s="263" t="e">
        <f t="shared" si="17"/>
        <v>#NUM!</v>
      </c>
      <c r="N55" s="26"/>
      <c r="O55" s="45">
        <v>46</v>
      </c>
      <c r="P55" s="46">
        <f t="shared" si="30"/>
        <v>47665</v>
      </c>
      <c r="Q55" s="261" t="e">
        <f t="shared" si="4"/>
        <v>#NUM!</v>
      </c>
      <c r="R55" s="262" t="e">
        <f t="shared" si="18"/>
        <v>#NUM!</v>
      </c>
      <c r="S55" s="272" t="e">
        <f t="shared" si="5"/>
        <v>#NUM!</v>
      </c>
      <c r="T55" s="263" t="e">
        <f t="shared" si="19"/>
        <v>#NUM!</v>
      </c>
      <c r="V55" s="45">
        <v>46</v>
      </c>
      <c r="W55" s="46">
        <f t="shared" si="31"/>
        <v>47665</v>
      </c>
      <c r="X55" s="261" t="e">
        <f t="shared" si="6"/>
        <v>#NUM!</v>
      </c>
      <c r="Y55" s="262" t="e">
        <f t="shared" si="20"/>
        <v>#NUM!</v>
      </c>
      <c r="Z55" s="272" t="e">
        <f t="shared" si="7"/>
        <v>#NUM!</v>
      </c>
      <c r="AA55" s="263" t="e">
        <f t="shared" si="21"/>
        <v>#NUM!</v>
      </c>
      <c r="AC55" s="45">
        <v>46</v>
      </c>
      <c r="AD55" s="46">
        <f t="shared" si="32"/>
        <v>47665</v>
      </c>
      <c r="AE55" s="261" t="e">
        <f t="shared" si="8"/>
        <v>#NUM!</v>
      </c>
      <c r="AF55" s="262" t="e">
        <f t="shared" si="22"/>
        <v>#NUM!</v>
      </c>
      <c r="AG55" s="272" t="e">
        <f t="shared" si="9"/>
        <v>#NUM!</v>
      </c>
      <c r="AH55" s="263" t="e">
        <f t="shared" si="23"/>
        <v>#NUM!</v>
      </c>
      <c r="AJ55" s="45">
        <v>46</v>
      </c>
      <c r="AK55" s="46">
        <f t="shared" si="33"/>
        <v>47665</v>
      </c>
      <c r="AL55" s="261" t="e">
        <f t="shared" si="10"/>
        <v>#NUM!</v>
      </c>
      <c r="AM55" s="262" t="e">
        <f t="shared" si="24"/>
        <v>#NUM!</v>
      </c>
      <c r="AN55" s="272" t="e">
        <f t="shared" si="11"/>
        <v>#NUM!</v>
      </c>
      <c r="AO55" s="263" t="e">
        <f t="shared" si="25"/>
        <v>#NUM!</v>
      </c>
      <c r="AQ55" s="45">
        <v>46</v>
      </c>
      <c r="AR55" s="46">
        <f t="shared" si="34"/>
        <v>47696</v>
      </c>
      <c r="AS55" s="261">
        <f t="shared" si="12"/>
        <v>0</v>
      </c>
      <c r="AT55" s="262">
        <f t="shared" si="26"/>
        <v>0</v>
      </c>
      <c r="AU55" s="272">
        <f t="shared" si="13"/>
        <v>0</v>
      </c>
      <c r="AV55" s="263">
        <f t="shared" si="27"/>
        <v>0</v>
      </c>
    </row>
    <row r="56" spans="1:48" x14ac:dyDescent="0.45">
      <c r="A56" s="49">
        <v>47</v>
      </c>
      <c r="B56" s="46">
        <f t="shared" si="28"/>
        <v>47696</v>
      </c>
      <c r="C56" s="268" t="e">
        <f t="shared" si="0"/>
        <v>#NUM!</v>
      </c>
      <c r="D56" s="262" t="e">
        <f t="shared" si="14"/>
        <v>#NUM!</v>
      </c>
      <c r="E56" s="262" t="e">
        <f t="shared" si="1"/>
        <v>#NUM!</v>
      </c>
      <c r="F56" s="263" t="e">
        <f t="shared" si="15"/>
        <v>#NUM!</v>
      </c>
      <c r="G56" s="27"/>
      <c r="H56" s="45">
        <v>47</v>
      </c>
      <c r="I56" s="46">
        <f t="shared" si="29"/>
        <v>47696</v>
      </c>
      <c r="J56" s="261" t="e">
        <f t="shared" si="2"/>
        <v>#NUM!</v>
      </c>
      <c r="K56" s="262" t="e">
        <f t="shared" si="16"/>
        <v>#NUM!</v>
      </c>
      <c r="L56" s="272" t="e">
        <f t="shared" si="3"/>
        <v>#NUM!</v>
      </c>
      <c r="M56" s="263" t="e">
        <f t="shared" si="17"/>
        <v>#NUM!</v>
      </c>
      <c r="N56" s="26"/>
      <c r="O56" s="45">
        <v>47</v>
      </c>
      <c r="P56" s="46">
        <f t="shared" si="30"/>
        <v>47696</v>
      </c>
      <c r="Q56" s="261" t="e">
        <f t="shared" si="4"/>
        <v>#NUM!</v>
      </c>
      <c r="R56" s="262" t="e">
        <f t="shared" si="18"/>
        <v>#NUM!</v>
      </c>
      <c r="S56" s="272" t="e">
        <f t="shared" si="5"/>
        <v>#NUM!</v>
      </c>
      <c r="T56" s="263" t="e">
        <f t="shared" si="19"/>
        <v>#NUM!</v>
      </c>
      <c r="V56" s="45">
        <v>47</v>
      </c>
      <c r="W56" s="46">
        <f t="shared" si="31"/>
        <v>47696</v>
      </c>
      <c r="X56" s="261" t="e">
        <f t="shared" si="6"/>
        <v>#NUM!</v>
      </c>
      <c r="Y56" s="262" t="e">
        <f t="shared" si="20"/>
        <v>#NUM!</v>
      </c>
      <c r="Z56" s="272" t="e">
        <f t="shared" si="7"/>
        <v>#NUM!</v>
      </c>
      <c r="AA56" s="263" t="e">
        <f t="shared" si="21"/>
        <v>#NUM!</v>
      </c>
      <c r="AC56" s="45">
        <v>47</v>
      </c>
      <c r="AD56" s="46">
        <f t="shared" si="32"/>
        <v>47696</v>
      </c>
      <c r="AE56" s="261" t="e">
        <f t="shared" si="8"/>
        <v>#NUM!</v>
      </c>
      <c r="AF56" s="262" t="e">
        <f t="shared" si="22"/>
        <v>#NUM!</v>
      </c>
      <c r="AG56" s="272" t="e">
        <f t="shared" si="9"/>
        <v>#NUM!</v>
      </c>
      <c r="AH56" s="263" t="e">
        <f t="shared" si="23"/>
        <v>#NUM!</v>
      </c>
      <c r="AJ56" s="45">
        <v>47</v>
      </c>
      <c r="AK56" s="46">
        <f t="shared" si="33"/>
        <v>47696</v>
      </c>
      <c r="AL56" s="261" t="e">
        <f t="shared" si="10"/>
        <v>#NUM!</v>
      </c>
      <c r="AM56" s="262" t="e">
        <f t="shared" si="24"/>
        <v>#NUM!</v>
      </c>
      <c r="AN56" s="272" t="e">
        <f t="shared" si="11"/>
        <v>#NUM!</v>
      </c>
      <c r="AO56" s="263" t="e">
        <f t="shared" si="25"/>
        <v>#NUM!</v>
      </c>
      <c r="AQ56" s="45">
        <v>47</v>
      </c>
      <c r="AR56" s="46">
        <f t="shared" si="34"/>
        <v>47727</v>
      </c>
      <c r="AS56" s="261">
        <f t="shared" si="12"/>
        <v>0</v>
      </c>
      <c r="AT56" s="262">
        <f t="shared" si="26"/>
        <v>0</v>
      </c>
      <c r="AU56" s="272">
        <f t="shared" si="13"/>
        <v>0</v>
      </c>
      <c r="AV56" s="263">
        <f t="shared" si="27"/>
        <v>0</v>
      </c>
    </row>
    <row r="57" spans="1:48" ht="14.65" thickBot="1" x14ac:dyDescent="0.5">
      <c r="A57" s="49">
        <v>48</v>
      </c>
      <c r="B57" s="46">
        <f t="shared" si="28"/>
        <v>47727</v>
      </c>
      <c r="C57" s="269" t="e">
        <f t="shared" si="0"/>
        <v>#NUM!</v>
      </c>
      <c r="D57" s="265" t="e">
        <f t="shared" si="14"/>
        <v>#NUM!</v>
      </c>
      <c r="E57" s="265" t="e">
        <f t="shared" si="1"/>
        <v>#NUM!</v>
      </c>
      <c r="F57" s="266" t="e">
        <f t="shared" si="15"/>
        <v>#NUM!</v>
      </c>
      <c r="G57" s="27"/>
      <c r="H57" s="47">
        <v>48</v>
      </c>
      <c r="I57" s="46">
        <f t="shared" si="29"/>
        <v>47727</v>
      </c>
      <c r="J57" s="264" t="e">
        <f t="shared" si="2"/>
        <v>#NUM!</v>
      </c>
      <c r="K57" s="265" t="e">
        <f t="shared" si="16"/>
        <v>#NUM!</v>
      </c>
      <c r="L57" s="273" t="e">
        <f t="shared" si="3"/>
        <v>#NUM!</v>
      </c>
      <c r="M57" s="266" t="e">
        <f t="shared" si="17"/>
        <v>#NUM!</v>
      </c>
      <c r="N57" s="26"/>
      <c r="O57" s="47">
        <v>48</v>
      </c>
      <c r="P57" s="46">
        <f t="shared" si="30"/>
        <v>47727</v>
      </c>
      <c r="Q57" s="264" t="e">
        <f t="shared" si="4"/>
        <v>#NUM!</v>
      </c>
      <c r="R57" s="265" t="e">
        <f t="shared" si="18"/>
        <v>#NUM!</v>
      </c>
      <c r="S57" s="273" t="e">
        <f t="shared" si="5"/>
        <v>#NUM!</v>
      </c>
      <c r="T57" s="266" t="e">
        <f t="shared" si="19"/>
        <v>#NUM!</v>
      </c>
      <c r="V57" s="47">
        <v>48</v>
      </c>
      <c r="W57" s="46">
        <f t="shared" si="31"/>
        <v>47727</v>
      </c>
      <c r="X57" s="264" t="e">
        <f t="shared" si="6"/>
        <v>#NUM!</v>
      </c>
      <c r="Y57" s="265" t="e">
        <f t="shared" si="20"/>
        <v>#NUM!</v>
      </c>
      <c r="Z57" s="273" t="e">
        <f t="shared" si="7"/>
        <v>#NUM!</v>
      </c>
      <c r="AA57" s="266" t="e">
        <f t="shared" si="21"/>
        <v>#NUM!</v>
      </c>
      <c r="AC57" s="47">
        <v>48</v>
      </c>
      <c r="AD57" s="46">
        <f t="shared" si="32"/>
        <v>47727</v>
      </c>
      <c r="AE57" s="264" t="e">
        <f t="shared" si="8"/>
        <v>#NUM!</v>
      </c>
      <c r="AF57" s="265" t="e">
        <f t="shared" si="22"/>
        <v>#NUM!</v>
      </c>
      <c r="AG57" s="273" t="e">
        <f t="shared" si="9"/>
        <v>#NUM!</v>
      </c>
      <c r="AH57" s="266" t="e">
        <f t="shared" si="23"/>
        <v>#NUM!</v>
      </c>
      <c r="AJ57" s="47">
        <v>48</v>
      </c>
      <c r="AK57" s="46">
        <f t="shared" si="33"/>
        <v>47727</v>
      </c>
      <c r="AL57" s="264" t="e">
        <f t="shared" si="10"/>
        <v>#NUM!</v>
      </c>
      <c r="AM57" s="265" t="e">
        <f t="shared" si="24"/>
        <v>#NUM!</v>
      </c>
      <c r="AN57" s="273" t="e">
        <f t="shared" si="11"/>
        <v>#NUM!</v>
      </c>
      <c r="AO57" s="266" t="e">
        <f t="shared" si="25"/>
        <v>#NUM!</v>
      </c>
      <c r="AQ57" s="47">
        <v>48</v>
      </c>
      <c r="AR57" s="46">
        <f t="shared" si="34"/>
        <v>47757</v>
      </c>
      <c r="AS57" s="264">
        <f t="shared" si="12"/>
        <v>0</v>
      </c>
      <c r="AT57" s="265">
        <f t="shared" si="26"/>
        <v>0</v>
      </c>
      <c r="AU57" s="273">
        <f t="shared" si="13"/>
        <v>0</v>
      </c>
      <c r="AV57" s="266">
        <f t="shared" si="27"/>
        <v>0</v>
      </c>
    </row>
    <row r="58" spans="1:48" x14ac:dyDescent="0.45">
      <c r="A58" s="50">
        <v>49</v>
      </c>
      <c r="B58" s="51">
        <f t="shared" si="28"/>
        <v>47757</v>
      </c>
      <c r="C58" s="270" t="e">
        <f t="shared" si="0"/>
        <v>#NUM!</v>
      </c>
      <c r="D58" s="259" t="e">
        <f t="shared" si="14"/>
        <v>#NUM!</v>
      </c>
      <c r="E58" s="259" t="e">
        <f t="shared" si="1"/>
        <v>#NUM!</v>
      </c>
      <c r="F58" s="260" t="e">
        <f t="shared" si="15"/>
        <v>#NUM!</v>
      </c>
      <c r="G58" s="27"/>
      <c r="H58" s="43">
        <v>49</v>
      </c>
      <c r="I58" s="51">
        <f t="shared" si="29"/>
        <v>47757</v>
      </c>
      <c r="J58" s="258" t="e">
        <f t="shared" si="2"/>
        <v>#NUM!</v>
      </c>
      <c r="K58" s="259" t="e">
        <f t="shared" si="16"/>
        <v>#NUM!</v>
      </c>
      <c r="L58" s="271" t="e">
        <f t="shared" si="3"/>
        <v>#NUM!</v>
      </c>
      <c r="M58" s="260" t="e">
        <f t="shared" si="17"/>
        <v>#NUM!</v>
      </c>
      <c r="N58" s="26"/>
      <c r="O58" s="43">
        <v>49</v>
      </c>
      <c r="P58" s="51">
        <f t="shared" si="30"/>
        <v>47757</v>
      </c>
      <c r="Q58" s="258" t="e">
        <f t="shared" si="4"/>
        <v>#NUM!</v>
      </c>
      <c r="R58" s="259" t="e">
        <f t="shared" si="18"/>
        <v>#NUM!</v>
      </c>
      <c r="S58" s="271" t="e">
        <f t="shared" si="5"/>
        <v>#NUM!</v>
      </c>
      <c r="T58" s="260" t="e">
        <f t="shared" si="19"/>
        <v>#NUM!</v>
      </c>
      <c r="V58" s="43">
        <v>49</v>
      </c>
      <c r="W58" s="51">
        <f t="shared" si="31"/>
        <v>47757</v>
      </c>
      <c r="X58" s="258" t="e">
        <f t="shared" si="6"/>
        <v>#NUM!</v>
      </c>
      <c r="Y58" s="259" t="e">
        <f t="shared" si="20"/>
        <v>#NUM!</v>
      </c>
      <c r="Z58" s="271" t="e">
        <f t="shared" si="7"/>
        <v>#NUM!</v>
      </c>
      <c r="AA58" s="260" t="e">
        <f t="shared" si="21"/>
        <v>#NUM!</v>
      </c>
      <c r="AC58" s="43">
        <v>49</v>
      </c>
      <c r="AD58" s="51">
        <f t="shared" si="32"/>
        <v>47757</v>
      </c>
      <c r="AE58" s="258" t="e">
        <f t="shared" si="8"/>
        <v>#NUM!</v>
      </c>
      <c r="AF58" s="259" t="e">
        <f t="shared" si="22"/>
        <v>#NUM!</v>
      </c>
      <c r="AG58" s="271" t="e">
        <f t="shared" si="9"/>
        <v>#NUM!</v>
      </c>
      <c r="AH58" s="260" t="e">
        <f t="shared" si="23"/>
        <v>#NUM!</v>
      </c>
      <c r="AJ58" s="43">
        <v>49</v>
      </c>
      <c r="AK58" s="51">
        <f t="shared" si="33"/>
        <v>47757</v>
      </c>
      <c r="AL58" s="258" t="e">
        <f t="shared" si="10"/>
        <v>#NUM!</v>
      </c>
      <c r="AM58" s="259" t="e">
        <f t="shared" si="24"/>
        <v>#NUM!</v>
      </c>
      <c r="AN58" s="271" t="e">
        <f t="shared" si="11"/>
        <v>#NUM!</v>
      </c>
      <c r="AO58" s="260" t="e">
        <f t="shared" si="25"/>
        <v>#NUM!</v>
      </c>
      <c r="AQ58" s="43">
        <v>49</v>
      </c>
      <c r="AR58" s="51">
        <f t="shared" si="34"/>
        <v>47788</v>
      </c>
      <c r="AS58" s="258">
        <f t="shared" si="12"/>
        <v>0</v>
      </c>
      <c r="AT58" s="259">
        <f t="shared" si="26"/>
        <v>0</v>
      </c>
      <c r="AU58" s="271">
        <f t="shared" si="13"/>
        <v>0</v>
      </c>
      <c r="AV58" s="260">
        <f t="shared" si="27"/>
        <v>0</v>
      </c>
    </row>
    <row r="59" spans="1:48" x14ac:dyDescent="0.45">
      <c r="A59" s="49">
        <v>50</v>
      </c>
      <c r="B59" s="46">
        <f t="shared" si="28"/>
        <v>47788</v>
      </c>
      <c r="C59" s="268" t="e">
        <f t="shared" si="0"/>
        <v>#NUM!</v>
      </c>
      <c r="D59" s="262" t="e">
        <f t="shared" si="14"/>
        <v>#NUM!</v>
      </c>
      <c r="E59" s="262" t="e">
        <f t="shared" si="1"/>
        <v>#NUM!</v>
      </c>
      <c r="F59" s="263" t="e">
        <f t="shared" si="15"/>
        <v>#NUM!</v>
      </c>
      <c r="G59" s="27"/>
      <c r="H59" s="45">
        <v>50</v>
      </c>
      <c r="I59" s="46">
        <f t="shared" si="29"/>
        <v>47788</v>
      </c>
      <c r="J59" s="261" t="e">
        <f t="shared" si="2"/>
        <v>#NUM!</v>
      </c>
      <c r="K59" s="262" t="e">
        <f t="shared" si="16"/>
        <v>#NUM!</v>
      </c>
      <c r="L59" s="272" t="e">
        <f t="shared" si="3"/>
        <v>#NUM!</v>
      </c>
      <c r="M59" s="263" t="e">
        <f t="shared" si="17"/>
        <v>#NUM!</v>
      </c>
      <c r="N59" s="26"/>
      <c r="O59" s="45">
        <v>50</v>
      </c>
      <c r="P59" s="46">
        <f t="shared" si="30"/>
        <v>47788</v>
      </c>
      <c r="Q59" s="261" t="e">
        <f t="shared" si="4"/>
        <v>#NUM!</v>
      </c>
      <c r="R59" s="262" t="e">
        <f t="shared" si="18"/>
        <v>#NUM!</v>
      </c>
      <c r="S59" s="272" t="e">
        <f t="shared" si="5"/>
        <v>#NUM!</v>
      </c>
      <c r="T59" s="263" t="e">
        <f t="shared" si="19"/>
        <v>#NUM!</v>
      </c>
      <c r="V59" s="45">
        <v>50</v>
      </c>
      <c r="W59" s="46">
        <f t="shared" si="31"/>
        <v>47788</v>
      </c>
      <c r="X59" s="261" t="e">
        <f t="shared" si="6"/>
        <v>#NUM!</v>
      </c>
      <c r="Y59" s="262" t="e">
        <f t="shared" si="20"/>
        <v>#NUM!</v>
      </c>
      <c r="Z59" s="272" t="e">
        <f t="shared" si="7"/>
        <v>#NUM!</v>
      </c>
      <c r="AA59" s="263" t="e">
        <f t="shared" si="21"/>
        <v>#NUM!</v>
      </c>
      <c r="AC59" s="45">
        <v>50</v>
      </c>
      <c r="AD59" s="46">
        <f t="shared" si="32"/>
        <v>47788</v>
      </c>
      <c r="AE59" s="261" t="e">
        <f t="shared" si="8"/>
        <v>#NUM!</v>
      </c>
      <c r="AF59" s="262" t="e">
        <f t="shared" si="22"/>
        <v>#NUM!</v>
      </c>
      <c r="AG59" s="272" t="e">
        <f t="shared" si="9"/>
        <v>#NUM!</v>
      </c>
      <c r="AH59" s="263" t="e">
        <f t="shared" si="23"/>
        <v>#NUM!</v>
      </c>
      <c r="AJ59" s="45">
        <v>50</v>
      </c>
      <c r="AK59" s="46">
        <f t="shared" si="33"/>
        <v>47788</v>
      </c>
      <c r="AL59" s="261" t="e">
        <f t="shared" si="10"/>
        <v>#NUM!</v>
      </c>
      <c r="AM59" s="262" t="e">
        <f t="shared" si="24"/>
        <v>#NUM!</v>
      </c>
      <c r="AN59" s="272" t="e">
        <f t="shared" si="11"/>
        <v>#NUM!</v>
      </c>
      <c r="AO59" s="263" t="e">
        <f t="shared" si="25"/>
        <v>#NUM!</v>
      </c>
      <c r="AQ59" s="45">
        <v>50</v>
      </c>
      <c r="AR59" s="46">
        <f t="shared" si="34"/>
        <v>47818</v>
      </c>
      <c r="AS59" s="261">
        <f t="shared" si="12"/>
        <v>0</v>
      </c>
      <c r="AT59" s="262">
        <f t="shared" si="26"/>
        <v>0</v>
      </c>
      <c r="AU59" s="272">
        <f t="shared" si="13"/>
        <v>0</v>
      </c>
      <c r="AV59" s="263">
        <f t="shared" si="27"/>
        <v>0</v>
      </c>
    </row>
    <row r="60" spans="1:48" x14ac:dyDescent="0.45">
      <c r="A60" s="49">
        <v>51</v>
      </c>
      <c r="B60" s="46">
        <f t="shared" si="28"/>
        <v>47818</v>
      </c>
      <c r="C60" s="268" t="e">
        <f t="shared" si="0"/>
        <v>#NUM!</v>
      </c>
      <c r="D60" s="262" t="e">
        <f t="shared" si="14"/>
        <v>#NUM!</v>
      </c>
      <c r="E60" s="262" t="e">
        <f t="shared" si="1"/>
        <v>#NUM!</v>
      </c>
      <c r="F60" s="263" t="e">
        <f t="shared" si="15"/>
        <v>#NUM!</v>
      </c>
      <c r="G60" s="27"/>
      <c r="H60" s="45">
        <v>51</v>
      </c>
      <c r="I60" s="46">
        <f t="shared" si="29"/>
        <v>47818</v>
      </c>
      <c r="J60" s="261" t="e">
        <f t="shared" si="2"/>
        <v>#NUM!</v>
      </c>
      <c r="K60" s="262" t="e">
        <f t="shared" si="16"/>
        <v>#NUM!</v>
      </c>
      <c r="L60" s="272" t="e">
        <f t="shared" si="3"/>
        <v>#NUM!</v>
      </c>
      <c r="M60" s="263" t="e">
        <f t="shared" si="17"/>
        <v>#NUM!</v>
      </c>
      <c r="N60" s="26"/>
      <c r="O60" s="45">
        <v>51</v>
      </c>
      <c r="P60" s="46">
        <f t="shared" si="30"/>
        <v>47818</v>
      </c>
      <c r="Q60" s="261" t="e">
        <f t="shared" si="4"/>
        <v>#NUM!</v>
      </c>
      <c r="R60" s="262" t="e">
        <f t="shared" si="18"/>
        <v>#NUM!</v>
      </c>
      <c r="S60" s="272" t="e">
        <f t="shared" si="5"/>
        <v>#NUM!</v>
      </c>
      <c r="T60" s="263" t="e">
        <f t="shared" si="19"/>
        <v>#NUM!</v>
      </c>
      <c r="V60" s="45">
        <v>51</v>
      </c>
      <c r="W60" s="46">
        <f t="shared" si="31"/>
        <v>47818</v>
      </c>
      <c r="X60" s="261" t="e">
        <f t="shared" si="6"/>
        <v>#NUM!</v>
      </c>
      <c r="Y60" s="262" t="e">
        <f t="shared" si="20"/>
        <v>#NUM!</v>
      </c>
      <c r="Z60" s="272" t="e">
        <f t="shared" si="7"/>
        <v>#NUM!</v>
      </c>
      <c r="AA60" s="263" t="e">
        <f t="shared" si="21"/>
        <v>#NUM!</v>
      </c>
      <c r="AC60" s="45">
        <v>51</v>
      </c>
      <c r="AD60" s="46">
        <f t="shared" si="32"/>
        <v>47818</v>
      </c>
      <c r="AE60" s="261" t="e">
        <f t="shared" si="8"/>
        <v>#NUM!</v>
      </c>
      <c r="AF60" s="262" t="e">
        <f t="shared" si="22"/>
        <v>#NUM!</v>
      </c>
      <c r="AG60" s="272" t="e">
        <f t="shared" si="9"/>
        <v>#NUM!</v>
      </c>
      <c r="AH60" s="263" t="e">
        <f t="shared" si="23"/>
        <v>#NUM!</v>
      </c>
      <c r="AJ60" s="45">
        <v>51</v>
      </c>
      <c r="AK60" s="46">
        <f t="shared" si="33"/>
        <v>47818</v>
      </c>
      <c r="AL60" s="261" t="e">
        <f t="shared" si="10"/>
        <v>#NUM!</v>
      </c>
      <c r="AM60" s="262" t="e">
        <f t="shared" si="24"/>
        <v>#NUM!</v>
      </c>
      <c r="AN60" s="272" t="e">
        <f t="shared" si="11"/>
        <v>#NUM!</v>
      </c>
      <c r="AO60" s="263" t="e">
        <f t="shared" si="25"/>
        <v>#NUM!</v>
      </c>
      <c r="AQ60" s="45">
        <v>51</v>
      </c>
      <c r="AR60" s="46">
        <f t="shared" si="34"/>
        <v>47849</v>
      </c>
      <c r="AS60" s="261">
        <f t="shared" si="12"/>
        <v>0</v>
      </c>
      <c r="AT60" s="262">
        <f t="shared" si="26"/>
        <v>0</v>
      </c>
      <c r="AU60" s="272">
        <f t="shared" si="13"/>
        <v>0</v>
      </c>
      <c r="AV60" s="263">
        <f t="shared" si="27"/>
        <v>0</v>
      </c>
    </row>
    <row r="61" spans="1:48" x14ac:dyDescent="0.45">
      <c r="A61" s="49">
        <v>52</v>
      </c>
      <c r="B61" s="46">
        <f t="shared" si="28"/>
        <v>47849</v>
      </c>
      <c r="C61" s="268" t="e">
        <f t="shared" si="0"/>
        <v>#NUM!</v>
      </c>
      <c r="D61" s="262" t="e">
        <f t="shared" si="14"/>
        <v>#NUM!</v>
      </c>
      <c r="E61" s="262" t="e">
        <f t="shared" si="1"/>
        <v>#NUM!</v>
      </c>
      <c r="F61" s="263" t="e">
        <f t="shared" si="15"/>
        <v>#NUM!</v>
      </c>
      <c r="G61" s="27"/>
      <c r="H61" s="45">
        <v>52</v>
      </c>
      <c r="I61" s="46">
        <f t="shared" si="29"/>
        <v>47849</v>
      </c>
      <c r="J61" s="261" t="e">
        <f t="shared" si="2"/>
        <v>#NUM!</v>
      </c>
      <c r="K61" s="262" t="e">
        <f t="shared" si="16"/>
        <v>#NUM!</v>
      </c>
      <c r="L61" s="272" t="e">
        <f t="shared" si="3"/>
        <v>#NUM!</v>
      </c>
      <c r="M61" s="263" t="e">
        <f t="shared" si="17"/>
        <v>#NUM!</v>
      </c>
      <c r="N61" s="26"/>
      <c r="O61" s="45">
        <v>52</v>
      </c>
      <c r="P61" s="46">
        <f t="shared" si="30"/>
        <v>47849</v>
      </c>
      <c r="Q61" s="261" t="e">
        <f t="shared" si="4"/>
        <v>#NUM!</v>
      </c>
      <c r="R61" s="262" t="e">
        <f t="shared" si="18"/>
        <v>#NUM!</v>
      </c>
      <c r="S61" s="272" t="e">
        <f t="shared" si="5"/>
        <v>#NUM!</v>
      </c>
      <c r="T61" s="263" t="e">
        <f t="shared" si="19"/>
        <v>#NUM!</v>
      </c>
      <c r="V61" s="45">
        <v>52</v>
      </c>
      <c r="W61" s="46">
        <f t="shared" si="31"/>
        <v>47849</v>
      </c>
      <c r="X61" s="261" t="e">
        <f t="shared" si="6"/>
        <v>#NUM!</v>
      </c>
      <c r="Y61" s="262" t="e">
        <f t="shared" si="20"/>
        <v>#NUM!</v>
      </c>
      <c r="Z61" s="272" t="e">
        <f t="shared" si="7"/>
        <v>#NUM!</v>
      </c>
      <c r="AA61" s="263" t="e">
        <f t="shared" si="21"/>
        <v>#NUM!</v>
      </c>
      <c r="AC61" s="45">
        <v>52</v>
      </c>
      <c r="AD61" s="46">
        <f t="shared" si="32"/>
        <v>47849</v>
      </c>
      <c r="AE61" s="261" t="e">
        <f t="shared" si="8"/>
        <v>#NUM!</v>
      </c>
      <c r="AF61" s="262" t="e">
        <f t="shared" si="22"/>
        <v>#NUM!</v>
      </c>
      <c r="AG61" s="272" t="e">
        <f t="shared" si="9"/>
        <v>#NUM!</v>
      </c>
      <c r="AH61" s="263" t="e">
        <f t="shared" si="23"/>
        <v>#NUM!</v>
      </c>
      <c r="AJ61" s="45">
        <v>52</v>
      </c>
      <c r="AK61" s="46">
        <f t="shared" si="33"/>
        <v>47849</v>
      </c>
      <c r="AL61" s="261" t="e">
        <f t="shared" si="10"/>
        <v>#NUM!</v>
      </c>
      <c r="AM61" s="262" t="e">
        <f t="shared" si="24"/>
        <v>#NUM!</v>
      </c>
      <c r="AN61" s="272" t="e">
        <f t="shared" si="11"/>
        <v>#NUM!</v>
      </c>
      <c r="AO61" s="263" t="e">
        <f t="shared" si="25"/>
        <v>#NUM!</v>
      </c>
      <c r="AQ61" s="45">
        <v>52</v>
      </c>
      <c r="AR61" s="46">
        <f t="shared" si="34"/>
        <v>47880</v>
      </c>
      <c r="AS61" s="261">
        <f t="shared" si="12"/>
        <v>0</v>
      </c>
      <c r="AT61" s="262">
        <f t="shared" si="26"/>
        <v>0</v>
      </c>
      <c r="AU61" s="272">
        <f t="shared" si="13"/>
        <v>0</v>
      </c>
      <c r="AV61" s="263">
        <f t="shared" si="27"/>
        <v>0</v>
      </c>
    </row>
    <row r="62" spans="1:48" x14ac:dyDescent="0.45">
      <c r="A62" s="49">
        <v>53</v>
      </c>
      <c r="B62" s="46">
        <f t="shared" si="28"/>
        <v>47880</v>
      </c>
      <c r="C62" s="268" t="e">
        <f t="shared" si="0"/>
        <v>#NUM!</v>
      </c>
      <c r="D62" s="262" t="e">
        <f t="shared" si="14"/>
        <v>#NUM!</v>
      </c>
      <c r="E62" s="262" t="e">
        <f t="shared" si="1"/>
        <v>#NUM!</v>
      </c>
      <c r="F62" s="263" t="e">
        <f t="shared" si="15"/>
        <v>#NUM!</v>
      </c>
      <c r="G62" s="27"/>
      <c r="H62" s="45">
        <v>53</v>
      </c>
      <c r="I62" s="46">
        <f t="shared" si="29"/>
        <v>47880</v>
      </c>
      <c r="J62" s="261" t="e">
        <f t="shared" si="2"/>
        <v>#NUM!</v>
      </c>
      <c r="K62" s="262" t="e">
        <f t="shared" si="16"/>
        <v>#NUM!</v>
      </c>
      <c r="L62" s="272" t="e">
        <f t="shared" si="3"/>
        <v>#NUM!</v>
      </c>
      <c r="M62" s="263" t="e">
        <f t="shared" si="17"/>
        <v>#NUM!</v>
      </c>
      <c r="N62" s="26"/>
      <c r="O62" s="45">
        <v>53</v>
      </c>
      <c r="P62" s="46">
        <f t="shared" si="30"/>
        <v>47880</v>
      </c>
      <c r="Q62" s="261" t="e">
        <f t="shared" si="4"/>
        <v>#NUM!</v>
      </c>
      <c r="R62" s="262" t="e">
        <f t="shared" si="18"/>
        <v>#NUM!</v>
      </c>
      <c r="S62" s="272" t="e">
        <f t="shared" si="5"/>
        <v>#NUM!</v>
      </c>
      <c r="T62" s="263" t="e">
        <f t="shared" si="19"/>
        <v>#NUM!</v>
      </c>
      <c r="V62" s="45">
        <v>53</v>
      </c>
      <c r="W62" s="46">
        <f t="shared" si="31"/>
        <v>47880</v>
      </c>
      <c r="X62" s="261" t="e">
        <f t="shared" si="6"/>
        <v>#NUM!</v>
      </c>
      <c r="Y62" s="262" t="e">
        <f t="shared" si="20"/>
        <v>#NUM!</v>
      </c>
      <c r="Z62" s="272" t="e">
        <f t="shared" si="7"/>
        <v>#NUM!</v>
      </c>
      <c r="AA62" s="263" t="e">
        <f t="shared" si="21"/>
        <v>#NUM!</v>
      </c>
      <c r="AC62" s="45">
        <v>53</v>
      </c>
      <c r="AD62" s="46">
        <f t="shared" si="32"/>
        <v>47880</v>
      </c>
      <c r="AE62" s="261" t="e">
        <f t="shared" si="8"/>
        <v>#NUM!</v>
      </c>
      <c r="AF62" s="262" t="e">
        <f t="shared" si="22"/>
        <v>#NUM!</v>
      </c>
      <c r="AG62" s="272" t="e">
        <f t="shared" si="9"/>
        <v>#NUM!</v>
      </c>
      <c r="AH62" s="263" t="e">
        <f t="shared" si="23"/>
        <v>#NUM!</v>
      </c>
      <c r="AJ62" s="45">
        <v>53</v>
      </c>
      <c r="AK62" s="46">
        <f t="shared" si="33"/>
        <v>47880</v>
      </c>
      <c r="AL62" s="261" t="e">
        <f t="shared" si="10"/>
        <v>#NUM!</v>
      </c>
      <c r="AM62" s="262" t="e">
        <f t="shared" si="24"/>
        <v>#NUM!</v>
      </c>
      <c r="AN62" s="272" t="e">
        <f t="shared" si="11"/>
        <v>#NUM!</v>
      </c>
      <c r="AO62" s="263" t="e">
        <f t="shared" si="25"/>
        <v>#NUM!</v>
      </c>
      <c r="AQ62" s="45">
        <v>53</v>
      </c>
      <c r="AR62" s="46">
        <f t="shared" si="34"/>
        <v>47908</v>
      </c>
      <c r="AS62" s="261">
        <f t="shared" si="12"/>
        <v>0</v>
      </c>
      <c r="AT62" s="262">
        <f t="shared" si="26"/>
        <v>0</v>
      </c>
      <c r="AU62" s="272">
        <f t="shared" si="13"/>
        <v>0</v>
      </c>
      <c r="AV62" s="263">
        <f t="shared" si="27"/>
        <v>0</v>
      </c>
    </row>
    <row r="63" spans="1:48" x14ac:dyDescent="0.45">
      <c r="A63" s="49">
        <v>54</v>
      </c>
      <c r="B63" s="46">
        <f t="shared" si="28"/>
        <v>47908</v>
      </c>
      <c r="C63" s="268" t="e">
        <f t="shared" si="0"/>
        <v>#NUM!</v>
      </c>
      <c r="D63" s="262" t="e">
        <f t="shared" si="14"/>
        <v>#NUM!</v>
      </c>
      <c r="E63" s="262" t="e">
        <f t="shared" si="1"/>
        <v>#NUM!</v>
      </c>
      <c r="F63" s="263" t="e">
        <f t="shared" si="15"/>
        <v>#NUM!</v>
      </c>
      <c r="G63" s="27"/>
      <c r="H63" s="45">
        <v>54</v>
      </c>
      <c r="I63" s="46">
        <f t="shared" si="29"/>
        <v>47908</v>
      </c>
      <c r="J63" s="261" t="e">
        <f t="shared" si="2"/>
        <v>#NUM!</v>
      </c>
      <c r="K63" s="262" t="e">
        <f t="shared" si="16"/>
        <v>#NUM!</v>
      </c>
      <c r="L63" s="272" t="e">
        <f t="shared" si="3"/>
        <v>#NUM!</v>
      </c>
      <c r="M63" s="263" t="e">
        <f t="shared" si="17"/>
        <v>#NUM!</v>
      </c>
      <c r="N63" s="26"/>
      <c r="O63" s="45">
        <v>54</v>
      </c>
      <c r="P63" s="46">
        <f t="shared" si="30"/>
        <v>47908</v>
      </c>
      <c r="Q63" s="261" t="e">
        <f t="shared" si="4"/>
        <v>#NUM!</v>
      </c>
      <c r="R63" s="262" t="e">
        <f t="shared" si="18"/>
        <v>#NUM!</v>
      </c>
      <c r="S63" s="272" t="e">
        <f t="shared" si="5"/>
        <v>#NUM!</v>
      </c>
      <c r="T63" s="263" t="e">
        <f t="shared" si="19"/>
        <v>#NUM!</v>
      </c>
      <c r="V63" s="45">
        <v>54</v>
      </c>
      <c r="W63" s="46">
        <f t="shared" si="31"/>
        <v>47908</v>
      </c>
      <c r="X63" s="261" t="e">
        <f t="shared" si="6"/>
        <v>#NUM!</v>
      </c>
      <c r="Y63" s="262" t="e">
        <f t="shared" si="20"/>
        <v>#NUM!</v>
      </c>
      <c r="Z63" s="272" t="e">
        <f t="shared" si="7"/>
        <v>#NUM!</v>
      </c>
      <c r="AA63" s="263" t="e">
        <f t="shared" si="21"/>
        <v>#NUM!</v>
      </c>
      <c r="AC63" s="45">
        <v>54</v>
      </c>
      <c r="AD63" s="46">
        <f t="shared" si="32"/>
        <v>47908</v>
      </c>
      <c r="AE63" s="261" t="e">
        <f t="shared" si="8"/>
        <v>#NUM!</v>
      </c>
      <c r="AF63" s="262" t="e">
        <f t="shared" si="22"/>
        <v>#NUM!</v>
      </c>
      <c r="AG63" s="272" t="e">
        <f t="shared" si="9"/>
        <v>#NUM!</v>
      </c>
      <c r="AH63" s="263" t="e">
        <f t="shared" si="23"/>
        <v>#NUM!</v>
      </c>
      <c r="AJ63" s="45">
        <v>54</v>
      </c>
      <c r="AK63" s="46">
        <f t="shared" si="33"/>
        <v>47908</v>
      </c>
      <c r="AL63" s="261" t="e">
        <f t="shared" si="10"/>
        <v>#NUM!</v>
      </c>
      <c r="AM63" s="262" t="e">
        <f t="shared" si="24"/>
        <v>#NUM!</v>
      </c>
      <c r="AN63" s="272" t="e">
        <f t="shared" si="11"/>
        <v>#NUM!</v>
      </c>
      <c r="AO63" s="263" t="e">
        <f t="shared" si="25"/>
        <v>#NUM!</v>
      </c>
      <c r="AQ63" s="45">
        <v>54</v>
      </c>
      <c r="AR63" s="46">
        <f t="shared" si="34"/>
        <v>47939</v>
      </c>
      <c r="AS63" s="261">
        <f t="shared" si="12"/>
        <v>0</v>
      </c>
      <c r="AT63" s="262">
        <f t="shared" si="26"/>
        <v>0</v>
      </c>
      <c r="AU63" s="272">
        <f t="shared" si="13"/>
        <v>0</v>
      </c>
      <c r="AV63" s="263">
        <f t="shared" si="27"/>
        <v>0</v>
      </c>
    </row>
    <row r="64" spans="1:48" x14ac:dyDescent="0.45">
      <c r="A64" s="49">
        <v>55</v>
      </c>
      <c r="B64" s="46">
        <f t="shared" si="28"/>
        <v>47939</v>
      </c>
      <c r="C64" s="268" t="e">
        <f t="shared" si="0"/>
        <v>#NUM!</v>
      </c>
      <c r="D64" s="262" t="e">
        <f t="shared" si="14"/>
        <v>#NUM!</v>
      </c>
      <c r="E64" s="262" t="e">
        <f t="shared" si="1"/>
        <v>#NUM!</v>
      </c>
      <c r="F64" s="263" t="e">
        <f t="shared" si="15"/>
        <v>#NUM!</v>
      </c>
      <c r="G64" s="27"/>
      <c r="H64" s="45">
        <v>55</v>
      </c>
      <c r="I64" s="46">
        <f t="shared" si="29"/>
        <v>47939</v>
      </c>
      <c r="J64" s="261" t="e">
        <f t="shared" si="2"/>
        <v>#NUM!</v>
      </c>
      <c r="K64" s="262" t="e">
        <f t="shared" si="16"/>
        <v>#NUM!</v>
      </c>
      <c r="L64" s="272" t="e">
        <f t="shared" si="3"/>
        <v>#NUM!</v>
      </c>
      <c r="M64" s="263" t="e">
        <f t="shared" si="17"/>
        <v>#NUM!</v>
      </c>
      <c r="N64" s="26"/>
      <c r="O64" s="45">
        <v>55</v>
      </c>
      <c r="P64" s="46">
        <f t="shared" si="30"/>
        <v>47939</v>
      </c>
      <c r="Q64" s="261" t="e">
        <f t="shared" si="4"/>
        <v>#NUM!</v>
      </c>
      <c r="R64" s="262" t="e">
        <f t="shared" si="18"/>
        <v>#NUM!</v>
      </c>
      <c r="S64" s="272" t="e">
        <f t="shared" si="5"/>
        <v>#NUM!</v>
      </c>
      <c r="T64" s="263" t="e">
        <f t="shared" si="19"/>
        <v>#NUM!</v>
      </c>
      <c r="V64" s="45">
        <v>55</v>
      </c>
      <c r="W64" s="46">
        <f t="shared" si="31"/>
        <v>47939</v>
      </c>
      <c r="X64" s="261" t="e">
        <f t="shared" si="6"/>
        <v>#NUM!</v>
      </c>
      <c r="Y64" s="262" t="e">
        <f t="shared" si="20"/>
        <v>#NUM!</v>
      </c>
      <c r="Z64" s="272" t="e">
        <f t="shared" si="7"/>
        <v>#NUM!</v>
      </c>
      <c r="AA64" s="263" t="e">
        <f t="shared" si="21"/>
        <v>#NUM!</v>
      </c>
      <c r="AC64" s="45">
        <v>55</v>
      </c>
      <c r="AD64" s="46">
        <f t="shared" si="32"/>
        <v>47939</v>
      </c>
      <c r="AE64" s="261" t="e">
        <f t="shared" si="8"/>
        <v>#NUM!</v>
      </c>
      <c r="AF64" s="262" t="e">
        <f t="shared" si="22"/>
        <v>#NUM!</v>
      </c>
      <c r="AG64" s="272" t="e">
        <f t="shared" si="9"/>
        <v>#NUM!</v>
      </c>
      <c r="AH64" s="263" t="e">
        <f t="shared" si="23"/>
        <v>#NUM!</v>
      </c>
      <c r="AJ64" s="45">
        <v>55</v>
      </c>
      <c r="AK64" s="46">
        <f t="shared" si="33"/>
        <v>47939</v>
      </c>
      <c r="AL64" s="261" t="e">
        <f t="shared" si="10"/>
        <v>#NUM!</v>
      </c>
      <c r="AM64" s="262" t="e">
        <f t="shared" si="24"/>
        <v>#NUM!</v>
      </c>
      <c r="AN64" s="272" t="e">
        <f t="shared" si="11"/>
        <v>#NUM!</v>
      </c>
      <c r="AO64" s="263" t="e">
        <f t="shared" si="25"/>
        <v>#NUM!</v>
      </c>
      <c r="AQ64" s="45">
        <v>55</v>
      </c>
      <c r="AR64" s="46">
        <f t="shared" si="34"/>
        <v>47969</v>
      </c>
      <c r="AS64" s="261">
        <f t="shared" si="12"/>
        <v>0</v>
      </c>
      <c r="AT64" s="262">
        <f t="shared" si="26"/>
        <v>0</v>
      </c>
      <c r="AU64" s="272">
        <f t="shared" si="13"/>
        <v>0</v>
      </c>
      <c r="AV64" s="263">
        <f t="shared" si="27"/>
        <v>0</v>
      </c>
    </row>
    <row r="65" spans="1:48" x14ac:dyDescent="0.45">
      <c r="A65" s="49">
        <v>56</v>
      </c>
      <c r="B65" s="46">
        <f t="shared" si="28"/>
        <v>47969</v>
      </c>
      <c r="C65" s="268" t="e">
        <f t="shared" si="0"/>
        <v>#NUM!</v>
      </c>
      <c r="D65" s="262" t="e">
        <f t="shared" si="14"/>
        <v>#NUM!</v>
      </c>
      <c r="E65" s="262" t="e">
        <f t="shared" si="1"/>
        <v>#NUM!</v>
      </c>
      <c r="F65" s="263" t="e">
        <f t="shared" si="15"/>
        <v>#NUM!</v>
      </c>
      <c r="G65" s="27"/>
      <c r="H65" s="45">
        <v>56</v>
      </c>
      <c r="I65" s="46">
        <f t="shared" si="29"/>
        <v>47969</v>
      </c>
      <c r="J65" s="261" t="e">
        <f t="shared" si="2"/>
        <v>#NUM!</v>
      </c>
      <c r="K65" s="262" t="e">
        <f t="shared" si="16"/>
        <v>#NUM!</v>
      </c>
      <c r="L65" s="272" t="e">
        <f t="shared" si="3"/>
        <v>#NUM!</v>
      </c>
      <c r="M65" s="263" t="e">
        <f t="shared" si="17"/>
        <v>#NUM!</v>
      </c>
      <c r="N65" s="26"/>
      <c r="O65" s="45">
        <v>56</v>
      </c>
      <c r="P65" s="46">
        <f t="shared" si="30"/>
        <v>47969</v>
      </c>
      <c r="Q65" s="261" t="e">
        <f t="shared" si="4"/>
        <v>#NUM!</v>
      </c>
      <c r="R65" s="262" t="e">
        <f t="shared" si="18"/>
        <v>#NUM!</v>
      </c>
      <c r="S65" s="272" t="e">
        <f t="shared" si="5"/>
        <v>#NUM!</v>
      </c>
      <c r="T65" s="263" t="e">
        <f t="shared" si="19"/>
        <v>#NUM!</v>
      </c>
      <c r="V65" s="45">
        <v>56</v>
      </c>
      <c r="W65" s="46">
        <f t="shared" si="31"/>
        <v>47969</v>
      </c>
      <c r="X65" s="261" t="e">
        <f t="shared" si="6"/>
        <v>#NUM!</v>
      </c>
      <c r="Y65" s="262" t="e">
        <f t="shared" si="20"/>
        <v>#NUM!</v>
      </c>
      <c r="Z65" s="272" t="e">
        <f t="shared" si="7"/>
        <v>#NUM!</v>
      </c>
      <c r="AA65" s="263" t="e">
        <f t="shared" si="21"/>
        <v>#NUM!</v>
      </c>
      <c r="AC65" s="45">
        <v>56</v>
      </c>
      <c r="AD65" s="46">
        <f t="shared" si="32"/>
        <v>47969</v>
      </c>
      <c r="AE65" s="261" t="e">
        <f t="shared" si="8"/>
        <v>#NUM!</v>
      </c>
      <c r="AF65" s="262" t="e">
        <f t="shared" si="22"/>
        <v>#NUM!</v>
      </c>
      <c r="AG65" s="272" t="e">
        <f t="shared" si="9"/>
        <v>#NUM!</v>
      </c>
      <c r="AH65" s="263" t="e">
        <f t="shared" si="23"/>
        <v>#NUM!</v>
      </c>
      <c r="AJ65" s="45">
        <v>56</v>
      </c>
      <c r="AK65" s="46">
        <f t="shared" si="33"/>
        <v>47969</v>
      </c>
      <c r="AL65" s="261" t="e">
        <f t="shared" si="10"/>
        <v>#NUM!</v>
      </c>
      <c r="AM65" s="262" t="e">
        <f t="shared" si="24"/>
        <v>#NUM!</v>
      </c>
      <c r="AN65" s="272" t="e">
        <f t="shared" si="11"/>
        <v>#NUM!</v>
      </c>
      <c r="AO65" s="263" t="e">
        <f t="shared" si="25"/>
        <v>#NUM!</v>
      </c>
      <c r="AQ65" s="45">
        <v>56</v>
      </c>
      <c r="AR65" s="46">
        <f t="shared" si="34"/>
        <v>48000</v>
      </c>
      <c r="AS65" s="261">
        <f t="shared" si="12"/>
        <v>0</v>
      </c>
      <c r="AT65" s="262">
        <f t="shared" si="26"/>
        <v>0</v>
      </c>
      <c r="AU65" s="272">
        <f t="shared" si="13"/>
        <v>0</v>
      </c>
      <c r="AV65" s="263">
        <f t="shared" si="27"/>
        <v>0</v>
      </c>
    </row>
    <row r="66" spans="1:48" x14ac:dyDescent="0.45">
      <c r="A66" s="49">
        <v>57</v>
      </c>
      <c r="B66" s="46">
        <f t="shared" si="28"/>
        <v>48000</v>
      </c>
      <c r="C66" s="268" t="e">
        <f t="shared" si="0"/>
        <v>#NUM!</v>
      </c>
      <c r="D66" s="262" t="e">
        <f t="shared" si="14"/>
        <v>#NUM!</v>
      </c>
      <c r="E66" s="262" t="e">
        <f t="shared" si="1"/>
        <v>#NUM!</v>
      </c>
      <c r="F66" s="263" t="e">
        <f t="shared" si="15"/>
        <v>#NUM!</v>
      </c>
      <c r="G66" s="27"/>
      <c r="H66" s="45">
        <v>57</v>
      </c>
      <c r="I66" s="46">
        <f t="shared" si="29"/>
        <v>48000</v>
      </c>
      <c r="J66" s="261" t="e">
        <f t="shared" si="2"/>
        <v>#NUM!</v>
      </c>
      <c r="K66" s="262" t="e">
        <f t="shared" si="16"/>
        <v>#NUM!</v>
      </c>
      <c r="L66" s="272" t="e">
        <f t="shared" si="3"/>
        <v>#NUM!</v>
      </c>
      <c r="M66" s="263" t="e">
        <f t="shared" si="17"/>
        <v>#NUM!</v>
      </c>
      <c r="N66" s="26"/>
      <c r="O66" s="45">
        <v>57</v>
      </c>
      <c r="P66" s="46">
        <f t="shared" si="30"/>
        <v>48000</v>
      </c>
      <c r="Q66" s="261" t="e">
        <f t="shared" si="4"/>
        <v>#NUM!</v>
      </c>
      <c r="R66" s="262" t="e">
        <f t="shared" si="18"/>
        <v>#NUM!</v>
      </c>
      <c r="S66" s="272" t="e">
        <f t="shared" si="5"/>
        <v>#NUM!</v>
      </c>
      <c r="T66" s="263" t="e">
        <f t="shared" si="19"/>
        <v>#NUM!</v>
      </c>
      <c r="V66" s="45">
        <v>57</v>
      </c>
      <c r="W66" s="46">
        <f t="shared" si="31"/>
        <v>48000</v>
      </c>
      <c r="X66" s="261" t="e">
        <f t="shared" si="6"/>
        <v>#NUM!</v>
      </c>
      <c r="Y66" s="262" t="e">
        <f t="shared" si="20"/>
        <v>#NUM!</v>
      </c>
      <c r="Z66" s="272" t="e">
        <f t="shared" si="7"/>
        <v>#NUM!</v>
      </c>
      <c r="AA66" s="263" t="e">
        <f t="shared" si="21"/>
        <v>#NUM!</v>
      </c>
      <c r="AC66" s="45">
        <v>57</v>
      </c>
      <c r="AD66" s="46">
        <f t="shared" si="32"/>
        <v>48000</v>
      </c>
      <c r="AE66" s="261" t="e">
        <f t="shared" si="8"/>
        <v>#NUM!</v>
      </c>
      <c r="AF66" s="262" t="e">
        <f t="shared" si="22"/>
        <v>#NUM!</v>
      </c>
      <c r="AG66" s="272" t="e">
        <f t="shared" si="9"/>
        <v>#NUM!</v>
      </c>
      <c r="AH66" s="263" t="e">
        <f t="shared" si="23"/>
        <v>#NUM!</v>
      </c>
      <c r="AJ66" s="45">
        <v>57</v>
      </c>
      <c r="AK66" s="46">
        <f t="shared" si="33"/>
        <v>48000</v>
      </c>
      <c r="AL66" s="261" t="e">
        <f t="shared" si="10"/>
        <v>#NUM!</v>
      </c>
      <c r="AM66" s="262" t="e">
        <f t="shared" si="24"/>
        <v>#NUM!</v>
      </c>
      <c r="AN66" s="272" t="e">
        <f t="shared" si="11"/>
        <v>#NUM!</v>
      </c>
      <c r="AO66" s="263" t="e">
        <f t="shared" si="25"/>
        <v>#NUM!</v>
      </c>
      <c r="AQ66" s="45">
        <v>57</v>
      </c>
      <c r="AR66" s="46">
        <f t="shared" si="34"/>
        <v>48030</v>
      </c>
      <c r="AS66" s="261">
        <f t="shared" si="12"/>
        <v>0</v>
      </c>
      <c r="AT66" s="262">
        <f t="shared" si="26"/>
        <v>0</v>
      </c>
      <c r="AU66" s="272">
        <f t="shared" si="13"/>
        <v>0</v>
      </c>
      <c r="AV66" s="263">
        <f t="shared" si="27"/>
        <v>0</v>
      </c>
    </row>
    <row r="67" spans="1:48" x14ac:dyDescent="0.45">
      <c r="A67" s="49">
        <v>58</v>
      </c>
      <c r="B67" s="46">
        <f t="shared" si="28"/>
        <v>48030</v>
      </c>
      <c r="C67" s="268" t="e">
        <f t="shared" si="0"/>
        <v>#NUM!</v>
      </c>
      <c r="D67" s="262" t="e">
        <f t="shared" si="14"/>
        <v>#NUM!</v>
      </c>
      <c r="E67" s="262" t="e">
        <f t="shared" si="1"/>
        <v>#NUM!</v>
      </c>
      <c r="F67" s="263" t="e">
        <f t="shared" si="15"/>
        <v>#NUM!</v>
      </c>
      <c r="G67" s="27"/>
      <c r="H67" s="45">
        <v>58</v>
      </c>
      <c r="I67" s="46">
        <f t="shared" si="29"/>
        <v>48030</v>
      </c>
      <c r="J67" s="261" t="e">
        <f t="shared" si="2"/>
        <v>#NUM!</v>
      </c>
      <c r="K67" s="262" t="e">
        <f t="shared" si="16"/>
        <v>#NUM!</v>
      </c>
      <c r="L67" s="272" t="e">
        <f t="shared" si="3"/>
        <v>#NUM!</v>
      </c>
      <c r="M67" s="263" t="e">
        <f t="shared" si="17"/>
        <v>#NUM!</v>
      </c>
      <c r="N67" s="26"/>
      <c r="O67" s="45">
        <v>58</v>
      </c>
      <c r="P67" s="46">
        <f t="shared" si="30"/>
        <v>48030</v>
      </c>
      <c r="Q67" s="261" t="e">
        <f t="shared" si="4"/>
        <v>#NUM!</v>
      </c>
      <c r="R67" s="262" t="e">
        <f t="shared" si="18"/>
        <v>#NUM!</v>
      </c>
      <c r="S67" s="272" t="e">
        <f t="shared" si="5"/>
        <v>#NUM!</v>
      </c>
      <c r="T67" s="263" t="e">
        <f t="shared" si="19"/>
        <v>#NUM!</v>
      </c>
      <c r="V67" s="45">
        <v>58</v>
      </c>
      <c r="W67" s="46">
        <f t="shared" si="31"/>
        <v>48030</v>
      </c>
      <c r="X67" s="261" t="e">
        <f t="shared" si="6"/>
        <v>#NUM!</v>
      </c>
      <c r="Y67" s="262" t="e">
        <f t="shared" si="20"/>
        <v>#NUM!</v>
      </c>
      <c r="Z67" s="272" t="e">
        <f t="shared" si="7"/>
        <v>#NUM!</v>
      </c>
      <c r="AA67" s="263" t="e">
        <f t="shared" si="21"/>
        <v>#NUM!</v>
      </c>
      <c r="AC67" s="45">
        <v>58</v>
      </c>
      <c r="AD67" s="46">
        <f t="shared" si="32"/>
        <v>48030</v>
      </c>
      <c r="AE67" s="261" t="e">
        <f t="shared" si="8"/>
        <v>#NUM!</v>
      </c>
      <c r="AF67" s="262" t="e">
        <f t="shared" si="22"/>
        <v>#NUM!</v>
      </c>
      <c r="AG67" s="272" t="e">
        <f t="shared" si="9"/>
        <v>#NUM!</v>
      </c>
      <c r="AH67" s="263" t="e">
        <f t="shared" si="23"/>
        <v>#NUM!</v>
      </c>
      <c r="AJ67" s="45">
        <v>58</v>
      </c>
      <c r="AK67" s="46">
        <f t="shared" si="33"/>
        <v>48030</v>
      </c>
      <c r="AL67" s="261" t="e">
        <f t="shared" si="10"/>
        <v>#NUM!</v>
      </c>
      <c r="AM67" s="262" t="e">
        <f t="shared" si="24"/>
        <v>#NUM!</v>
      </c>
      <c r="AN67" s="272" t="e">
        <f t="shared" si="11"/>
        <v>#NUM!</v>
      </c>
      <c r="AO67" s="263" t="e">
        <f t="shared" si="25"/>
        <v>#NUM!</v>
      </c>
      <c r="AQ67" s="45">
        <v>58</v>
      </c>
      <c r="AR67" s="46">
        <f t="shared" si="34"/>
        <v>48061</v>
      </c>
      <c r="AS67" s="261">
        <f t="shared" si="12"/>
        <v>0</v>
      </c>
      <c r="AT67" s="262">
        <f t="shared" si="26"/>
        <v>0</v>
      </c>
      <c r="AU67" s="272">
        <f t="shared" si="13"/>
        <v>0</v>
      </c>
      <c r="AV67" s="263">
        <f t="shared" si="27"/>
        <v>0</v>
      </c>
    </row>
    <row r="68" spans="1:48" x14ac:dyDescent="0.45">
      <c r="A68" s="49">
        <v>59</v>
      </c>
      <c r="B68" s="46">
        <f t="shared" si="28"/>
        <v>48061</v>
      </c>
      <c r="C68" s="268" t="e">
        <f t="shared" si="0"/>
        <v>#NUM!</v>
      </c>
      <c r="D68" s="262" t="e">
        <f t="shared" si="14"/>
        <v>#NUM!</v>
      </c>
      <c r="E68" s="262" t="e">
        <f t="shared" si="1"/>
        <v>#NUM!</v>
      </c>
      <c r="F68" s="263" t="e">
        <f t="shared" si="15"/>
        <v>#NUM!</v>
      </c>
      <c r="G68" s="27"/>
      <c r="H68" s="45">
        <v>59</v>
      </c>
      <c r="I68" s="46">
        <f t="shared" si="29"/>
        <v>48061</v>
      </c>
      <c r="J68" s="261" t="e">
        <f t="shared" si="2"/>
        <v>#NUM!</v>
      </c>
      <c r="K68" s="262" t="e">
        <f t="shared" si="16"/>
        <v>#NUM!</v>
      </c>
      <c r="L68" s="272" t="e">
        <f t="shared" si="3"/>
        <v>#NUM!</v>
      </c>
      <c r="M68" s="263" t="e">
        <f t="shared" si="17"/>
        <v>#NUM!</v>
      </c>
      <c r="N68" s="26"/>
      <c r="O68" s="45">
        <v>59</v>
      </c>
      <c r="P68" s="46">
        <f t="shared" si="30"/>
        <v>48061</v>
      </c>
      <c r="Q68" s="261" t="e">
        <f t="shared" si="4"/>
        <v>#NUM!</v>
      </c>
      <c r="R68" s="262" t="e">
        <f t="shared" si="18"/>
        <v>#NUM!</v>
      </c>
      <c r="S68" s="272" t="e">
        <f t="shared" si="5"/>
        <v>#NUM!</v>
      </c>
      <c r="T68" s="263" t="e">
        <f t="shared" si="19"/>
        <v>#NUM!</v>
      </c>
      <c r="V68" s="45">
        <v>59</v>
      </c>
      <c r="W68" s="46">
        <f t="shared" si="31"/>
        <v>48061</v>
      </c>
      <c r="X68" s="261" t="e">
        <f t="shared" si="6"/>
        <v>#NUM!</v>
      </c>
      <c r="Y68" s="262" t="e">
        <f t="shared" si="20"/>
        <v>#NUM!</v>
      </c>
      <c r="Z68" s="272" t="e">
        <f t="shared" si="7"/>
        <v>#NUM!</v>
      </c>
      <c r="AA68" s="263" t="e">
        <f t="shared" si="21"/>
        <v>#NUM!</v>
      </c>
      <c r="AC68" s="45">
        <v>59</v>
      </c>
      <c r="AD68" s="46">
        <f t="shared" si="32"/>
        <v>48061</v>
      </c>
      <c r="AE68" s="261" t="e">
        <f t="shared" si="8"/>
        <v>#NUM!</v>
      </c>
      <c r="AF68" s="262" t="e">
        <f t="shared" si="22"/>
        <v>#NUM!</v>
      </c>
      <c r="AG68" s="272" t="e">
        <f t="shared" si="9"/>
        <v>#NUM!</v>
      </c>
      <c r="AH68" s="263" t="e">
        <f t="shared" si="23"/>
        <v>#NUM!</v>
      </c>
      <c r="AJ68" s="45">
        <v>59</v>
      </c>
      <c r="AK68" s="46">
        <f t="shared" si="33"/>
        <v>48061</v>
      </c>
      <c r="AL68" s="261" t="e">
        <f t="shared" si="10"/>
        <v>#NUM!</v>
      </c>
      <c r="AM68" s="262" t="e">
        <f t="shared" si="24"/>
        <v>#NUM!</v>
      </c>
      <c r="AN68" s="272" t="e">
        <f t="shared" si="11"/>
        <v>#NUM!</v>
      </c>
      <c r="AO68" s="263" t="e">
        <f t="shared" si="25"/>
        <v>#NUM!</v>
      </c>
      <c r="AQ68" s="45">
        <v>59</v>
      </c>
      <c r="AR68" s="46">
        <f t="shared" si="34"/>
        <v>48092</v>
      </c>
      <c r="AS68" s="261">
        <f t="shared" si="12"/>
        <v>0</v>
      </c>
      <c r="AT68" s="262">
        <f t="shared" si="26"/>
        <v>0</v>
      </c>
      <c r="AU68" s="272">
        <f t="shared" si="13"/>
        <v>0</v>
      </c>
      <c r="AV68" s="263">
        <f t="shared" si="27"/>
        <v>0</v>
      </c>
    </row>
    <row r="69" spans="1:48" ht="14.65" thickBot="1" x14ac:dyDescent="0.5">
      <c r="A69" s="52">
        <v>60</v>
      </c>
      <c r="B69" s="53">
        <f t="shared" si="28"/>
        <v>48092</v>
      </c>
      <c r="C69" s="269" t="e">
        <f t="shared" si="0"/>
        <v>#NUM!</v>
      </c>
      <c r="D69" s="265" t="e">
        <f t="shared" si="14"/>
        <v>#NUM!</v>
      </c>
      <c r="E69" s="265" t="e">
        <f t="shared" si="1"/>
        <v>#NUM!</v>
      </c>
      <c r="F69" s="266" t="e">
        <f t="shared" si="15"/>
        <v>#NUM!</v>
      </c>
      <c r="G69" s="27"/>
      <c r="H69" s="47">
        <v>60</v>
      </c>
      <c r="I69" s="53">
        <f t="shared" si="29"/>
        <v>48092</v>
      </c>
      <c r="J69" s="264" t="e">
        <f t="shared" si="2"/>
        <v>#NUM!</v>
      </c>
      <c r="K69" s="265" t="e">
        <f t="shared" si="16"/>
        <v>#NUM!</v>
      </c>
      <c r="L69" s="273" t="e">
        <f t="shared" si="3"/>
        <v>#NUM!</v>
      </c>
      <c r="M69" s="266" t="e">
        <f t="shared" si="17"/>
        <v>#NUM!</v>
      </c>
      <c r="N69" s="26"/>
      <c r="O69" s="47">
        <v>60</v>
      </c>
      <c r="P69" s="53">
        <f t="shared" si="30"/>
        <v>48092</v>
      </c>
      <c r="Q69" s="264" t="e">
        <f t="shared" si="4"/>
        <v>#NUM!</v>
      </c>
      <c r="R69" s="265" t="e">
        <f t="shared" si="18"/>
        <v>#NUM!</v>
      </c>
      <c r="S69" s="273" t="e">
        <f t="shared" si="5"/>
        <v>#NUM!</v>
      </c>
      <c r="T69" s="266" t="e">
        <f t="shared" si="19"/>
        <v>#NUM!</v>
      </c>
      <c r="V69" s="47">
        <v>60</v>
      </c>
      <c r="W69" s="53">
        <f t="shared" si="31"/>
        <v>48092</v>
      </c>
      <c r="X69" s="264" t="e">
        <f t="shared" si="6"/>
        <v>#NUM!</v>
      </c>
      <c r="Y69" s="265" t="e">
        <f t="shared" si="20"/>
        <v>#NUM!</v>
      </c>
      <c r="Z69" s="273" t="e">
        <f t="shared" si="7"/>
        <v>#NUM!</v>
      </c>
      <c r="AA69" s="266" t="e">
        <f t="shared" si="21"/>
        <v>#NUM!</v>
      </c>
      <c r="AC69" s="47">
        <v>60</v>
      </c>
      <c r="AD69" s="53">
        <f t="shared" si="32"/>
        <v>48092</v>
      </c>
      <c r="AE69" s="264" t="e">
        <f t="shared" si="8"/>
        <v>#NUM!</v>
      </c>
      <c r="AF69" s="265" t="e">
        <f t="shared" si="22"/>
        <v>#NUM!</v>
      </c>
      <c r="AG69" s="273" t="e">
        <f t="shared" si="9"/>
        <v>#NUM!</v>
      </c>
      <c r="AH69" s="266" t="e">
        <f t="shared" si="23"/>
        <v>#NUM!</v>
      </c>
      <c r="AJ69" s="47">
        <v>60</v>
      </c>
      <c r="AK69" s="53">
        <f t="shared" si="33"/>
        <v>48092</v>
      </c>
      <c r="AL69" s="264" t="e">
        <f t="shared" si="10"/>
        <v>#NUM!</v>
      </c>
      <c r="AM69" s="265" t="e">
        <f t="shared" si="24"/>
        <v>#NUM!</v>
      </c>
      <c r="AN69" s="273" t="e">
        <f t="shared" si="11"/>
        <v>#NUM!</v>
      </c>
      <c r="AO69" s="266" t="e">
        <f t="shared" si="25"/>
        <v>#NUM!</v>
      </c>
      <c r="AQ69" s="47">
        <v>60</v>
      </c>
      <c r="AR69" s="53">
        <f t="shared" si="34"/>
        <v>48122</v>
      </c>
      <c r="AS69" s="264">
        <f t="shared" si="12"/>
        <v>0</v>
      </c>
      <c r="AT69" s="265">
        <f t="shared" si="26"/>
        <v>0</v>
      </c>
      <c r="AU69" s="273">
        <f t="shared" si="13"/>
        <v>0</v>
      </c>
      <c r="AV69" s="266">
        <f t="shared" si="27"/>
        <v>0</v>
      </c>
    </row>
    <row r="70" spans="1:48" x14ac:dyDescent="0.45">
      <c r="A70" s="49">
        <v>61</v>
      </c>
      <c r="B70" s="46">
        <f t="shared" si="28"/>
        <v>48122</v>
      </c>
      <c r="C70" s="270" t="e">
        <f t="shared" si="0"/>
        <v>#NUM!</v>
      </c>
      <c r="D70" s="259" t="e">
        <f t="shared" si="14"/>
        <v>#NUM!</v>
      </c>
      <c r="E70" s="259" t="e">
        <f t="shared" si="1"/>
        <v>#NUM!</v>
      </c>
      <c r="F70" s="260" t="e">
        <f t="shared" si="15"/>
        <v>#NUM!</v>
      </c>
      <c r="G70" s="27"/>
      <c r="H70" s="43">
        <v>61</v>
      </c>
      <c r="I70" s="46">
        <f t="shared" si="29"/>
        <v>48122</v>
      </c>
      <c r="J70" s="258" t="e">
        <f t="shared" si="2"/>
        <v>#NUM!</v>
      </c>
      <c r="K70" s="259" t="e">
        <f t="shared" si="16"/>
        <v>#NUM!</v>
      </c>
      <c r="L70" s="271" t="e">
        <f t="shared" si="3"/>
        <v>#NUM!</v>
      </c>
      <c r="M70" s="260" t="e">
        <f t="shared" si="17"/>
        <v>#NUM!</v>
      </c>
      <c r="N70" s="26"/>
      <c r="O70" s="43">
        <v>61</v>
      </c>
      <c r="P70" s="46">
        <f t="shared" si="30"/>
        <v>48122</v>
      </c>
      <c r="Q70" s="258" t="e">
        <f t="shared" si="4"/>
        <v>#NUM!</v>
      </c>
      <c r="R70" s="259" t="e">
        <f t="shared" si="18"/>
        <v>#NUM!</v>
      </c>
      <c r="S70" s="271" t="e">
        <f t="shared" si="5"/>
        <v>#NUM!</v>
      </c>
      <c r="T70" s="260" t="e">
        <f t="shared" si="19"/>
        <v>#NUM!</v>
      </c>
      <c r="V70" s="43">
        <v>61</v>
      </c>
      <c r="W70" s="46">
        <f t="shared" si="31"/>
        <v>48122</v>
      </c>
      <c r="X70" s="258" t="e">
        <f t="shared" si="6"/>
        <v>#NUM!</v>
      </c>
      <c r="Y70" s="259" t="e">
        <f t="shared" si="20"/>
        <v>#NUM!</v>
      </c>
      <c r="Z70" s="271" t="e">
        <f t="shared" si="7"/>
        <v>#NUM!</v>
      </c>
      <c r="AA70" s="260" t="e">
        <f t="shared" si="21"/>
        <v>#NUM!</v>
      </c>
      <c r="AC70" s="43">
        <v>61</v>
      </c>
      <c r="AD70" s="46">
        <f t="shared" si="32"/>
        <v>48122</v>
      </c>
      <c r="AE70" s="258" t="e">
        <f t="shared" si="8"/>
        <v>#NUM!</v>
      </c>
      <c r="AF70" s="259" t="e">
        <f t="shared" si="22"/>
        <v>#NUM!</v>
      </c>
      <c r="AG70" s="271" t="e">
        <f t="shared" si="9"/>
        <v>#NUM!</v>
      </c>
      <c r="AH70" s="260" t="e">
        <f t="shared" si="23"/>
        <v>#NUM!</v>
      </c>
      <c r="AJ70" s="43">
        <v>61</v>
      </c>
      <c r="AK70" s="46">
        <f t="shared" si="33"/>
        <v>48122</v>
      </c>
      <c r="AL70" s="258" t="e">
        <f t="shared" si="10"/>
        <v>#NUM!</v>
      </c>
      <c r="AM70" s="259" t="e">
        <f t="shared" si="24"/>
        <v>#NUM!</v>
      </c>
      <c r="AN70" s="271" t="e">
        <f t="shared" si="11"/>
        <v>#NUM!</v>
      </c>
      <c r="AO70" s="260" t="e">
        <f t="shared" si="25"/>
        <v>#NUM!</v>
      </c>
      <c r="AQ70" s="43">
        <v>61</v>
      </c>
      <c r="AR70" s="46">
        <f t="shared" si="34"/>
        <v>48153</v>
      </c>
      <c r="AS70" s="258">
        <f t="shared" si="12"/>
        <v>0</v>
      </c>
      <c r="AT70" s="259">
        <f t="shared" si="26"/>
        <v>0</v>
      </c>
      <c r="AU70" s="271">
        <f t="shared" si="13"/>
        <v>0</v>
      </c>
      <c r="AV70" s="260">
        <f t="shared" si="27"/>
        <v>0</v>
      </c>
    </row>
    <row r="71" spans="1:48" x14ac:dyDescent="0.45">
      <c r="A71" s="49">
        <v>62</v>
      </c>
      <c r="B71" s="46">
        <f t="shared" si="28"/>
        <v>48153</v>
      </c>
      <c r="C71" s="268" t="e">
        <f t="shared" si="0"/>
        <v>#NUM!</v>
      </c>
      <c r="D71" s="262" t="e">
        <f t="shared" si="14"/>
        <v>#NUM!</v>
      </c>
      <c r="E71" s="262" t="e">
        <f t="shared" si="1"/>
        <v>#NUM!</v>
      </c>
      <c r="F71" s="263" t="e">
        <f t="shared" si="15"/>
        <v>#NUM!</v>
      </c>
      <c r="G71" s="27"/>
      <c r="H71" s="45">
        <v>62</v>
      </c>
      <c r="I71" s="46">
        <f t="shared" si="29"/>
        <v>48153</v>
      </c>
      <c r="J71" s="261" t="e">
        <f t="shared" si="2"/>
        <v>#NUM!</v>
      </c>
      <c r="K71" s="262" t="e">
        <f t="shared" si="16"/>
        <v>#NUM!</v>
      </c>
      <c r="L71" s="272" t="e">
        <f t="shared" si="3"/>
        <v>#NUM!</v>
      </c>
      <c r="M71" s="263" t="e">
        <f t="shared" si="17"/>
        <v>#NUM!</v>
      </c>
      <c r="N71" s="26"/>
      <c r="O71" s="45">
        <v>62</v>
      </c>
      <c r="P71" s="46">
        <f t="shared" si="30"/>
        <v>48153</v>
      </c>
      <c r="Q71" s="261" t="e">
        <f t="shared" si="4"/>
        <v>#NUM!</v>
      </c>
      <c r="R71" s="262" t="e">
        <f t="shared" si="18"/>
        <v>#NUM!</v>
      </c>
      <c r="S71" s="272" t="e">
        <f t="shared" si="5"/>
        <v>#NUM!</v>
      </c>
      <c r="T71" s="263" t="e">
        <f t="shared" si="19"/>
        <v>#NUM!</v>
      </c>
      <c r="V71" s="45">
        <v>62</v>
      </c>
      <c r="W71" s="46">
        <f t="shared" si="31"/>
        <v>48153</v>
      </c>
      <c r="X71" s="261" t="e">
        <f t="shared" si="6"/>
        <v>#NUM!</v>
      </c>
      <c r="Y71" s="262" t="e">
        <f t="shared" si="20"/>
        <v>#NUM!</v>
      </c>
      <c r="Z71" s="272" t="e">
        <f t="shared" si="7"/>
        <v>#NUM!</v>
      </c>
      <c r="AA71" s="263" t="e">
        <f t="shared" si="21"/>
        <v>#NUM!</v>
      </c>
      <c r="AC71" s="45">
        <v>62</v>
      </c>
      <c r="AD71" s="46">
        <f t="shared" si="32"/>
        <v>48153</v>
      </c>
      <c r="AE71" s="261" t="e">
        <f t="shared" si="8"/>
        <v>#NUM!</v>
      </c>
      <c r="AF71" s="262" t="e">
        <f t="shared" si="22"/>
        <v>#NUM!</v>
      </c>
      <c r="AG71" s="272" t="e">
        <f t="shared" si="9"/>
        <v>#NUM!</v>
      </c>
      <c r="AH71" s="263" t="e">
        <f t="shared" si="23"/>
        <v>#NUM!</v>
      </c>
      <c r="AJ71" s="45">
        <v>62</v>
      </c>
      <c r="AK71" s="46">
        <f t="shared" si="33"/>
        <v>48153</v>
      </c>
      <c r="AL71" s="261" t="e">
        <f t="shared" si="10"/>
        <v>#NUM!</v>
      </c>
      <c r="AM71" s="262" t="e">
        <f t="shared" si="24"/>
        <v>#NUM!</v>
      </c>
      <c r="AN71" s="272" t="e">
        <f t="shared" si="11"/>
        <v>#NUM!</v>
      </c>
      <c r="AO71" s="263" t="e">
        <f t="shared" si="25"/>
        <v>#NUM!</v>
      </c>
      <c r="AQ71" s="45">
        <v>62</v>
      </c>
      <c r="AR71" s="46">
        <f t="shared" si="34"/>
        <v>48183</v>
      </c>
      <c r="AS71" s="261">
        <f t="shared" si="12"/>
        <v>0</v>
      </c>
      <c r="AT71" s="262">
        <f t="shared" si="26"/>
        <v>0</v>
      </c>
      <c r="AU71" s="272">
        <f t="shared" si="13"/>
        <v>0</v>
      </c>
      <c r="AV71" s="263">
        <f t="shared" si="27"/>
        <v>0</v>
      </c>
    </row>
    <row r="72" spans="1:48" x14ac:dyDescent="0.45">
      <c r="A72" s="49">
        <v>63</v>
      </c>
      <c r="B72" s="46">
        <f t="shared" si="28"/>
        <v>48183</v>
      </c>
      <c r="C72" s="268" t="e">
        <f t="shared" si="0"/>
        <v>#NUM!</v>
      </c>
      <c r="D72" s="262" t="e">
        <f t="shared" si="14"/>
        <v>#NUM!</v>
      </c>
      <c r="E72" s="262" t="e">
        <f t="shared" si="1"/>
        <v>#NUM!</v>
      </c>
      <c r="F72" s="263" t="e">
        <f t="shared" si="15"/>
        <v>#NUM!</v>
      </c>
      <c r="G72" s="27"/>
      <c r="H72" s="45">
        <v>63</v>
      </c>
      <c r="I72" s="46">
        <f t="shared" si="29"/>
        <v>48183</v>
      </c>
      <c r="J72" s="261" t="e">
        <f t="shared" si="2"/>
        <v>#NUM!</v>
      </c>
      <c r="K72" s="262" t="e">
        <f t="shared" si="16"/>
        <v>#NUM!</v>
      </c>
      <c r="L72" s="272" t="e">
        <f t="shared" si="3"/>
        <v>#NUM!</v>
      </c>
      <c r="M72" s="263" t="e">
        <f t="shared" si="17"/>
        <v>#NUM!</v>
      </c>
      <c r="N72" s="26"/>
      <c r="O72" s="45">
        <v>63</v>
      </c>
      <c r="P72" s="46">
        <f t="shared" si="30"/>
        <v>48183</v>
      </c>
      <c r="Q72" s="261" t="e">
        <f t="shared" si="4"/>
        <v>#NUM!</v>
      </c>
      <c r="R72" s="262" t="e">
        <f t="shared" si="18"/>
        <v>#NUM!</v>
      </c>
      <c r="S72" s="272" t="e">
        <f t="shared" si="5"/>
        <v>#NUM!</v>
      </c>
      <c r="T72" s="263" t="e">
        <f t="shared" si="19"/>
        <v>#NUM!</v>
      </c>
      <c r="V72" s="45">
        <v>63</v>
      </c>
      <c r="W72" s="46">
        <f t="shared" si="31"/>
        <v>48183</v>
      </c>
      <c r="X72" s="261" t="e">
        <f t="shared" si="6"/>
        <v>#NUM!</v>
      </c>
      <c r="Y72" s="262" t="e">
        <f t="shared" si="20"/>
        <v>#NUM!</v>
      </c>
      <c r="Z72" s="272" t="e">
        <f t="shared" si="7"/>
        <v>#NUM!</v>
      </c>
      <c r="AA72" s="263" t="e">
        <f t="shared" si="21"/>
        <v>#NUM!</v>
      </c>
      <c r="AC72" s="45">
        <v>63</v>
      </c>
      <c r="AD72" s="46">
        <f t="shared" si="32"/>
        <v>48183</v>
      </c>
      <c r="AE72" s="261" t="e">
        <f t="shared" si="8"/>
        <v>#NUM!</v>
      </c>
      <c r="AF72" s="262" t="e">
        <f t="shared" si="22"/>
        <v>#NUM!</v>
      </c>
      <c r="AG72" s="272" t="e">
        <f t="shared" si="9"/>
        <v>#NUM!</v>
      </c>
      <c r="AH72" s="263" t="e">
        <f t="shared" si="23"/>
        <v>#NUM!</v>
      </c>
      <c r="AJ72" s="45">
        <v>63</v>
      </c>
      <c r="AK72" s="46">
        <f t="shared" si="33"/>
        <v>48183</v>
      </c>
      <c r="AL72" s="261" t="e">
        <f t="shared" si="10"/>
        <v>#NUM!</v>
      </c>
      <c r="AM72" s="262" t="e">
        <f t="shared" si="24"/>
        <v>#NUM!</v>
      </c>
      <c r="AN72" s="272" t="e">
        <f t="shared" si="11"/>
        <v>#NUM!</v>
      </c>
      <c r="AO72" s="263" t="e">
        <f t="shared" si="25"/>
        <v>#NUM!</v>
      </c>
      <c r="AQ72" s="45">
        <v>63</v>
      </c>
      <c r="AR72" s="46">
        <f t="shared" si="34"/>
        <v>48214</v>
      </c>
      <c r="AS72" s="261">
        <f t="shared" si="12"/>
        <v>0</v>
      </c>
      <c r="AT72" s="262">
        <f t="shared" si="26"/>
        <v>0</v>
      </c>
      <c r="AU72" s="272">
        <f t="shared" si="13"/>
        <v>0</v>
      </c>
      <c r="AV72" s="263">
        <f t="shared" si="27"/>
        <v>0</v>
      </c>
    </row>
    <row r="73" spans="1:48" x14ac:dyDescent="0.45">
      <c r="A73" s="49">
        <v>64</v>
      </c>
      <c r="B73" s="46">
        <f t="shared" si="28"/>
        <v>48214</v>
      </c>
      <c r="C73" s="268" t="e">
        <f t="shared" si="0"/>
        <v>#NUM!</v>
      </c>
      <c r="D73" s="262" t="e">
        <f t="shared" si="14"/>
        <v>#NUM!</v>
      </c>
      <c r="E73" s="262" t="e">
        <f t="shared" si="1"/>
        <v>#NUM!</v>
      </c>
      <c r="F73" s="263" t="e">
        <f t="shared" si="15"/>
        <v>#NUM!</v>
      </c>
      <c r="G73" s="27"/>
      <c r="H73" s="45">
        <v>64</v>
      </c>
      <c r="I73" s="46">
        <f t="shared" si="29"/>
        <v>48214</v>
      </c>
      <c r="J73" s="261" t="e">
        <f t="shared" si="2"/>
        <v>#NUM!</v>
      </c>
      <c r="K73" s="262" t="e">
        <f t="shared" si="16"/>
        <v>#NUM!</v>
      </c>
      <c r="L73" s="272" t="e">
        <f t="shared" si="3"/>
        <v>#NUM!</v>
      </c>
      <c r="M73" s="263" t="e">
        <f t="shared" si="17"/>
        <v>#NUM!</v>
      </c>
      <c r="N73" s="26"/>
      <c r="O73" s="45">
        <v>64</v>
      </c>
      <c r="P73" s="46">
        <f t="shared" si="30"/>
        <v>48214</v>
      </c>
      <c r="Q73" s="261" t="e">
        <f t="shared" si="4"/>
        <v>#NUM!</v>
      </c>
      <c r="R73" s="262" t="e">
        <f t="shared" si="18"/>
        <v>#NUM!</v>
      </c>
      <c r="S73" s="272" t="e">
        <f t="shared" si="5"/>
        <v>#NUM!</v>
      </c>
      <c r="T73" s="263" t="e">
        <f t="shared" si="19"/>
        <v>#NUM!</v>
      </c>
      <c r="V73" s="45">
        <v>64</v>
      </c>
      <c r="W73" s="46">
        <f t="shared" si="31"/>
        <v>48214</v>
      </c>
      <c r="X73" s="261" t="e">
        <f t="shared" si="6"/>
        <v>#NUM!</v>
      </c>
      <c r="Y73" s="262" t="e">
        <f t="shared" si="20"/>
        <v>#NUM!</v>
      </c>
      <c r="Z73" s="272" t="e">
        <f t="shared" si="7"/>
        <v>#NUM!</v>
      </c>
      <c r="AA73" s="263" t="e">
        <f t="shared" si="21"/>
        <v>#NUM!</v>
      </c>
      <c r="AC73" s="45">
        <v>64</v>
      </c>
      <c r="AD73" s="46">
        <f t="shared" si="32"/>
        <v>48214</v>
      </c>
      <c r="AE73" s="261" t="e">
        <f t="shared" si="8"/>
        <v>#NUM!</v>
      </c>
      <c r="AF73" s="262" t="e">
        <f t="shared" si="22"/>
        <v>#NUM!</v>
      </c>
      <c r="AG73" s="272" t="e">
        <f t="shared" si="9"/>
        <v>#NUM!</v>
      </c>
      <c r="AH73" s="263" t="e">
        <f t="shared" si="23"/>
        <v>#NUM!</v>
      </c>
      <c r="AJ73" s="45">
        <v>64</v>
      </c>
      <c r="AK73" s="46">
        <f t="shared" si="33"/>
        <v>48214</v>
      </c>
      <c r="AL73" s="261" t="e">
        <f t="shared" si="10"/>
        <v>#NUM!</v>
      </c>
      <c r="AM73" s="262" t="e">
        <f t="shared" si="24"/>
        <v>#NUM!</v>
      </c>
      <c r="AN73" s="272" t="e">
        <f t="shared" si="11"/>
        <v>#NUM!</v>
      </c>
      <c r="AO73" s="263" t="e">
        <f t="shared" si="25"/>
        <v>#NUM!</v>
      </c>
      <c r="AQ73" s="45">
        <v>64</v>
      </c>
      <c r="AR73" s="46">
        <f t="shared" si="34"/>
        <v>48245</v>
      </c>
      <c r="AS73" s="261">
        <f t="shared" si="12"/>
        <v>0</v>
      </c>
      <c r="AT73" s="262">
        <f t="shared" si="26"/>
        <v>0</v>
      </c>
      <c r="AU73" s="272">
        <f t="shared" si="13"/>
        <v>0</v>
      </c>
      <c r="AV73" s="263">
        <f t="shared" si="27"/>
        <v>0</v>
      </c>
    </row>
    <row r="74" spans="1:48" x14ac:dyDescent="0.45">
      <c r="A74" s="49">
        <v>65</v>
      </c>
      <c r="B74" s="46">
        <f t="shared" si="28"/>
        <v>48245</v>
      </c>
      <c r="C74" s="268" t="e">
        <f t="shared" ref="C74:C137" si="35">C73-D74</f>
        <v>#NUM!</v>
      </c>
      <c r="D74" s="262" t="e">
        <f t="shared" si="14"/>
        <v>#NUM!</v>
      </c>
      <c r="E74" s="262" t="e">
        <f t="shared" ref="E74:E137" si="36">F74-D74</f>
        <v>#NUM!</v>
      </c>
      <c r="F74" s="263" t="e">
        <f t="shared" si="15"/>
        <v>#NUM!</v>
      </c>
      <c r="G74" s="27"/>
      <c r="H74" s="45">
        <v>65</v>
      </c>
      <c r="I74" s="46">
        <f t="shared" si="29"/>
        <v>48245</v>
      </c>
      <c r="J74" s="261" t="e">
        <f t="shared" ref="J74:J137" si="37">J73-K74</f>
        <v>#NUM!</v>
      </c>
      <c r="K74" s="262" t="e">
        <f t="shared" si="16"/>
        <v>#NUM!</v>
      </c>
      <c r="L74" s="272" t="e">
        <f t="shared" ref="L74:L137" si="38">M74-K74</f>
        <v>#NUM!</v>
      </c>
      <c r="M74" s="263" t="e">
        <f t="shared" si="17"/>
        <v>#NUM!</v>
      </c>
      <c r="N74" s="26"/>
      <c r="O74" s="45">
        <v>65</v>
      </c>
      <c r="P74" s="46">
        <f t="shared" si="30"/>
        <v>48245</v>
      </c>
      <c r="Q74" s="261" t="e">
        <f t="shared" ref="Q74:Q137" si="39">Q73-R74</f>
        <v>#NUM!</v>
      </c>
      <c r="R74" s="262" t="e">
        <f t="shared" si="18"/>
        <v>#NUM!</v>
      </c>
      <c r="S74" s="272" t="e">
        <f t="shared" ref="S74:S137" si="40">T74-R74</f>
        <v>#NUM!</v>
      </c>
      <c r="T74" s="263" t="e">
        <f t="shared" si="19"/>
        <v>#NUM!</v>
      </c>
      <c r="V74" s="45">
        <v>65</v>
      </c>
      <c r="W74" s="46">
        <f t="shared" si="31"/>
        <v>48245</v>
      </c>
      <c r="X74" s="261" t="e">
        <f t="shared" ref="X74:X137" si="41">X73-Y74</f>
        <v>#NUM!</v>
      </c>
      <c r="Y74" s="262" t="e">
        <f t="shared" si="20"/>
        <v>#NUM!</v>
      </c>
      <c r="Z74" s="272" t="e">
        <f t="shared" ref="Z74:Z137" si="42">AA74-Y74</f>
        <v>#NUM!</v>
      </c>
      <c r="AA74" s="263" t="e">
        <f t="shared" si="21"/>
        <v>#NUM!</v>
      </c>
      <c r="AC74" s="45">
        <v>65</v>
      </c>
      <c r="AD74" s="46">
        <f t="shared" si="32"/>
        <v>48245</v>
      </c>
      <c r="AE74" s="261" t="e">
        <f t="shared" ref="AE74:AE137" si="43">AE73-AF74</f>
        <v>#NUM!</v>
      </c>
      <c r="AF74" s="262" t="e">
        <f t="shared" si="22"/>
        <v>#NUM!</v>
      </c>
      <c r="AG74" s="272" t="e">
        <f t="shared" ref="AG74:AG137" si="44">AH74-AF74</f>
        <v>#NUM!</v>
      </c>
      <c r="AH74" s="263" t="e">
        <f t="shared" si="23"/>
        <v>#NUM!</v>
      </c>
      <c r="AJ74" s="45">
        <v>65</v>
      </c>
      <c r="AK74" s="46">
        <f t="shared" si="33"/>
        <v>48245</v>
      </c>
      <c r="AL74" s="261" t="e">
        <f t="shared" ref="AL74:AL137" si="45">AL73-AM74</f>
        <v>#NUM!</v>
      </c>
      <c r="AM74" s="262" t="e">
        <f t="shared" si="24"/>
        <v>#NUM!</v>
      </c>
      <c r="AN74" s="272" t="e">
        <f t="shared" ref="AN74:AN137" si="46">AO74-AM74</f>
        <v>#NUM!</v>
      </c>
      <c r="AO74" s="263" t="e">
        <f t="shared" si="25"/>
        <v>#NUM!</v>
      </c>
      <c r="AQ74" s="45">
        <v>65</v>
      </c>
      <c r="AR74" s="46">
        <f t="shared" si="34"/>
        <v>48274</v>
      </c>
      <c r="AS74" s="261">
        <f t="shared" ref="AS74:AS137" si="47">AS73-AT74</f>
        <v>0</v>
      </c>
      <c r="AT74" s="262">
        <f t="shared" si="26"/>
        <v>0</v>
      </c>
      <c r="AU74" s="272">
        <f t="shared" ref="AU74:AU137" si="48">AV74-AT74</f>
        <v>0</v>
      </c>
      <c r="AV74" s="263">
        <f t="shared" si="27"/>
        <v>0</v>
      </c>
    </row>
    <row r="75" spans="1:48" x14ac:dyDescent="0.45">
      <c r="A75" s="49">
        <v>66</v>
      </c>
      <c r="B75" s="46">
        <f t="shared" si="28"/>
        <v>48274</v>
      </c>
      <c r="C75" s="268" t="e">
        <f t="shared" si="35"/>
        <v>#NUM!</v>
      </c>
      <c r="D75" s="262" t="e">
        <f t="shared" ref="D75:D138" si="49">IF($D$5="I/O",0,IF(AND($D$6&gt;0,A75/12&lt;=$D$6),0,-PPMT($C$3/12,(A75-$D$6*12),$D$3*$D$5,$C$2)))</f>
        <v>#NUM!</v>
      </c>
      <c r="E75" s="262" t="e">
        <f t="shared" si="36"/>
        <v>#NUM!</v>
      </c>
      <c r="F75" s="263" t="e">
        <f t="shared" ref="F75:F138" si="50">IF(AND(D$6&gt;0,A75/12&lt;=D$6),C$2*(C$3/12),D$2)</f>
        <v>#NUM!</v>
      </c>
      <c r="G75" s="27"/>
      <c r="H75" s="45">
        <v>66</v>
      </c>
      <c r="I75" s="46">
        <f t="shared" si="29"/>
        <v>48274</v>
      </c>
      <c r="J75" s="261" t="e">
        <f t="shared" si="37"/>
        <v>#NUM!</v>
      </c>
      <c r="K75" s="262" t="e">
        <f t="shared" ref="K75:K138" si="51">IF(K$5="I/O",0,IF(AND(K$6&gt;0,H75/12&lt;=K$6),0,-PPMT(J$3/12,(H75-K$6*12),K$3*K$5,J$2)))</f>
        <v>#NUM!</v>
      </c>
      <c r="L75" s="272" t="e">
        <f t="shared" si="38"/>
        <v>#NUM!</v>
      </c>
      <c r="M75" s="263" t="e">
        <f t="shared" ref="M75:M138" si="52">IF(AND(K$6&gt;0,H75/12&lt;=K$6),J$2*(J$3/12),K$2)</f>
        <v>#NUM!</v>
      </c>
      <c r="N75" s="26"/>
      <c r="O75" s="45">
        <v>66</v>
      </c>
      <c r="P75" s="46">
        <f t="shared" si="30"/>
        <v>48274</v>
      </c>
      <c r="Q75" s="261" t="e">
        <f t="shared" si="39"/>
        <v>#NUM!</v>
      </c>
      <c r="R75" s="262" t="e">
        <f t="shared" ref="R75:R138" si="53">IF(R$5="I/O",0,IF(AND(R$6&gt;0,O75/12&lt;=R$6),0,-PPMT(Q$3/12,(O75-R$6*12),R$3*R$5,Q$2)))</f>
        <v>#NUM!</v>
      </c>
      <c r="S75" s="272" t="e">
        <f t="shared" si="40"/>
        <v>#NUM!</v>
      </c>
      <c r="T75" s="263" t="e">
        <f t="shared" ref="T75:T138" si="54">IF(AND(R$6&gt;0,O75/12&lt;=R$6),Q$2*(Q$3/12),R$2)</f>
        <v>#NUM!</v>
      </c>
      <c r="V75" s="45">
        <v>66</v>
      </c>
      <c r="W75" s="46">
        <f t="shared" si="31"/>
        <v>48274</v>
      </c>
      <c r="X75" s="261" t="e">
        <f t="shared" si="41"/>
        <v>#NUM!</v>
      </c>
      <c r="Y75" s="262" t="e">
        <f t="shared" ref="Y75:Y138" si="55">IF(Y$5="I/O",0,IF(AND(Y$6&gt;0,V75/12&lt;=Y$6),0,-PPMT(X$3/12,(V75-Y$6*12),Y$3*Y$5,X$2)))</f>
        <v>#NUM!</v>
      </c>
      <c r="Z75" s="272" t="e">
        <f t="shared" si="42"/>
        <v>#NUM!</v>
      </c>
      <c r="AA75" s="263" t="e">
        <f t="shared" ref="AA75:AA138" si="56">IF(AND(Y$6&gt;0,V75/12&lt;=Y$6),X$2*(X$3/12),Y$2)</f>
        <v>#NUM!</v>
      </c>
      <c r="AC75" s="45">
        <v>66</v>
      </c>
      <c r="AD75" s="46">
        <f t="shared" si="32"/>
        <v>48274</v>
      </c>
      <c r="AE75" s="261" t="e">
        <f t="shared" si="43"/>
        <v>#NUM!</v>
      </c>
      <c r="AF75" s="262" t="e">
        <f t="shared" ref="AF75:AF138" si="57">IF(AF$5="I/O",0,IF(AND(AF$6&gt;0,AC75/12&lt;=AF$6),0,-PPMT(AE$3/12,(AC75-AF$6*12),AF$3*AF$5,AE$2)))</f>
        <v>#NUM!</v>
      </c>
      <c r="AG75" s="272" t="e">
        <f t="shared" si="44"/>
        <v>#NUM!</v>
      </c>
      <c r="AH75" s="263" t="e">
        <f t="shared" ref="AH75:AH138" si="58">IF(AND(AF$6&gt;0,AC75/12&lt;=AF$6),AE$2*(AE$3/12),AF$2)</f>
        <v>#NUM!</v>
      </c>
      <c r="AJ75" s="45">
        <v>66</v>
      </c>
      <c r="AK75" s="46">
        <f t="shared" si="33"/>
        <v>48274</v>
      </c>
      <c r="AL75" s="261" t="e">
        <f t="shared" si="45"/>
        <v>#NUM!</v>
      </c>
      <c r="AM75" s="262" t="e">
        <f t="shared" ref="AM75:AM138" si="59">IF(AM$5="I/O",0,IF(AND(AM$6&gt;0,AJ75/12&lt;=AM$6),0,-PPMT(AL$3/12,(AJ75-AM$6*12),AM$3*AM$5,AL$2)))</f>
        <v>#NUM!</v>
      </c>
      <c r="AN75" s="272" t="e">
        <f t="shared" si="46"/>
        <v>#NUM!</v>
      </c>
      <c r="AO75" s="263" t="e">
        <f t="shared" ref="AO75:AO138" si="60">IF(AND(AM$6&gt;0,AJ75/12&lt;=AM$6),AL$2*(AL$3/12),AM$2)</f>
        <v>#NUM!</v>
      </c>
      <c r="AQ75" s="45">
        <v>66</v>
      </c>
      <c r="AR75" s="46">
        <f t="shared" si="34"/>
        <v>48305</v>
      </c>
      <c r="AS75" s="261">
        <f t="shared" si="47"/>
        <v>0</v>
      </c>
      <c r="AT75" s="262">
        <f t="shared" ref="AT75:AT138" si="61">IF(AT$5="I/O",0,IF(AND(AT$6&gt;0,AQ75/12&lt;=AT$6),0,-PPMT(AS$3/12,(AQ75-AT$6*12),AT$3*AT$5,AS$2)))</f>
        <v>0</v>
      </c>
      <c r="AU75" s="272">
        <f t="shared" si="48"/>
        <v>0</v>
      </c>
      <c r="AV75" s="263">
        <f t="shared" ref="AV75:AV138" si="62">IF(AND(AT$6&gt;0,AQ75/12&lt;=AT$6),AS$2*(AS$3/12),AT$2)</f>
        <v>0</v>
      </c>
    </row>
    <row r="76" spans="1:48" x14ac:dyDescent="0.45">
      <c r="A76" s="49">
        <v>67</v>
      </c>
      <c r="B76" s="46">
        <f t="shared" ref="B76:B139" si="63">EDATE(B75,1)</f>
        <v>48305</v>
      </c>
      <c r="C76" s="268" t="e">
        <f t="shared" si="35"/>
        <v>#NUM!</v>
      </c>
      <c r="D76" s="262" t="e">
        <f t="shared" si="49"/>
        <v>#NUM!</v>
      </c>
      <c r="E76" s="262" t="e">
        <f t="shared" si="36"/>
        <v>#NUM!</v>
      </c>
      <c r="F76" s="263" t="e">
        <f t="shared" si="50"/>
        <v>#NUM!</v>
      </c>
      <c r="G76" s="27"/>
      <c r="H76" s="45">
        <v>67</v>
      </c>
      <c r="I76" s="46">
        <f t="shared" ref="I76:I139" si="64">EDATE(I75,1)</f>
        <v>48305</v>
      </c>
      <c r="J76" s="261" t="e">
        <f t="shared" si="37"/>
        <v>#NUM!</v>
      </c>
      <c r="K76" s="262" t="e">
        <f t="shared" si="51"/>
        <v>#NUM!</v>
      </c>
      <c r="L76" s="272" t="e">
        <f t="shared" si="38"/>
        <v>#NUM!</v>
      </c>
      <c r="M76" s="263" t="e">
        <f t="shared" si="52"/>
        <v>#NUM!</v>
      </c>
      <c r="N76" s="26"/>
      <c r="O76" s="45">
        <v>67</v>
      </c>
      <c r="P76" s="46">
        <f t="shared" ref="P76:P139" si="65">EDATE(P75,1)</f>
        <v>48305</v>
      </c>
      <c r="Q76" s="261" t="e">
        <f t="shared" si="39"/>
        <v>#NUM!</v>
      </c>
      <c r="R76" s="262" t="e">
        <f t="shared" si="53"/>
        <v>#NUM!</v>
      </c>
      <c r="S76" s="272" t="e">
        <f t="shared" si="40"/>
        <v>#NUM!</v>
      </c>
      <c r="T76" s="263" t="e">
        <f t="shared" si="54"/>
        <v>#NUM!</v>
      </c>
      <c r="V76" s="45">
        <v>67</v>
      </c>
      <c r="W76" s="46">
        <f t="shared" ref="W76:W139" si="66">EDATE(W75,1)</f>
        <v>48305</v>
      </c>
      <c r="X76" s="261" t="e">
        <f t="shared" si="41"/>
        <v>#NUM!</v>
      </c>
      <c r="Y76" s="262" t="e">
        <f t="shared" si="55"/>
        <v>#NUM!</v>
      </c>
      <c r="Z76" s="272" t="e">
        <f t="shared" si="42"/>
        <v>#NUM!</v>
      </c>
      <c r="AA76" s="263" t="e">
        <f t="shared" si="56"/>
        <v>#NUM!</v>
      </c>
      <c r="AC76" s="45">
        <v>67</v>
      </c>
      <c r="AD76" s="46">
        <f t="shared" ref="AD76:AD139" si="67">EDATE(AD75,1)</f>
        <v>48305</v>
      </c>
      <c r="AE76" s="261" t="e">
        <f t="shared" si="43"/>
        <v>#NUM!</v>
      </c>
      <c r="AF76" s="262" t="e">
        <f t="shared" si="57"/>
        <v>#NUM!</v>
      </c>
      <c r="AG76" s="272" t="e">
        <f t="shared" si="44"/>
        <v>#NUM!</v>
      </c>
      <c r="AH76" s="263" t="e">
        <f t="shared" si="58"/>
        <v>#NUM!</v>
      </c>
      <c r="AJ76" s="45">
        <v>67</v>
      </c>
      <c r="AK76" s="46">
        <f t="shared" ref="AK76:AK139" si="68">EDATE(AK75,1)</f>
        <v>48305</v>
      </c>
      <c r="AL76" s="261" t="e">
        <f t="shared" si="45"/>
        <v>#NUM!</v>
      </c>
      <c r="AM76" s="262" t="e">
        <f t="shared" si="59"/>
        <v>#NUM!</v>
      </c>
      <c r="AN76" s="272" t="e">
        <f t="shared" si="46"/>
        <v>#NUM!</v>
      </c>
      <c r="AO76" s="263" t="e">
        <f t="shared" si="60"/>
        <v>#NUM!</v>
      </c>
      <c r="AQ76" s="45">
        <v>67</v>
      </c>
      <c r="AR76" s="46">
        <f t="shared" ref="AR76:AR139" si="69">EDATE(AR75,1)</f>
        <v>48335</v>
      </c>
      <c r="AS76" s="261">
        <f t="shared" si="47"/>
        <v>0</v>
      </c>
      <c r="AT76" s="262">
        <f t="shared" si="61"/>
        <v>0</v>
      </c>
      <c r="AU76" s="272">
        <f t="shared" si="48"/>
        <v>0</v>
      </c>
      <c r="AV76" s="263">
        <f t="shared" si="62"/>
        <v>0</v>
      </c>
    </row>
    <row r="77" spans="1:48" x14ac:dyDescent="0.45">
      <c r="A77" s="49">
        <v>68</v>
      </c>
      <c r="B77" s="46">
        <f t="shared" si="63"/>
        <v>48335</v>
      </c>
      <c r="C77" s="268" t="e">
        <f t="shared" si="35"/>
        <v>#NUM!</v>
      </c>
      <c r="D77" s="262" t="e">
        <f t="shared" si="49"/>
        <v>#NUM!</v>
      </c>
      <c r="E77" s="262" t="e">
        <f t="shared" si="36"/>
        <v>#NUM!</v>
      </c>
      <c r="F77" s="263" t="e">
        <f t="shared" si="50"/>
        <v>#NUM!</v>
      </c>
      <c r="G77" s="27"/>
      <c r="H77" s="45">
        <v>68</v>
      </c>
      <c r="I77" s="46">
        <f t="shared" si="64"/>
        <v>48335</v>
      </c>
      <c r="J77" s="261" t="e">
        <f t="shared" si="37"/>
        <v>#NUM!</v>
      </c>
      <c r="K77" s="262" t="e">
        <f t="shared" si="51"/>
        <v>#NUM!</v>
      </c>
      <c r="L77" s="272" t="e">
        <f t="shared" si="38"/>
        <v>#NUM!</v>
      </c>
      <c r="M77" s="263" t="e">
        <f t="shared" si="52"/>
        <v>#NUM!</v>
      </c>
      <c r="N77" s="26"/>
      <c r="O77" s="45">
        <v>68</v>
      </c>
      <c r="P77" s="46">
        <f t="shared" si="65"/>
        <v>48335</v>
      </c>
      <c r="Q77" s="261" t="e">
        <f t="shared" si="39"/>
        <v>#NUM!</v>
      </c>
      <c r="R77" s="262" t="e">
        <f t="shared" si="53"/>
        <v>#NUM!</v>
      </c>
      <c r="S77" s="272" t="e">
        <f t="shared" si="40"/>
        <v>#NUM!</v>
      </c>
      <c r="T77" s="263" t="e">
        <f t="shared" si="54"/>
        <v>#NUM!</v>
      </c>
      <c r="V77" s="45">
        <v>68</v>
      </c>
      <c r="W77" s="46">
        <f t="shared" si="66"/>
        <v>48335</v>
      </c>
      <c r="X77" s="261" t="e">
        <f t="shared" si="41"/>
        <v>#NUM!</v>
      </c>
      <c r="Y77" s="262" t="e">
        <f t="shared" si="55"/>
        <v>#NUM!</v>
      </c>
      <c r="Z77" s="272" t="e">
        <f t="shared" si="42"/>
        <v>#NUM!</v>
      </c>
      <c r="AA77" s="263" t="e">
        <f t="shared" si="56"/>
        <v>#NUM!</v>
      </c>
      <c r="AC77" s="45">
        <v>68</v>
      </c>
      <c r="AD77" s="46">
        <f t="shared" si="67"/>
        <v>48335</v>
      </c>
      <c r="AE77" s="261" t="e">
        <f t="shared" si="43"/>
        <v>#NUM!</v>
      </c>
      <c r="AF77" s="262" t="e">
        <f t="shared" si="57"/>
        <v>#NUM!</v>
      </c>
      <c r="AG77" s="272" t="e">
        <f t="shared" si="44"/>
        <v>#NUM!</v>
      </c>
      <c r="AH77" s="263" t="e">
        <f t="shared" si="58"/>
        <v>#NUM!</v>
      </c>
      <c r="AJ77" s="45">
        <v>68</v>
      </c>
      <c r="AK77" s="46">
        <f t="shared" si="68"/>
        <v>48335</v>
      </c>
      <c r="AL77" s="261" t="e">
        <f t="shared" si="45"/>
        <v>#NUM!</v>
      </c>
      <c r="AM77" s="262" t="e">
        <f t="shared" si="59"/>
        <v>#NUM!</v>
      </c>
      <c r="AN77" s="272" t="e">
        <f t="shared" si="46"/>
        <v>#NUM!</v>
      </c>
      <c r="AO77" s="263" t="e">
        <f t="shared" si="60"/>
        <v>#NUM!</v>
      </c>
      <c r="AQ77" s="45">
        <v>68</v>
      </c>
      <c r="AR77" s="46">
        <f t="shared" si="69"/>
        <v>48366</v>
      </c>
      <c r="AS77" s="261">
        <f t="shared" si="47"/>
        <v>0</v>
      </c>
      <c r="AT77" s="262">
        <f t="shared" si="61"/>
        <v>0</v>
      </c>
      <c r="AU77" s="272">
        <f t="shared" si="48"/>
        <v>0</v>
      </c>
      <c r="AV77" s="263">
        <f t="shared" si="62"/>
        <v>0</v>
      </c>
    </row>
    <row r="78" spans="1:48" x14ac:dyDescent="0.45">
      <c r="A78" s="49">
        <v>69</v>
      </c>
      <c r="B78" s="46">
        <f t="shared" si="63"/>
        <v>48366</v>
      </c>
      <c r="C78" s="268" t="e">
        <f t="shared" si="35"/>
        <v>#NUM!</v>
      </c>
      <c r="D78" s="262" t="e">
        <f t="shared" si="49"/>
        <v>#NUM!</v>
      </c>
      <c r="E78" s="262" t="e">
        <f t="shared" si="36"/>
        <v>#NUM!</v>
      </c>
      <c r="F78" s="263" t="e">
        <f t="shared" si="50"/>
        <v>#NUM!</v>
      </c>
      <c r="G78" s="27"/>
      <c r="H78" s="45">
        <v>69</v>
      </c>
      <c r="I78" s="46">
        <f t="shared" si="64"/>
        <v>48366</v>
      </c>
      <c r="J78" s="261" t="e">
        <f t="shared" si="37"/>
        <v>#NUM!</v>
      </c>
      <c r="K78" s="262" t="e">
        <f t="shared" si="51"/>
        <v>#NUM!</v>
      </c>
      <c r="L78" s="272" t="e">
        <f t="shared" si="38"/>
        <v>#NUM!</v>
      </c>
      <c r="M78" s="263" t="e">
        <f t="shared" si="52"/>
        <v>#NUM!</v>
      </c>
      <c r="N78" s="26"/>
      <c r="O78" s="45">
        <v>69</v>
      </c>
      <c r="P78" s="46">
        <f t="shared" si="65"/>
        <v>48366</v>
      </c>
      <c r="Q78" s="261" t="e">
        <f t="shared" si="39"/>
        <v>#NUM!</v>
      </c>
      <c r="R78" s="262" t="e">
        <f t="shared" si="53"/>
        <v>#NUM!</v>
      </c>
      <c r="S78" s="272" t="e">
        <f t="shared" si="40"/>
        <v>#NUM!</v>
      </c>
      <c r="T78" s="263" t="e">
        <f t="shared" si="54"/>
        <v>#NUM!</v>
      </c>
      <c r="V78" s="45">
        <v>69</v>
      </c>
      <c r="W78" s="46">
        <f t="shared" si="66"/>
        <v>48366</v>
      </c>
      <c r="X78" s="261" t="e">
        <f t="shared" si="41"/>
        <v>#NUM!</v>
      </c>
      <c r="Y78" s="262" t="e">
        <f t="shared" si="55"/>
        <v>#NUM!</v>
      </c>
      <c r="Z78" s="272" t="e">
        <f t="shared" si="42"/>
        <v>#NUM!</v>
      </c>
      <c r="AA78" s="263" t="e">
        <f t="shared" si="56"/>
        <v>#NUM!</v>
      </c>
      <c r="AC78" s="45">
        <v>69</v>
      </c>
      <c r="AD78" s="46">
        <f t="shared" si="67"/>
        <v>48366</v>
      </c>
      <c r="AE78" s="261" t="e">
        <f t="shared" si="43"/>
        <v>#NUM!</v>
      </c>
      <c r="AF78" s="262" t="e">
        <f t="shared" si="57"/>
        <v>#NUM!</v>
      </c>
      <c r="AG78" s="272" t="e">
        <f t="shared" si="44"/>
        <v>#NUM!</v>
      </c>
      <c r="AH78" s="263" t="e">
        <f t="shared" si="58"/>
        <v>#NUM!</v>
      </c>
      <c r="AJ78" s="45">
        <v>69</v>
      </c>
      <c r="AK78" s="46">
        <f t="shared" si="68"/>
        <v>48366</v>
      </c>
      <c r="AL78" s="261" t="e">
        <f t="shared" si="45"/>
        <v>#NUM!</v>
      </c>
      <c r="AM78" s="262" t="e">
        <f t="shared" si="59"/>
        <v>#NUM!</v>
      </c>
      <c r="AN78" s="272" t="e">
        <f t="shared" si="46"/>
        <v>#NUM!</v>
      </c>
      <c r="AO78" s="263" t="e">
        <f t="shared" si="60"/>
        <v>#NUM!</v>
      </c>
      <c r="AQ78" s="45">
        <v>69</v>
      </c>
      <c r="AR78" s="46">
        <f t="shared" si="69"/>
        <v>48396</v>
      </c>
      <c r="AS78" s="261">
        <f t="shared" si="47"/>
        <v>0</v>
      </c>
      <c r="AT78" s="262">
        <f t="shared" si="61"/>
        <v>0</v>
      </c>
      <c r="AU78" s="272">
        <f t="shared" si="48"/>
        <v>0</v>
      </c>
      <c r="AV78" s="263">
        <f t="shared" si="62"/>
        <v>0</v>
      </c>
    </row>
    <row r="79" spans="1:48" x14ac:dyDescent="0.45">
      <c r="A79" s="49">
        <v>70</v>
      </c>
      <c r="B79" s="46">
        <f t="shared" si="63"/>
        <v>48396</v>
      </c>
      <c r="C79" s="268" t="e">
        <f t="shared" si="35"/>
        <v>#NUM!</v>
      </c>
      <c r="D79" s="262" t="e">
        <f t="shared" si="49"/>
        <v>#NUM!</v>
      </c>
      <c r="E79" s="262" t="e">
        <f t="shared" si="36"/>
        <v>#NUM!</v>
      </c>
      <c r="F79" s="263" t="e">
        <f t="shared" si="50"/>
        <v>#NUM!</v>
      </c>
      <c r="G79" s="27"/>
      <c r="H79" s="45">
        <v>70</v>
      </c>
      <c r="I79" s="46">
        <f t="shared" si="64"/>
        <v>48396</v>
      </c>
      <c r="J79" s="261" t="e">
        <f t="shared" si="37"/>
        <v>#NUM!</v>
      </c>
      <c r="K79" s="262" t="e">
        <f t="shared" si="51"/>
        <v>#NUM!</v>
      </c>
      <c r="L79" s="272" t="e">
        <f t="shared" si="38"/>
        <v>#NUM!</v>
      </c>
      <c r="M79" s="263" t="e">
        <f t="shared" si="52"/>
        <v>#NUM!</v>
      </c>
      <c r="N79" s="26"/>
      <c r="O79" s="45">
        <v>70</v>
      </c>
      <c r="P79" s="46">
        <f t="shared" si="65"/>
        <v>48396</v>
      </c>
      <c r="Q79" s="261" t="e">
        <f t="shared" si="39"/>
        <v>#NUM!</v>
      </c>
      <c r="R79" s="262" t="e">
        <f t="shared" si="53"/>
        <v>#NUM!</v>
      </c>
      <c r="S79" s="272" t="e">
        <f t="shared" si="40"/>
        <v>#NUM!</v>
      </c>
      <c r="T79" s="263" t="e">
        <f t="shared" si="54"/>
        <v>#NUM!</v>
      </c>
      <c r="V79" s="45">
        <v>70</v>
      </c>
      <c r="W79" s="46">
        <f t="shared" si="66"/>
        <v>48396</v>
      </c>
      <c r="X79" s="261" t="e">
        <f t="shared" si="41"/>
        <v>#NUM!</v>
      </c>
      <c r="Y79" s="262" t="e">
        <f t="shared" si="55"/>
        <v>#NUM!</v>
      </c>
      <c r="Z79" s="272" t="e">
        <f t="shared" si="42"/>
        <v>#NUM!</v>
      </c>
      <c r="AA79" s="263" t="e">
        <f t="shared" si="56"/>
        <v>#NUM!</v>
      </c>
      <c r="AC79" s="45">
        <v>70</v>
      </c>
      <c r="AD79" s="46">
        <f t="shared" si="67"/>
        <v>48396</v>
      </c>
      <c r="AE79" s="261" t="e">
        <f t="shared" si="43"/>
        <v>#NUM!</v>
      </c>
      <c r="AF79" s="262" t="e">
        <f t="shared" si="57"/>
        <v>#NUM!</v>
      </c>
      <c r="AG79" s="272" t="e">
        <f t="shared" si="44"/>
        <v>#NUM!</v>
      </c>
      <c r="AH79" s="263" t="e">
        <f t="shared" si="58"/>
        <v>#NUM!</v>
      </c>
      <c r="AJ79" s="45">
        <v>70</v>
      </c>
      <c r="AK79" s="46">
        <f t="shared" si="68"/>
        <v>48396</v>
      </c>
      <c r="AL79" s="261" t="e">
        <f t="shared" si="45"/>
        <v>#NUM!</v>
      </c>
      <c r="AM79" s="262" t="e">
        <f t="shared" si="59"/>
        <v>#NUM!</v>
      </c>
      <c r="AN79" s="272" t="e">
        <f t="shared" si="46"/>
        <v>#NUM!</v>
      </c>
      <c r="AO79" s="263" t="e">
        <f t="shared" si="60"/>
        <v>#NUM!</v>
      </c>
      <c r="AQ79" s="45">
        <v>70</v>
      </c>
      <c r="AR79" s="46">
        <f t="shared" si="69"/>
        <v>48427</v>
      </c>
      <c r="AS79" s="261">
        <f t="shared" si="47"/>
        <v>0</v>
      </c>
      <c r="AT79" s="262">
        <f t="shared" si="61"/>
        <v>0</v>
      </c>
      <c r="AU79" s="272">
        <f t="shared" si="48"/>
        <v>0</v>
      </c>
      <c r="AV79" s="263">
        <f t="shared" si="62"/>
        <v>0</v>
      </c>
    </row>
    <row r="80" spans="1:48" x14ac:dyDescent="0.45">
      <c r="A80" s="49">
        <v>71</v>
      </c>
      <c r="B80" s="46">
        <f t="shared" si="63"/>
        <v>48427</v>
      </c>
      <c r="C80" s="268" t="e">
        <f t="shared" si="35"/>
        <v>#NUM!</v>
      </c>
      <c r="D80" s="262" t="e">
        <f t="shared" si="49"/>
        <v>#NUM!</v>
      </c>
      <c r="E80" s="262" t="e">
        <f t="shared" si="36"/>
        <v>#NUM!</v>
      </c>
      <c r="F80" s="263" t="e">
        <f t="shared" si="50"/>
        <v>#NUM!</v>
      </c>
      <c r="G80" s="27"/>
      <c r="H80" s="45">
        <v>71</v>
      </c>
      <c r="I80" s="46">
        <f t="shared" si="64"/>
        <v>48427</v>
      </c>
      <c r="J80" s="261" t="e">
        <f t="shared" si="37"/>
        <v>#NUM!</v>
      </c>
      <c r="K80" s="262" t="e">
        <f t="shared" si="51"/>
        <v>#NUM!</v>
      </c>
      <c r="L80" s="272" t="e">
        <f t="shared" si="38"/>
        <v>#NUM!</v>
      </c>
      <c r="M80" s="263" t="e">
        <f t="shared" si="52"/>
        <v>#NUM!</v>
      </c>
      <c r="N80" s="26"/>
      <c r="O80" s="45">
        <v>71</v>
      </c>
      <c r="P80" s="46">
        <f t="shared" si="65"/>
        <v>48427</v>
      </c>
      <c r="Q80" s="261" t="e">
        <f t="shared" si="39"/>
        <v>#NUM!</v>
      </c>
      <c r="R80" s="262" t="e">
        <f t="shared" si="53"/>
        <v>#NUM!</v>
      </c>
      <c r="S80" s="272" t="e">
        <f t="shared" si="40"/>
        <v>#NUM!</v>
      </c>
      <c r="T80" s="263" t="e">
        <f t="shared" si="54"/>
        <v>#NUM!</v>
      </c>
      <c r="V80" s="45">
        <v>71</v>
      </c>
      <c r="W80" s="46">
        <f t="shared" si="66"/>
        <v>48427</v>
      </c>
      <c r="X80" s="261" t="e">
        <f t="shared" si="41"/>
        <v>#NUM!</v>
      </c>
      <c r="Y80" s="262" t="e">
        <f t="shared" si="55"/>
        <v>#NUM!</v>
      </c>
      <c r="Z80" s="272" t="e">
        <f t="shared" si="42"/>
        <v>#NUM!</v>
      </c>
      <c r="AA80" s="263" t="e">
        <f t="shared" si="56"/>
        <v>#NUM!</v>
      </c>
      <c r="AC80" s="45">
        <v>71</v>
      </c>
      <c r="AD80" s="46">
        <f t="shared" si="67"/>
        <v>48427</v>
      </c>
      <c r="AE80" s="261" t="e">
        <f t="shared" si="43"/>
        <v>#NUM!</v>
      </c>
      <c r="AF80" s="262" t="e">
        <f t="shared" si="57"/>
        <v>#NUM!</v>
      </c>
      <c r="AG80" s="272" t="e">
        <f t="shared" si="44"/>
        <v>#NUM!</v>
      </c>
      <c r="AH80" s="263" t="e">
        <f t="shared" si="58"/>
        <v>#NUM!</v>
      </c>
      <c r="AJ80" s="45">
        <v>71</v>
      </c>
      <c r="AK80" s="46">
        <f t="shared" si="68"/>
        <v>48427</v>
      </c>
      <c r="AL80" s="261" t="e">
        <f t="shared" si="45"/>
        <v>#NUM!</v>
      </c>
      <c r="AM80" s="262" t="e">
        <f t="shared" si="59"/>
        <v>#NUM!</v>
      </c>
      <c r="AN80" s="272" t="e">
        <f t="shared" si="46"/>
        <v>#NUM!</v>
      </c>
      <c r="AO80" s="263" t="e">
        <f t="shared" si="60"/>
        <v>#NUM!</v>
      </c>
      <c r="AQ80" s="45">
        <v>71</v>
      </c>
      <c r="AR80" s="46">
        <f t="shared" si="69"/>
        <v>48458</v>
      </c>
      <c r="AS80" s="261">
        <f t="shared" si="47"/>
        <v>0</v>
      </c>
      <c r="AT80" s="262">
        <f t="shared" si="61"/>
        <v>0</v>
      </c>
      <c r="AU80" s="272">
        <f t="shared" si="48"/>
        <v>0</v>
      </c>
      <c r="AV80" s="263">
        <f t="shared" si="62"/>
        <v>0</v>
      </c>
    </row>
    <row r="81" spans="1:48" ht="14.65" thickBot="1" x14ac:dyDescent="0.5">
      <c r="A81" s="49">
        <v>72</v>
      </c>
      <c r="B81" s="46">
        <f t="shared" si="63"/>
        <v>48458</v>
      </c>
      <c r="C81" s="269" t="e">
        <f t="shared" si="35"/>
        <v>#NUM!</v>
      </c>
      <c r="D81" s="265" t="e">
        <f t="shared" si="49"/>
        <v>#NUM!</v>
      </c>
      <c r="E81" s="265" t="e">
        <f t="shared" si="36"/>
        <v>#NUM!</v>
      </c>
      <c r="F81" s="266" t="e">
        <f t="shared" si="50"/>
        <v>#NUM!</v>
      </c>
      <c r="G81" s="27"/>
      <c r="H81" s="47">
        <v>72</v>
      </c>
      <c r="I81" s="46">
        <f t="shared" si="64"/>
        <v>48458</v>
      </c>
      <c r="J81" s="264" t="e">
        <f t="shared" si="37"/>
        <v>#NUM!</v>
      </c>
      <c r="K81" s="265" t="e">
        <f t="shared" si="51"/>
        <v>#NUM!</v>
      </c>
      <c r="L81" s="273" t="e">
        <f t="shared" si="38"/>
        <v>#NUM!</v>
      </c>
      <c r="M81" s="266" t="e">
        <f t="shared" si="52"/>
        <v>#NUM!</v>
      </c>
      <c r="N81" s="26"/>
      <c r="O81" s="47">
        <v>72</v>
      </c>
      <c r="P81" s="46">
        <f t="shared" si="65"/>
        <v>48458</v>
      </c>
      <c r="Q81" s="264" t="e">
        <f t="shared" si="39"/>
        <v>#NUM!</v>
      </c>
      <c r="R81" s="265" t="e">
        <f t="shared" si="53"/>
        <v>#NUM!</v>
      </c>
      <c r="S81" s="273" t="e">
        <f t="shared" si="40"/>
        <v>#NUM!</v>
      </c>
      <c r="T81" s="266" t="e">
        <f t="shared" si="54"/>
        <v>#NUM!</v>
      </c>
      <c r="V81" s="47">
        <v>72</v>
      </c>
      <c r="W81" s="46">
        <f t="shared" si="66"/>
        <v>48458</v>
      </c>
      <c r="X81" s="264" t="e">
        <f t="shared" si="41"/>
        <v>#NUM!</v>
      </c>
      <c r="Y81" s="265" t="e">
        <f t="shared" si="55"/>
        <v>#NUM!</v>
      </c>
      <c r="Z81" s="273" t="e">
        <f t="shared" si="42"/>
        <v>#NUM!</v>
      </c>
      <c r="AA81" s="266" t="e">
        <f t="shared" si="56"/>
        <v>#NUM!</v>
      </c>
      <c r="AC81" s="47">
        <v>72</v>
      </c>
      <c r="AD81" s="46">
        <f t="shared" si="67"/>
        <v>48458</v>
      </c>
      <c r="AE81" s="264" t="e">
        <f t="shared" si="43"/>
        <v>#NUM!</v>
      </c>
      <c r="AF81" s="265" t="e">
        <f t="shared" si="57"/>
        <v>#NUM!</v>
      </c>
      <c r="AG81" s="273" t="e">
        <f t="shared" si="44"/>
        <v>#NUM!</v>
      </c>
      <c r="AH81" s="266" t="e">
        <f t="shared" si="58"/>
        <v>#NUM!</v>
      </c>
      <c r="AJ81" s="47">
        <v>72</v>
      </c>
      <c r="AK81" s="46">
        <f t="shared" si="68"/>
        <v>48458</v>
      </c>
      <c r="AL81" s="264" t="e">
        <f t="shared" si="45"/>
        <v>#NUM!</v>
      </c>
      <c r="AM81" s="265" t="e">
        <f t="shared" si="59"/>
        <v>#NUM!</v>
      </c>
      <c r="AN81" s="273" t="e">
        <f t="shared" si="46"/>
        <v>#NUM!</v>
      </c>
      <c r="AO81" s="266" t="e">
        <f t="shared" si="60"/>
        <v>#NUM!</v>
      </c>
      <c r="AQ81" s="47">
        <v>72</v>
      </c>
      <c r="AR81" s="46">
        <f t="shared" si="69"/>
        <v>48488</v>
      </c>
      <c r="AS81" s="264">
        <f t="shared" si="47"/>
        <v>0</v>
      </c>
      <c r="AT81" s="265">
        <f t="shared" si="61"/>
        <v>0</v>
      </c>
      <c r="AU81" s="273">
        <f t="shared" si="48"/>
        <v>0</v>
      </c>
      <c r="AV81" s="266">
        <f t="shared" si="62"/>
        <v>0</v>
      </c>
    </row>
    <row r="82" spans="1:48" x14ac:dyDescent="0.45">
      <c r="A82" s="50">
        <v>73</v>
      </c>
      <c r="B82" s="51">
        <f t="shared" si="63"/>
        <v>48488</v>
      </c>
      <c r="C82" s="270" t="e">
        <f t="shared" si="35"/>
        <v>#NUM!</v>
      </c>
      <c r="D82" s="259" t="e">
        <f t="shared" si="49"/>
        <v>#NUM!</v>
      </c>
      <c r="E82" s="259" t="e">
        <f t="shared" si="36"/>
        <v>#NUM!</v>
      </c>
      <c r="F82" s="260" t="e">
        <f t="shared" si="50"/>
        <v>#NUM!</v>
      </c>
      <c r="G82" s="27"/>
      <c r="H82" s="43">
        <v>73</v>
      </c>
      <c r="I82" s="51">
        <f t="shared" si="64"/>
        <v>48488</v>
      </c>
      <c r="J82" s="258" t="e">
        <f t="shared" si="37"/>
        <v>#NUM!</v>
      </c>
      <c r="K82" s="259" t="e">
        <f t="shared" si="51"/>
        <v>#NUM!</v>
      </c>
      <c r="L82" s="271" t="e">
        <f t="shared" si="38"/>
        <v>#NUM!</v>
      </c>
      <c r="M82" s="260" t="e">
        <f t="shared" si="52"/>
        <v>#NUM!</v>
      </c>
      <c r="N82" s="26"/>
      <c r="O82" s="43">
        <v>73</v>
      </c>
      <c r="P82" s="51">
        <f t="shared" si="65"/>
        <v>48488</v>
      </c>
      <c r="Q82" s="258" t="e">
        <f t="shared" si="39"/>
        <v>#NUM!</v>
      </c>
      <c r="R82" s="259" t="e">
        <f t="shared" si="53"/>
        <v>#NUM!</v>
      </c>
      <c r="S82" s="271" t="e">
        <f t="shared" si="40"/>
        <v>#NUM!</v>
      </c>
      <c r="T82" s="260" t="e">
        <f t="shared" si="54"/>
        <v>#NUM!</v>
      </c>
      <c r="V82" s="43">
        <v>73</v>
      </c>
      <c r="W82" s="51">
        <f t="shared" si="66"/>
        <v>48488</v>
      </c>
      <c r="X82" s="258" t="e">
        <f t="shared" si="41"/>
        <v>#NUM!</v>
      </c>
      <c r="Y82" s="259" t="e">
        <f t="shared" si="55"/>
        <v>#NUM!</v>
      </c>
      <c r="Z82" s="271" t="e">
        <f t="shared" si="42"/>
        <v>#NUM!</v>
      </c>
      <c r="AA82" s="260" t="e">
        <f t="shared" si="56"/>
        <v>#NUM!</v>
      </c>
      <c r="AC82" s="43">
        <v>73</v>
      </c>
      <c r="AD82" s="51">
        <f t="shared" si="67"/>
        <v>48488</v>
      </c>
      <c r="AE82" s="258" t="e">
        <f t="shared" si="43"/>
        <v>#NUM!</v>
      </c>
      <c r="AF82" s="259" t="e">
        <f t="shared" si="57"/>
        <v>#NUM!</v>
      </c>
      <c r="AG82" s="271" t="e">
        <f t="shared" si="44"/>
        <v>#NUM!</v>
      </c>
      <c r="AH82" s="260" t="e">
        <f t="shared" si="58"/>
        <v>#NUM!</v>
      </c>
      <c r="AJ82" s="43">
        <v>73</v>
      </c>
      <c r="AK82" s="51">
        <f t="shared" si="68"/>
        <v>48488</v>
      </c>
      <c r="AL82" s="258" t="e">
        <f t="shared" si="45"/>
        <v>#NUM!</v>
      </c>
      <c r="AM82" s="259" t="e">
        <f t="shared" si="59"/>
        <v>#NUM!</v>
      </c>
      <c r="AN82" s="271" t="e">
        <f t="shared" si="46"/>
        <v>#NUM!</v>
      </c>
      <c r="AO82" s="260" t="e">
        <f t="shared" si="60"/>
        <v>#NUM!</v>
      </c>
      <c r="AQ82" s="43">
        <v>73</v>
      </c>
      <c r="AR82" s="51">
        <f t="shared" si="69"/>
        <v>48519</v>
      </c>
      <c r="AS82" s="258">
        <f t="shared" si="47"/>
        <v>0</v>
      </c>
      <c r="AT82" s="259">
        <f t="shared" si="61"/>
        <v>0</v>
      </c>
      <c r="AU82" s="271">
        <f t="shared" si="48"/>
        <v>0</v>
      </c>
      <c r="AV82" s="260">
        <f t="shared" si="62"/>
        <v>0</v>
      </c>
    </row>
    <row r="83" spans="1:48" x14ac:dyDescent="0.45">
      <c r="A83" s="49">
        <v>74</v>
      </c>
      <c r="B83" s="46">
        <f t="shared" si="63"/>
        <v>48519</v>
      </c>
      <c r="C83" s="268" t="e">
        <f t="shared" si="35"/>
        <v>#NUM!</v>
      </c>
      <c r="D83" s="262" t="e">
        <f t="shared" si="49"/>
        <v>#NUM!</v>
      </c>
      <c r="E83" s="262" t="e">
        <f t="shared" si="36"/>
        <v>#NUM!</v>
      </c>
      <c r="F83" s="263" t="e">
        <f t="shared" si="50"/>
        <v>#NUM!</v>
      </c>
      <c r="G83" s="27"/>
      <c r="H83" s="45">
        <v>74</v>
      </c>
      <c r="I83" s="46">
        <f t="shared" si="64"/>
        <v>48519</v>
      </c>
      <c r="J83" s="261" t="e">
        <f t="shared" si="37"/>
        <v>#NUM!</v>
      </c>
      <c r="K83" s="262" t="e">
        <f t="shared" si="51"/>
        <v>#NUM!</v>
      </c>
      <c r="L83" s="272" t="e">
        <f t="shared" si="38"/>
        <v>#NUM!</v>
      </c>
      <c r="M83" s="263" t="e">
        <f t="shared" si="52"/>
        <v>#NUM!</v>
      </c>
      <c r="N83" s="26"/>
      <c r="O83" s="45">
        <v>74</v>
      </c>
      <c r="P83" s="46">
        <f t="shared" si="65"/>
        <v>48519</v>
      </c>
      <c r="Q83" s="261" t="e">
        <f t="shared" si="39"/>
        <v>#NUM!</v>
      </c>
      <c r="R83" s="262" t="e">
        <f t="shared" si="53"/>
        <v>#NUM!</v>
      </c>
      <c r="S83" s="272" t="e">
        <f t="shared" si="40"/>
        <v>#NUM!</v>
      </c>
      <c r="T83" s="263" t="e">
        <f t="shared" si="54"/>
        <v>#NUM!</v>
      </c>
      <c r="V83" s="45">
        <v>74</v>
      </c>
      <c r="W83" s="46">
        <f t="shared" si="66"/>
        <v>48519</v>
      </c>
      <c r="X83" s="261" t="e">
        <f t="shared" si="41"/>
        <v>#NUM!</v>
      </c>
      <c r="Y83" s="262" t="e">
        <f t="shared" si="55"/>
        <v>#NUM!</v>
      </c>
      <c r="Z83" s="272" t="e">
        <f t="shared" si="42"/>
        <v>#NUM!</v>
      </c>
      <c r="AA83" s="263" t="e">
        <f t="shared" si="56"/>
        <v>#NUM!</v>
      </c>
      <c r="AC83" s="45">
        <v>74</v>
      </c>
      <c r="AD83" s="46">
        <f t="shared" si="67"/>
        <v>48519</v>
      </c>
      <c r="AE83" s="261" t="e">
        <f t="shared" si="43"/>
        <v>#NUM!</v>
      </c>
      <c r="AF83" s="262" t="e">
        <f t="shared" si="57"/>
        <v>#NUM!</v>
      </c>
      <c r="AG83" s="272" t="e">
        <f t="shared" si="44"/>
        <v>#NUM!</v>
      </c>
      <c r="AH83" s="263" t="e">
        <f t="shared" si="58"/>
        <v>#NUM!</v>
      </c>
      <c r="AJ83" s="45">
        <v>74</v>
      </c>
      <c r="AK83" s="46">
        <f t="shared" si="68"/>
        <v>48519</v>
      </c>
      <c r="AL83" s="261" t="e">
        <f t="shared" si="45"/>
        <v>#NUM!</v>
      </c>
      <c r="AM83" s="262" t="e">
        <f t="shared" si="59"/>
        <v>#NUM!</v>
      </c>
      <c r="AN83" s="272" t="e">
        <f t="shared" si="46"/>
        <v>#NUM!</v>
      </c>
      <c r="AO83" s="263" t="e">
        <f t="shared" si="60"/>
        <v>#NUM!</v>
      </c>
      <c r="AQ83" s="45">
        <v>74</v>
      </c>
      <c r="AR83" s="46">
        <f t="shared" si="69"/>
        <v>48549</v>
      </c>
      <c r="AS83" s="261">
        <f t="shared" si="47"/>
        <v>0</v>
      </c>
      <c r="AT83" s="262">
        <f t="shared" si="61"/>
        <v>0</v>
      </c>
      <c r="AU83" s="272">
        <f t="shared" si="48"/>
        <v>0</v>
      </c>
      <c r="AV83" s="263">
        <f t="shared" si="62"/>
        <v>0</v>
      </c>
    </row>
    <row r="84" spans="1:48" x14ac:dyDescent="0.45">
      <c r="A84" s="49">
        <v>75</v>
      </c>
      <c r="B84" s="46">
        <f t="shared" si="63"/>
        <v>48549</v>
      </c>
      <c r="C84" s="268" t="e">
        <f t="shared" si="35"/>
        <v>#NUM!</v>
      </c>
      <c r="D84" s="262" t="e">
        <f t="shared" si="49"/>
        <v>#NUM!</v>
      </c>
      <c r="E84" s="262" t="e">
        <f t="shared" si="36"/>
        <v>#NUM!</v>
      </c>
      <c r="F84" s="263" t="e">
        <f t="shared" si="50"/>
        <v>#NUM!</v>
      </c>
      <c r="G84" s="27"/>
      <c r="H84" s="45">
        <v>75</v>
      </c>
      <c r="I84" s="46">
        <f t="shared" si="64"/>
        <v>48549</v>
      </c>
      <c r="J84" s="261" t="e">
        <f t="shared" si="37"/>
        <v>#NUM!</v>
      </c>
      <c r="K84" s="262" t="e">
        <f t="shared" si="51"/>
        <v>#NUM!</v>
      </c>
      <c r="L84" s="272" t="e">
        <f t="shared" si="38"/>
        <v>#NUM!</v>
      </c>
      <c r="M84" s="263" t="e">
        <f t="shared" si="52"/>
        <v>#NUM!</v>
      </c>
      <c r="N84" s="26"/>
      <c r="O84" s="45">
        <v>75</v>
      </c>
      <c r="P84" s="46">
        <f t="shared" si="65"/>
        <v>48549</v>
      </c>
      <c r="Q84" s="261" t="e">
        <f t="shared" si="39"/>
        <v>#NUM!</v>
      </c>
      <c r="R84" s="262" t="e">
        <f t="shared" si="53"/>
        <v>#NUM!</v>
      </c>
      <c r="S84" s="272" t="e">
        <f t="shared" si="40"/>
        <v>#NUM!</v>
      </c>
      <c r="T84" s="263" t="e">
        <f t="shared" si="54"/>
        <v>#NUM!</v>
      </c>
      <c r="V84" s="45">
        <v>75</v>
      </c>
      <c r="W84" s="46">
        <f t="shared" si="66"/>
        <v>48549</v>
      </c>
      <c r="X84" s="261" t="e">
        <f t="shared" si="41"/>
        <v>#NUM!</v>
      </c>
      <c r="Y84" s="262" t="e">
        <f t="shared" si="55"/>
        <v>#NUM!</v>
      </c>
      <c r="Z84" s="272" t="e">
        <f t="shared" si="42"/>
        <v>#NUM!</v>
      </c>
      <c r="AA84" s="263" t="e">
        <f t="shared" si="56"/>
        <v>#NUM!</v>
      </c>
      <c r="AC84" s="45">
        <v>75</v>
      </c>
      <c r="AD84" s="46">
        <f t="shared" si="67"/>
        <v>48549</v>
      </c>
      <c r="AE84" s="261" t="e">
        <f t="shared" si="43"/>
        <v>#NUM!</v>
      </c>
      <c r="AF84" s="262" t="e">
        <f t="shared" si="57"/>
        <v>#NUM!</v>
      </c>
      <c r="AG84" s="272" t="e">
        <f t="shared" si="44"/>
        <v>#NUM!</v>
      </c>
      <c r="AH84" s="263" t="e">
        <f t="shared" si="58"/>
        <v>#NUM!</v>
      </c>
      <c r="AJ84" s="45">
        <v>75</v>
      </c>
      <c r="AK84" s="46">
        <f t="shared" si="68"/>
        <v>48549</v>
      </c>
      <c r="AL84" s="261" t="e">
        <f t="shared" si="45"/>
        <v>#NUM!</v>
      </c>
      <c r="AM84" s="262" t="e">
        <f t="shared" si="59"/>
        <v>#NUM!</v>
      </c>
      <c r="AN84" s="272" t="e">
        <f t="shared" si="46"/>
        <v>#NUM!</v>
      </c>
      <c r="AO84" s="263" t="e">
        <f t="shared" si="60"/>
        <v>#NUM!</v>
      </c>
      <c r="AQ84" s="45">
        <v>75</v>
      </c>
      <c r="AR84" s="46">
        <f t="shared" si="69"/>
        <v>48580</v>
      </c>
      <c r="AS84" s="261">
        <f t="shared" si="47"/>
        <v>0</v>
      </c>
      <c r="AT84" s="262">
        <f t="shared" si="61"/>
        <v>0</v>
      </c>
      <c r="AU84" s="272">
        <f t="shared" si="48"/>
        <v>0</v>
      </c>
      <c r="AV84" s="263">
        <f t="shared" si="62"/>
        <v>0</v>
      </c>
    </row>
    <row r="85" spans="1:48" x14ac:dyDescent="0.45">
      <c r="A85" s="49">
        <v>76</v>
      </c>
      <c r="B85" s="46">
        <f t="shared" si="63"/>
        <v>48580</v>
      </c>
      <c r="C85" s="268" t="e">
        <f t="shared" si="35"/>
        <v>#NUM!</v>
      </c>
      <c r="D85" s="262" t="e">
        <f t="shared" si="49"/>
        <v>#NUM!</v>
      </c>
      <c r="E85" s="262" t="e">
        <f t="shared" si="36"/>
        <v>#NUM!</v>
      </c>
      <c r="F85" s="263" t="e">
        <f t="shared" si="50"/>
        <v>#NUM!</v>
      </c>
      <c r="G85" s="27"/>
      <c r="H85" s="45">
        <v>76</v>
      </c>
      <c r="I85" s="46">
        <f t="shared" si="64"/>
        <v>48580</v>
      </c>
      <c r="J85" s="261" t="e">
        <f t="shared" si="37"/>
        <v>#NUM!</v>
      </c>
      <c r="K85" s="262" t="e">
        <f t="shared" si="51"/>
        <v>#NUM!</v>
      </c>
      <c r="L85" s="272" t="e">
        <f t="shared" si="38"/>
        <v>#NUM!</v>
      </c>
      <c r="M85" s="263" t="e">
        <f t="shared" si="52"/>
        <v>#NUM!</v>
      </c>
      <c r="N85" s="26"/>
      <c r="O85" s="45">
        <v>76</v>
      </c>
      <c r="P85" s="46">
        <f t="shared" si="65"/>
        <v>48580</v>
      </c>
      <c r="Q85" s="261" t="e">
        <f t="shared" si="39"/>
        <v>#NUM!</v>
      </c>
      <c r="R85" s="262" t="e">
        <f t="shared" si="53"/>
        <v>#NUM!</v>
      </c>
      <c r="S85" s="272" t="e">
        <f t="shared" si="40"/>
        <v>#NUM!</v>
      </c>
      <c r="T85" s="263" t="e">
        <f t="shared" si="54"/>
        <v>#NUM!</v>
      </c>
      <c r="V85" s="45">
        <v>76</v>
      </c>
      <c r="W85" s="46">
        <f t="shared" si="66"/>
        <v>48580</v>
      </c>
      <c r="X85" s="261" t="e">
        <f t="shared" si="41"/>
        <v>#NUM!</v>
      </c>
      <c r="Y85" s="262" t="e">
        <f t="shared" si="55"/>
        <v>#NUM!</v>
      </c>
      <c r="Z85" s="272" t="e">
        <f t="shared" si="42"/>
        <v>#NUM!</v>
      </c>
      <c r="AA85" s="263" t="e">
        <f t="shared" si="56"/>
        <v>#NUM!</v>
      </c>
      <c r="AC85" s="45">
        <v>76</v>
      </c>
      <c r="AD85" s="46">
        <f t="shared" si="67"/>
        <v>48580</v>
      </c>
      <c r="AE85" s="261" t="e">
        <f t="shared" si="43"/>
        <v>#NUM!</v>
      </c>
      <c r="AF85" s="262" t="e">
        <f t="shared" si="57"/>
        <v>#NUM!</v>
      </c>
      <c r="AG85" s="272" t="e">
        <f t="shared" si="44"/>
        <v>#NUM!</v>
      </c>
      <c r="AH85" s="263" t="e">
        <f t="shared" si="58"/>
        <v>#NUM!</v>
      </c>
      <c r="AJ85" s="45">
        <v>76</v>
      </c>
      <c r="AK85" s="46">
        <f t="shared" si="68"/>
        <v>48580</v>
      </c>
      <c r="AL85" s="261" t="e">
        <f t="shared" si="45"/>
        <v>#NUM!</v>
      </c>
      <c r="AM85" s="262" t="e">
        <f t="shared" si="59"/>
        <v>#NUM!</v>
      </c>
      <c r="AN85" s="272" t="e">
        <f t="shared" si="46"/>
        <v>#NUM!</v>
      </c>
      <c r="AO85" s="263" t="e">
        <f t="shared" si="60"/>
        <v>#NUM!</v>
      </c>
      <c r="AQ85" s="45">
        <v>76</v>
      </c>
      <c r="AR85" s="46">
        <f t="shared" si="69"/>
        <v>48611</v>
      </c>
      <c r="AS85" s="261">
        <f t="shared" si="47"/>
        <v>0</v>
      </c>
      <c r="AT85" s="262">
        <f t="shared" si="61"/>
        <v>0</v>
      </c>
      <c r="AU85" s="272">
        <f t="shared" si="48"/>
        <v>0</v>
      </c>
      <c r="AV85" s="263">
        <f t="shared" si="62"/>
        <v>0</v>
      </c>
    </row>
    <row r="86" spans="1:48" x14ac:dyDescent="0.45">
      <c r="A86" s="49">
        <v>77</v>
      </c>
      <c r="B86" s="46">
        <f t="shared" si="63"/>
        <v>48611</v>
      </c>
      <c r="C86" s="268" t="e">
        <f t="shared" si="35"/>
        <v>#NUM!</v>
      </c>
      <c r="D86" s="262" t="e">
        <f t="shared" si="49"/>
        <v>#NUM!</v>
      </c>
      <c r="E86" s="262" t="e">
        <f t="shared" si="36"/>
        <v>#NUM!</v>
      </c>
      <c r="F86" s="263" t="e">
        <f t="shared" si="50"/>
        <v>#NUM!</v>
      </c>
      <c r="G86" s="27"/>
      <c r="H86" s="45">
        <v>77</v>
      </c>
      <c r="I86" s="46">
        <f t="shared" si="64"/>
        <v>48611</v>
      </c>
      <c r="J86" s="261" t="e">
        <f t="shared" si="37"/>
        <v>#NUM!</v>
      </c>
      <c r="K86" s="262" t="e">
        <f t="shared" si="51"/>
        <v>#NUM!</v>
      </c>
      <c r="L86" s="272" t="e">
        <f t="shared" si="38"/>
        <v>#NUM!</v>
      </c>
      <c r="M86" s="263" t="e">
        <f t="shared" si="52"/>
        <v>#NUM!</v>
      </c>
      <c r="N86" s="26"/>
      <c r="O86" s="45">
        <v>77</v>
      </c>
      <c r="P86" s="46">
        <f t="shared" si="65"/>
        <v>48611</v>
      </c>
      <c r="Q86" s="261" t="e">
        <f t="shared" si="39"/>
        <v>#NUM!</v>
      </c>
      <c r="R86" s="262" t="e">
        <f t="shared" si="53"/>
        <v>#NUM!</v>
      </c>
      <c r="S86" s="272" t="e">
        <f t="shared" si="40"/>
        <v>#NUM!</v>
      </c>
      <c r="T86" s="263" t="e">
        <f t="shared" si="54"/>
        <v>#NUM!</v>
      </c>
      <c r="V86" s="45">
        <v>77</v>
      </c>
      <c r="W86" s="46">
        <f t="shared" si="66"/>
        <v>48611</v>
      </c>
      <c r="X86" s="261" t="e">
        <f t="shared" si="41"/>
        <v>#NUM!</v>
      </c>
      <c r="Y86" s="262" t="e">
        <f t="shared" si="55"/>
        <v>#NUM!</v>
      </c>
      <c r="Z86" s="272" t="e">
        <f t="shared" si="42"/>
        <v>#NUM!</v>
      </c>
      <c r="AA86" s="263" t="e">
        <f t="shared" si="56"/>
        <v>#NUM!</v>
      </c>
      <c r="AC86" s="45">
        <v>77</v>
      </c>
      <c r="AD86" s="46">
        <f t="shared" si="67"/>
        <v>48611</v>
      </c>
      <c r="AE86" s="261" t="e">
        <f t="shared" si="43"/>
        <v>#NUM!</v>
      </c>
      <c r="AF86" s="262" t="e">
        <f t="shared" si="57"/>
        <v>#NUM!</v>
      </c>
      <c r="AG86" s="272" t="e">
        <f t="shared" si="44"/>
        <v>#NUM!</v>
      </c>
      <c r="AH86" s="263" t="e">
        <f t="shared" si="58"/>
        <v>#NUM!</v>
      </c>
      <c r="AJ86" s="45">
        <v>77</v>
      </c>
      <c r="AK86" s="46">
        <f t="shared" si="68"/>
        <v>48611</v>
      </c>
      <c r="AL86" s="261" t="e">
        <f t="shared" si="45"/>
        <v>#NUM!</v>
      </c>
      <c r="AM86" s="262" t="e">
        <f t="shared" si="59"/>
        <v>#NUM!</v>
      </c>
      <c r="AN86" s="272" t="e">
        <f t="shared" si="46"/>
        <v>#NUM!</v>
      </c>
      <c r="AO86" s="263" t="e">
        <f t="shared" si="60"/>
        <v>#NUM!</v>
      </c>
      <c r="AQ86" s="45">
        <v>77</v>
      </c>
      <c r="AR86" s="46">
        <f t="shared" si="69"/>
        <v>48639</v>
      </c>
      <c r="AS86" s="261">
        <f t="shared" si="47"/>
        <v>0</v>
      </c>
      <c r="AT86" s="262">
        <f t="shared" si="61"/>
        <v>0</v>
      </c>
      <c r="AU86" s="272">
        <f t="shared" si="48"/>
        <v>0</v>
      </c>
      <c r="AV86" s="263">
        <f t="shared" si="62"/>
        <v>0</v>
      </c>
    </row>
    <row r="87" spans="1:48" x14ac:dyDescent="0.45">
      <c r="A87" s="49">
        <v>78</v>
      </c>
      <c r="B87" s="46">
        <f t="shared" si="63"/>
        <v>48639</v>
      </c>
      <c r="C87" s="268" t="e">
        <f t="shared" si="35"/>
        <v>#NUM!</v>
      </c>
      <c r="D87" s="262" t="e">
        <f t="shared" si="49"/>
        <v>#NUM!</v>
      </c>
      <c r="E87" s="262" t="e">
        <f t="shared" si="36"/>
        <v>#NUM!</v>
      </c>
      <c r="F87" s="263" t="e">
        <f t="shared" si="50"/>
        <v>#NUM!</v>
      </c>
      <c r="G87" s="27"/>
      <c r="H87" s="45">
        <v>78</v>
      </c>
      <c r="I87" s="46">
        <f t="shared" si="64"/>
        <v>48639</v>
      </c>
      <c r="J87" s="261" t="e">
        <f t="shared" si="37"/>
        <v>#NUM!</v>
      </c>
      <c r="K87" s="262" t="e">
        <f t="shared" si="51"/>
        <v>#NUM!</v>
      </c>
      <c r="L87" s="272" t="e">
        <f t="shared" si="38"/>
        <v>#NUM!</v>
      </c>
      <c r="M87" s="263" t="e">
        <f t="shared" si="52"/>
        <v>#NUM!</v>
      </c>
      <c r="N87" s="26"/>
      <c r="O87" s="45">
        <v>78</v>
      </c>
      <c r="P87" s="46">
        <f t="shared" si="65"/>
        <v>48639</v>
      </c>
      <c r="Q87" s="261" t="e">
        <f t="shared" si="39"/>
        <v>#NUM!</v>
      </c>
      <c r="R87" s="262" t="e">
        <f t="shared" si="53"/>
        <v>#NUM!</v>
      </c>
      <c r="S87" s="272" t="e">
        <f t="shared" si="40"/>
        <v>#NUM!</v>
      </c>
      <c r="T87" s="263" t="e">
        <f t="shared" si="54"/>
        <v>#NUM!</v>
      </c>
      <c r="V87" s="45">
        <v>78</v>
      </c>
      <c r="W87" s="46">
        <f t="shared" si="66"/>
        <v>48639</v>
      </c>
      <c r="X87" s="261" t="e">
        <f t="shared" si="41"/>
        <v>#NUM!</v>
      </c>
      <c r="Y87" s="262" t="e">
        <f t="shared" si="55"/>
        <v>#NUM!</v>
      </c>
      <c r="Z87" s="272" t="e">
        <f t="shared" si="42"/>
        <v>#NUM!</v>
      </c>
      <c r="AA87" s="263" t="e">
        <f t="shared" si="56"/>
        <v>#NUM!</v>
      </c>
      <c r="AC87" s="45">
        <v>78</v>
      </c>
      <c r="AD87" s="46">
        <f t="shared" si="67"/>
        <v>48639</v>
      </c>
      <c r="AE87" s="261" t="e">
        <f t="shared" si="43"/>
        <v>#NUM!</v>
      </c>
      <c r="AF87" s="262" t="e">
        <f t="shared" si="57"/>
        <v>#NUM!</v>
      </c>
      <c r="AG87" s="272" t="e">
        <f t="shared" si="44"/>
        <v>#NUM!</v>
      </c>
      <c r="AH87" s="263" t="e">
        <f t="shared" si="58"/>
        <v>#NUM!</v>
      </c>
      <c r="AJ87" s="45">
        <v>78</v>
      </c>
      <c r="AK87" s="46">
        <f t="shared" si="68"/>
        <v>48639</v>
      </c>
      <c r="AL87" s="261" t="e">
        <f t="shared" si="45"/>
        <v>#NUM!</v>
      </c>
      <c r="AM87" s="262" t="e">
        <f t="shared" si="59"/>
        <v>#NUM!</v>
      </c>
      <c r="AN87" s="272" t="e">
        <f t="shared" si="46"/>
        <v>#NUM!</v>
      </c>
      <c r="AO87" s="263" t="e">
        <f t="shared" si="60"/>
        <v>#NUM!</v>
      </c>
      <c r="AQ87" s="45">
        <v>78</v>
      </c>
      <c r="AR87" s="46">
        <f t="shared" si="69"/>
        <v>48670</v>
      </c>
      <c r="AS87" s="261">
        <f t="shared" si="47"/>
        <v>0</v>
      </c>
      <c r="AT87" s="262">
        <f t="shared" si="61"/>
        <v>0</v>
      </c>
      <c r="AU87" s="272">
        <f t="shared" si="48"/>
        <v>0</v>
      </c>
      <c r="AV87" s="263">
        <f t="shared" si="62"/>
        <v>0</v>
      </c>
    </row>
    <row r="88" spans="1:48" x14ac:dyDescent="0.45">
      <c r="A88" s="49">
        <v>79</v>
      </c>
      <c r="B88" s="46">
        <f t="shared" si="63"/>
        <v>48670</v>
      </c>
      <c r="C88" s="268" t="e">
        <f t="shared" si="35"/>
        <v>#NUM!</v>
      </c>
      <c r="D88" s="262" t="e">
        <f t="shared" si="49"/>
        <v>#NUM!</v>
      </c>
      <c r="E88" s="262" t="e">
        <f t="shared" si="36"/>
        <v>#NUM!</v>
      </c>
      <c r="F88" s="263" t="e">
        <f t="shared" si="50"/>
        <v>#NUM!</v>
      </c>
      <c r="G88" s="27"/>
      <c r="H88" s="45">
        <v>79</v>
      </c>
      <c r="I88" s="46">
        <f t="shared" si="64"/>
        <v>48670</v>
      </c>
      <c r="J88" s="261" t="e">
        <f t="shared" si="37"/>
        <v>#NUM!</v>
      </c>
      <c r="K88" s="262" t="e">
        <f t="shared" si="51"/>
        <v>#NUM!</v>
      </c>
      <c r="L88" s="272" t="e">
        <f t="shared" si="38"/>
        <v>#NUM!</v>
      </c>
      <c r="M88" s="263" t="e">
        <f t="shared" si="52"/>
        <v>#NUM!</v>
      </c>
      <c r="N88" s="26"/>
      <c r="O88" s="45">
        <v>79</v>
      </c>
      <c r="P88" s="46">
        <f t="shared" si="65"/>
        <v>48670</v>
      </c>
      <c r="Q88" s="261" t="e">
        <f t="shared" si="39"/>
        <v>#NUM!</v>
      </c>
      <c r="R88" s="262" t="e">
        <f t="shared" si="53"/>
        <v>#NUM!</v>
      </c>
      <c r="S88" s="272" t="e">
        <f t="shared" si="40"/>
        <v>#NUM!</v>
      </c>
      <c r="T88" s="263" t="e">
        <f t="shared" si="54"/>
        <v>#NUM!</v>
      </c>
      <c r="V88" s="45">
        <v>79</v>
      </c>
      <c r="W88" s="46">
        <f t="shared" si="66"/>
        <v>48670</v>
      </c>
      <c r="X88" s="261" t="e">
        <f t="shared" si="41"/>
        <v>#NUM!</v>
      </c>
      <c r="Y88" s="262" t="e">
        <f t="shared" si="55"/>
        <v>#NUM!</v>
      </c>
      <c r="Z88" s="272" t="e">
        <f t="shared" si="42"/>
        <v>#NUM!</v>
      </c>
      <c r="AA88" s="263" t="e">
        <f t="shared" si="56"/>
        <v>#NUM!</v>
      </c>
      <c r="AC88" s="45">
        <v>79</v>
      </c>
      <c r="AD88" s="46">
        <f t="shared" si="67"/>
        <v>48670</v>
      </c>
      <c r="AE88" s="261" t="e">
        <f t="shared" si="43"/>
        <v>#NUM!</v>
      </c>
      <c r="AF88" s="262" t="e">
        <f t="shared" si="57"/>
        <v>#NUM!</v>
      </c>
      <c r="AG88" s="272" t="e">
        <f t="shared" si="44"/>
        <v>#NUM!</v>
      </c>
      <c r="AH88" s="263" t="e">
        <f t="shared" si="58"/>
        <v>#NUM!</v>
      </c>
      <c r="AJ88" s="45">
        <v>79</v>
      </c>
      <c r="AK88" s="46">
        <f t="shared" si="68"/>
        <v>48670</v>
      </c>
      <c r="AL88" s="261" t="e">
        <f t="shared" si="45"/>
        <v>#NUM!</v>
      </c>
      <c r="AM88" s="262" t="e">
        <f t="shared" si="59"/>
        <v>#NUM!</v>
      </c>
      <c r="AN88" s="272" t="e">
        <f t="shared" si="46"/>
        <v>#NUM!</v>
      </c>
      <c r="AO88" s="263" t="e">
        <f t="shared" si="60"/>
        <v>#NUM!</v>
      </c>
      <c r="AQ88" s="45">
        <v>79</v>
      </c>
      <c r="AR88" s="46">
        <f t="shared" si="69"/>
        <v>48700</v>
      </c>
      <c r="AS88" s="261">
        <f t="shared" si="47"/>
        <v>0</v>
      </c>
      <c r="AT88" s="262">
        <f t="shared" si="61"/>
        <v>0</v>
      </c>
      <c r="AU88" s="272">
        <f t="shared" si="48"/>
        <v>0</v>
      </c>
      <c r="AV88" s="263">
        <f t="shared" si="62"/>
        <v>0</v>
      </c>
    </row>
    <row r="89" spans="1:48" x14ac:dyDescent="0.45">
      <c r="A89" s="49">
        <v>80</v>
      </c>
      <c r="B89" s="46">
        <f t="shared" si="63"/>
        <v>48700</v>
      </c>
      <c r="C89" s="268" t="e">
        <f t="shared" si="35"/>
        <v>#NUM!</v>
      </c>
      <c r="D89" s="262" t="e">
        <f t="shared" si="49"/>
        <v>#NUM!</v>
      </c>
      <c r="E89" s="262" t="e">
        <f t="shared" si="36"/>
        <v>#NUM!</v>
      </c>
      <c r="F89" s="263" t="e">
        <f t="shared" si="50"/>
        <v>#NUM!</v>
      </c>
      <c r="G89" s="27"/>
      <c r="H89" s="45">
        <v>80</v>
      </c>
      <c r="I89" s="46">
        <f t="shared" si="64"/>
        <v>48700</v>
      </c>
      <c r="J89" s="261" t="e">
        <f t="shared" si="37"/>
        <v>#NUM!</v>
      </c>
      <c r="K89" s="262" t="e">
        <f t="shared" si="51"/>
        <v>#NUM!</v>
      </c>
      <c r="L89" s="272" t="e">
        <f t="shared" si="38"/>
        <v>#NUM!</v>
      </c>
      <c r="M89" s="263" t="e">
        <f t="shared" si="52"/>
        <v>#NUM!</v>
      </c>
      <c r="N89" s="26"/>
      <c r="O89" s="45">
        <v>80</v>
      </c>
      <c r="P89" s="46">
        <f t="shared" si="65"/>
        <v>48700</v>
      </c>
      <c r="Q89" s="261" t="e">
        <f t="shared" si="39"/>
        <v>#NUM!</v>
      </c>
      <c r="R89" s="262" t="e">
        <f t="shared" si="53"/>
        <v>#NUM!</v>
      </c>
      <c r="S89" s="272" t="e">
        <f t="shared" si="40"/>
        <v>#NUM!</v>
      </c>
      <c r="T89" s="263" t="e">
        <f t="shared" si="54"/>
        <v>#NUM!</v>
      </c>
      <c r="V89" s="45">
        <v>80</v>
      </c>
      <c r="W89" s="46">
        <f t="shared" si="66"/>
        <v>48700</v>
      </c>
      <c r="X89" s="261" t="e">
        <f t="shared" si="41"/>
        <v>#NUM!</v>
      </c>
      <c r="Y89" s="262" t="e">
        <f t="shared" si="55"/>
        <v>#NUM!</v>
      </c>
      <c r="Z89" s="272" t="e">
        <f t="shared" si="42"/>
        <v>#NUM!</v>
      </c>
      <c r="AA89" s="263" t="e">
        <f t="shared" si="56"/>
        <v>#NUM!</v>
      </c>
      <c r="AC89" s="45">
        <v>80</v>
      </c>
      <c r="AD89" s="46">
        <f t="shared" si="67"/>
        <v>48700</v>
      </c>
      <c r="AE89" s="261" t="e">
        <f t="shared" si="43"/>
        <v>#NUM!</v>
      </c>
      <c r="AF89" s="262" t="e">
        <f t="shared" si="57"/>
        <v>#NUM!</v>
      </c>
      <c r="AG89" s="272" t="e">
        <f t="shared" si="44"/>
        <v>#NUM!</v>
      </c>
      <c r="AH89" s="263" t="e">
        <f t="shared" si="58"/>
        <v>#NUM!</v>
      </c>
      <c r="AJ89" s="45">
        <v>80</v>
      </c>
      <c r="AK89" s="46">
        <f t="shared" si="68"/>
        <v>48700</v>
      </c>
      <c r="AL89" s="261" t="e">
        <f t="shared" si="45"/>
        <v>#NUM!</v>
      </c>
      <c r="AM89" s="262" t="e">
        <f t="shared" si="59"/>
        <v>#NUM!</v>
      </c>
      <c r="AN89" s="272" t="e">
        <f t="shared" si="46"/>
        <v>#NUM!</v>
      </c>
      <c r="AO89" s="263" t="e">
        <f t="shared" si="60"/>
        <v>#NUM!</v>
      </c>
      <c r="AQ89" s="45">
        <v>80</v>
      </c>
      <c r="AR89" s="46">
        <f t="shared" si="69"/>
        <v>48731</v>
      </c>
      <c r="AS89" s="261">
        <f t="shared" si="47"/>
        <v>0</v>
      </c>
      <c r="AT89" s="262">
        <f t="shared" si="61"/>
        <v>0</v>
      </c>
      <c r="AU89" s="272">
        <f t="shared" si="48"/>
        <v>0</v>
      </c>
      <c r="AV89" s="263">
        <f t="shared" si="62"/>
        <v>0</v>
      </c>
    </row>
    <row r="90" spans="1:48" x14ac:dyDescent="0.45">
      <c r="A90" s="49">
        <v>81</v>
      </c>
      <c r="B90" s="46">
        <f t="shared" si="63"/>
        <v>48731</v>
      </c>
      <c r="C90" s="268" t="e">
        <f t="shared" si="35"/>
        <v>#NUM!</v>
      </c>
      <c r="D90" s="262" t="e">
        <f t="shared" si="49"/>
        <v>#NUM!</v>
      </c>
      <c r="E90" s="262" t="e">
        <f t="shared" si="36"/>
        <v>#NUM!</v>
      </c>
      <c r="F90" s="263" t="e">
        <f t="shared" si="50"/>
        <v>#NUM!</v>
      </c>
      <c r="G90" s="27"/>
      <c r="H90" s="45">
        <v>81</v>
      </c>
      <c r="I90" s="46">
        <f t="shared" si="64"/>
        <v>48731</v>
      </c>
      <c r="J90" s="261" t="e">
        <f t="shared" si="37"/>
        <v>#NUM!</v>
      </c>
      <c r="K90" s="262" t="e">
        <f t="shared" si="51"/>
        <v>#NUM!</v>
      </c>
      <c r="L90" s="272" t="e">
        <f t="shared" si="38"/>
        <v>#NUM!</v>
      </c>
      <c r="M90" s="263" t="e">
        <f t="shared" si="52"/>
        <v>#NUM!</v>
      </c>
      <c r="N90" s="26"/>
      <c r="O90" s="45">
        <v>81</v>
      </c>
      <c r="P90" s="46">
        <f t="shared" si="65"/>
        <v>48731</v>
      </c>
      <c r="Q90" s="261" t="e">
        <f t="shared" si="39"/>
        <v>#NUM!</v>
      </c>
      <c r="R90" s="262" t="e">
        <f t="shared" si="53"/>
        <v>#NUM!</v>
      </c>
      <c r="S90" s="272" t="e">
        <f t="shared" si="40"/>
        <v>#NUM!</v>
      </c>
      <c r="T90" s="263" t="e">
        <f t="shared" si="54"/>
        <v>#NUM!</v>
      </c>
      <c r="V90" s="45">
        <v>81</v>
      </c>
      <c r="W90" s="46">
        <f t="shared" si="66"/>
        <v>48731</v>
      </c>
      <c r="X90" s="261" t="e">
        <f t="shared" si="41"/>
        <v>#NUM!</v>
      </c>
      <c r="Y90" s="262" t="e">
        <f t="shared" si="55"/>
        <v>#NUM!</v>
      </c>
      <c r="Z90" s="272" t="e">
        <f t="shared" si="42"/>
        <v>#NUM!</v>
      </c>
      <c r="AA90" s="263" t="e">
        <f t="shared" si="56"/>
        <v>#NUM!</v>
      </c>
      <c r="AC90" s="45">
        <v>81</v>
      </c>
      <c r="AD90" s="46">
        <f t="shared" si="67"/>
        <v>48731</v>
      </c>
      <c r="AE90" s="261" t="e">
        <f t="shared" si="43"/>
        <v>#NUM!</v>
      </c>
      <c r="AF90" s="262" t="e">
        <f t="shared" si="57"/>
        <v>#NUM!</v>
      </c>
      <c r="AG90" s="272" t="e">
        <f t="shared" si="44"/>
        <v>#NUM!</v>
      </c>
      <c r="AH90" s="263" t="e">
        <f t="shared" si="58"/>
        <v>#NUM!</v>
      </c>
      <c r="AJ90" s="45">
        <v>81</v>
      </c>
      <c r="AK90" s="46">
        <f t="shared" si="68"/>
        <v>48731</v>
      </c>
      <c r="AL90" s="261" t="e">
        <f t="shared" si="45"/>
        <v>#NUM!</v>
      </c>
      <c r="AM90" s="262" t="e">
        <f t="shared" si="59"/>
        <v>#NUM!</v>
      </c>
      <c r="AN90" s="272" t="e">
        <f t="shared" si="46"/>
        <v>#NUM!</v>
      </c>
      <c r="AO90" s="263" t="e">
        <f t="shared" si="60"/>
        <v>#NUM!</v>
      </c>
      <c r="AQ90" s="45">
        <v>81</v>
      </c>
      <c r="AR90" s="46">
        <f t="shared" si="69"/>
        <v>48761</v>
      </c>
      <c r="AS90" s="261">
        <f t="shared" si="47"/>
        <v>0</v>
      </c>
      <c r="AT90" s="262">
        <f t="shared" si="61"/>
        <v>0</v>
      </c>
      <c r="AU90" s="272">
        <f t="shared" si="48"/>
        <v>0</v>
      </c>
      <c r="AV90" s="263">
        <f t="shared" si="62"/>
        <v>0</v>
      </c>
    </row>
    <row r="91" spans="1:48" x14ac:dyDescent="0.45">
      <c r="A91" s="49">
        <v>82</v>
      </c>
      <c r="B91" s="46">
        <f t="shared" si="63"/>
        <v>48761</v>
      </c>
      <c r="C91" s="268" t="e">
        <f t="shared" si="35"/>
        <v>#NUM!</v>
      </c>
      <c r="D91" s="262" t="e">
        <f t="shared" si="49"/>
        <v>#NUM!</v>
      </c>
      <c r="E91" s="262" t="e">
        <f t="shared" si="36"/>
        <v>#NUM!</v>
      </c>
      <c r="F91" s="263" t="e">
        <f t="shared" si="50"/>
        <v>#NUM!</v>
      </c>
      <c r="G91" s="27"/>
      <c r="H91" s="45">
        <v>82</v>
      </c>
      <c r="I91" s="46">
        <f t="shared" si="64"/>
        <v>48761</v>
      </c>
      <c r="J91" s="261" t="e">
        <f t="shared" si="37"/>
        <v>#NUM!</v>
      </c>
      <c r="K91" s="262" t="e">
        <f t="shared" si="51"/>
        <v>#NUM!</v>
      </c>
      <c r="L91" s="272" t="e">
        <f t="shared" si="38"/>
        <v>#NUM!</v>
      </c>
      <c r="M91" s="263" t="e">
        <f t="shared" si="52"/>
        <v>#NUM!</v>
      </c>
      <c r="N91" s="26"/>
      <c r="O91" s="45">
        <v>82</v>
      </c>
      <c r="P91" s="46">
        <f t="shared" si="65"/>
        <v>48761</v>
      </c>
      <c r="Q91" s="261" t="e">
        <f t="shared" si="39"/>
        <v>#NUM!</v>
      </c>
      <c r="R91" s="262" t="e">
        <f t="shared" si="53"/>
        <v>#NUM!</v>
      </c>
      <c r="S91" s="272" t="e">
        <f t="shared" si="40"/>
        <v>#NUM!</v>
      </c>
      <c r="T91" s="263" t="e">
        <f t="shared" si="54"/>
        <v>#NUM!</v>
      </c>
      <c r="V91" s="45">
        <v>82</v>
      </c>
      <c r="W91" s="46">
        <f t="shared" si="66"/>
        <v>48761</v>
      </c>
      <c r="X91" s="261" t="e">
        <f t="shared" si="41"/>
        <v>#NUM!</v>
      </c>
      <c r="Y91" s="262" t="e">
        <f t="shared" si="55"/>
        <v>#NUM!</v>
      </c>
      <c r="Z91" s="272" t="e">
        <f t="shared" si="42"/>
        <v>#NUM!</v>
      </c>
      <c r="AA91" s="263" t="e">
        <f t="shared" si="56"/>
        <v>#NUM!</v>
      </c>
      <c r="AC91" s="45">
        <v>82</v>
      </c>
      <c r="AD91" s="46">
        <f t="shared" si="67"/>
        <v>48761</v>
      </c>
      <c r="AE91" s="261" t="e">
        <f t="shared" si="43"/>
        <v>#NUM!</v>
      </c>
      <c r="AF91" s="262" t="e">
        <f t="shared" si="57"/>
        <v>#NUM!</v>
      </c>
      <c r="AG91" s="272" t="e">
        <f t="shared" si="44"/>
        <v>#NUM!</v>
      </c>
      <c r="AH91" s="263" t="e">
        <f t="shared" si="58"/>
        <v>#NUM!</v>
      </c>
      <c r="AJ91" s="45">
        <v>82</v>
      </c>
      <c r="AK91" s="46">
        <f t="shared" si="68"/>
        <v>48761</v>
      </c>
      <c r="AL91" s="261" t="e">
        <f t="shared" si="45"/>
        <v>#NUM!</v>
      </c>
      <c r="AM91" s="262" t="e">
        <f t="shared" si="59"/>
        <v>#NUM!</v>
      </c>
      <c r="AN91" s="272" t="e">
        <f t="shared" si="46"/>
        <v>#NUM!</v>
      </c>
      <c r="AO91" s="263" t="e">
        <f t="shared" si="60"/>
        <v>#NUM!</v>
      </c>
      <c r="AQ91" s="45">
        <v>82</v>
      </c>
      <c r="AR91" s="46">
        <f t="shared" si="69"/>
        <v>48792</v>
      </c>
      <c r="AS91" s="261">
        <f t="shared" si="47"/>
        <v>0</v>
      </c>
      <c r="AT91" s="262">
        <f t="shared" si="61"/>
        <v>0</v>
      </c>
      <c r="AU91" s="272">
        <f t="shared" si="48"/>
        <v>0</v>
      </c>
      <c r="AV91" s="263">
        <f t="shared" si="62"/>
        <v>0</v>
      </c>
    </row>
    <row r="92" spans="1:48" x14ac:dyDescent="0.45">
      <c r="A92" s="49">
        <v>83</v>
      </c>
      <c r="B92" s="46">
        <f t="shared" si="63"/>
        <v>48792</v>
      </c>
      <c r="C92" s="268" t="e">
        <f t="shared" si="35"/>
        <v>#NUM!</v>
      </c>
      <c r="D92" s="262" t="e">
        <f t="shared" si="49"/>
        <v>#NUM!</v>
      </c>
      <c r="E92" s="262" t="e">
        <f t="shared" si="36"/>
        <v>#NUM!</v>
      </c>
      <c r="F92" s="263" t="e">
        <f t="shared" si="50"/>
        <v>#NUM!</v>
      </c>
      <c r="G92" s="27"/>
      <c r="H92" s="45">
        <v>83</v>
      </c>
      <c r="I92" s="46">
        <f t="shared" si="64"/>
        <v>48792</v>
      </c>
      <c r="J92" s="261" t="e">
        <f t="shared" si="37"/>
        <v>#NUM!</v>
      </c>
      <c r="K92" s="262" t="e">
        <f t="shared" si="51"/>
        <v>#NUM!</v>
      </c>
      <c r="L92" s="272" t="e">
        <f t="shared" si="38"/>
        <v>#NUM!</v>
      </c>
      <c r="M92" s="263" t="e">
        <f t="shared" si="52"/>
        <v>#NUM!</v>
      </c>
      <c r="N92" s="26"/>
      <c r="O92" s="45">
        <v>83</v>
      </c>
      <c r="P92" s="46">
        <f t="shared" si="65"/>
        <v>48792</v>
      </c>
      <c r="Q92" s="261" t="e">
        <f t="shared" si="39"/>
        <v>#NUM!</v>
      </c>
      <c r="R92" s="262" t="e">
        <f t="shared" si="53"/>
        <v>#NUM!</v>
      </c>
      <c r="S92" s="272" t="e">
        <f t="shared" si="40"/>
        <v>#NUM!</v>
      </c>
      <c r="T92" s="263" t="e">
        <f t="shared" si="54"/>
        <v>#NUM!</v>
      </c>
      <c r="V92" s="45">
        <v>83</v>
      </c>
      <c r="W92" s="46">
        <f t="shared" si="66"/>
        <v>48792</v>
      </c>
      <c r="X92" s="261" t="e">
        <f t="shared" si="41"/>
        <v>#NUM!</v>
      </c>
      <c r="Y92" s="262" t="e">
        <f t="shared" si="55"/>
        <v>#NUM!</v>
      </c>
      <c r="Z92" s="272" t="e">
        <f t="shared" si="42"/>
        <v>#NUM!</v>
      </c>
      <c r="AA92" s="263" t="e">
        <f t="shared" si="56"/>
        <v>#NUM!</v>
      </c>
      <c r="AC92" s="45">
        <v>83</v>
      </c>
      <c r="AD92" s="46">
        <f t="shared" si="67"/>
        <v>48792</v>
      </c>
      <c r="AE92" s="261" t="e">
        <f t="shared" si="43"/>
        <v>#NUM!</v>
      </c>
      <c r="AF92" s="262" t="e">
        <f t="shared" si="57"/>
        <v>#NUM!</v>
      </c>
      <c r="AG92" s="272" t="e">
        <f t="shared" si="44"/>
        <v>#NUM!</v>
      </c>
      <c r="AH92" s="263" t="e">
        <f t="shared" si="58"/>
        <v>#NUM!</v>
      </c>
      <c r="AJ92" s="45">
        <v>83</v>
      </c>
      <c r="AK92" s="46">
        <f t="shared" si="68"/>
        <v>48792</v>
      </c>
      <c r="AL92" s="261" t="e">
        <f t="shared" si="45"/>
        <v>#NUM!</v>
      </c>
      <c r="AM92" s="262" t="e">
        <f t="shared" si="59"/>
        <v>#NUM!</v>
      </c>
      <c r="AN92" s="272" t="e">
        <f t="shared" si="46"/>
        <v>#NUM!</v>
      </c>
      <c r="AO92" s="263" t="e">
        <f t="shared" si="60"/>
        <v>#NUM!</v>
      </c>
      <c r="AQ92" s="45">
        <v>83</v>
      </c>
      <c r="AR92" s="46">
        <f t="shared" si="69"/>
        <v>48823</v>
      </c>
      <c r="AS92" s="261">
        <f t="shared" si="47"/>
        <v>0</v>
      </c>
      <c r="AT92" s="262">
        <f t="shared" si="61"/>
        <v>0</v>
      </c>
      <c r="AU92" s="272">
        <f t="shared" si="48"/>
        <v>0</v>
      </c>
      <c r="AV92" s="263">
        <f t="shared" si="62"/>
        <v>0</v>
      </c>
    </row>
    <row r="93" spans="1:48" ht="14.65" thickBot="1" x14ac:dyDescent="0.5">
      <c r="A93" s="52">
        <v>84</v>
      </c>
      <c r="B93" s="53">
        <f t="shared" si="63"/>
        <v>48823</v>
      </c>
      <c r="C93" s="269" t="e">
        <f t="shared" si="35"/>
        <v>#NUM!</v>
      </c>
      <c r="D93" s="265" t="e">
        <f t="shared" si="49"/>
        <v>#NUM!</v>
      </c>
      <c r="E93" s="265" t="e">
        <f t="shared" si="36"/>
        <v>#NUM!</v>
      </c>
      <c r="F93" s="266" t="e">
        <f t="shared" si="50"/>
        <v>#NUM!</v>
      </c>
      <c r="G93" s="27"/>
      <c r="H93" s="47">
        <v>84</v>
      </c>
      <c r="I93" s="53">
        <f t="shared" si="64"/>
        <v>48823</v>
      </c>
      <c r="J93" s="264" t="e">
        <f t="shared" si="37"/>
        <v>#NUM!</v>
      </c>
      <c r="K93" s="265" t="e">
        <f t="shared" si="51"/>
        <v>#NUM!</v>
      </c>
      <c r="L93" s="273" t="e">
        <f t="shared" si="38"/>
        <v>#NUM!</v>
      </c>
      <c r="M93" s="266" t="e">
        <f t="shared" si="52"/>
        <v>#NUM!</v>
      </c>
      <c r="N93" s="26"/>
      <c r="O93" s="47">
        <v>84</v>
      </c>
      <c r="P93" s="53">
        <f t="shared" si="65"/>
        <v>48823</v>
      </c>
      <c r="Q93" s="264" t="e">
        <f t="shared" si="39"/>
        <v>#NUM!</v>
      </c>
      <c r="R93" s="265" t="e">
        <f t="shared" si="53"/>
        <v>#NUM!</v>
      </c>
      <c r="S93" s="273" t="e">
        <f t="shared" si="40"/>
        <v>#NUM!</v>
      </c>
      <c r="T93" s="266" t="e">
        <f t="shared" si="54"/>
        <v>#NUM!</v>
      </c>
      <c r="V93" s="47">
        <v>84</v>
      </c>
      <c r="W93" s="53">
        <f t="shared" si="66"/>
        <v>48823</v>
      </c>
      <c r="X93" s="264" t="e">
        <f t="shared" si="41"/>
        <v>#NUM!</v>
      </c>
      <c r="Y93" s="265" t="e">
        <f t="shared" si="55"/>
        <v>#NUM!</v>
      </c>
      <c r="Z93" s="273" t="e">
        <f t="shared" si="42"/>
        <v>#NUM!</v>
      </c>
      <c r="AA93" s="266" t="e">
        <f t="shared" si="56"/>
        <v>#NUM!</v>
      </c>
      <c r="AC93" s="47">
        <v>84</v>
      </c>
      <c r="AD93" s="53">
        <f t="shared" si="67"/>
        <v>48823</v>
      </c>
      <c r="AE93" s="264" t="e">
        <f t="shared" si="43"/>
        <v>#NUM!</v>
      </c>
      <c r="AF93" s="265" t="e">
        <f t="shared" si="57"/>
        <v>#NUM!</v>
      </c>
      <c r="AG93" s="273" t="e">
        <f t="shared" si="44"/>
        <v>#NUM!</v>
      </c>
      <c r="AH93" s="266" t="e">
        <f t="shared" si="58"/>
        <v>#NUM!</v>
      </c>
      <c r="AJ93" s="47">
        <v>84</v>
      </c>
      <c r="AK93" s="53">
        <f t="shared" si="68"/>
        <v>48823</v>
      </c>
      <c r="AL93" s="264" t="e">
        <f t="shared" si="45"/>
        <v>#NUM!</v>
      </c>
      <c r="AM93" s="265" t="e">
        <f t="shared" si="59"/>
        <v>#NUM!</v>
      </c>
      <c r="AN93" s="273" t="e">
        <f t="shared" si="46"/>
        <v>#NUM!</v>
      </c>
      <c r="AO93" s="266" t="e">
        <f t="shared" si="60"/>
        <v>#NUM!</v>
      </c>
      <c r="AQ93" s="47">
        <v>84</v>
      </c>
      <c r="AR93" s="53">
        <f t="shared" si="69"/>
        <v>48853</v>
      </c>
      <c r="AS93" s="264">
        <f t="shared" si="47"/>
        <v>0</v>
      </c>
      <c r="AT93" s="265">
        <f t="shared" si="61"/>
        <v>0</v>
      </c>
      <c r="AU93" s="273">
        <f t="shared" si="48"/>
        <v>0</v>
      </c>
      <c r="AV93" s="266">
        <f t="shared" si="62"/>
        <v>0</v>
      </c>
    </row>
    <row r="94" spans="1:48" x14ac:dyDescent="0.45">
      <c r="A94" s="49">
        <v>85</v>
      </c>
      <c r="B94" s="46">
        <f t="shared" si="63"/>
        <v>48853</v>
      </c>
      <c r="C94" s="270" t="e">
        <f t="shared" si="35"/>
        <v>#NUM!</v>
      </c>
      <c r="D94" s="259" t="e">
        <f t="shared" si="49"/>
        <v>#NUM!</v>
      </c>
      <c r="E94" s="259" t="e">
        <f t="shared" si="36"/>
        <v>#NUM!</v>
      </c>
      <c r="F94" s="260" t="e">
        <f t="shared" si="50"/>
        <v>#NUM!</v>
      </c>
      <c r="G94" s="27"/>
      <c r="H94" s="43">
        <v>85</v>
      </c>
      <c r="I94" s="46">
        <f t="shared" si="64"/>
        <v>48853</v>
      </c>
      <c r="J94" s="258" t="e">
        <f t="shared" si="37"/>
        <v>#NUM!</v>
      </c>
      <c r="K94" s="259" t="e">
        <f t="shared" si="51"/>
        <v>#NUM!</v>
      </c>
      <c r="L94" s="271" t="e">
        <f t="shared" si="38"/>
        <v>#NUM!</v>
      </c>
      <c r="M94" s="260" t="e">
        <f t="shared" si="52"/>
        <v>#NUM!</v>
      </c>
      <c r="N94" s="26"/>
      <c r="O94" s="43">
        <v>85</v>
      </c>
      <c r="P94" s="46">
        <f t="shared" si="65"/>
        <v>48853</v>
      </c>
      <c r="Q94" s="258" t="e">
        <f t="shared" si="39"/>
        <v>#NUM!</v>
      </c>
      <c r="R94" s="259" t="e">
        <f t="shared" si="53"/>
        <v>#NUM!</v>
      </c>
      <c r="S94" s="271" t="e">
        <f t="shared" si="40"/>
        <v>#NUM!</v>
      </c>
      <c r="T94" s="260" t="e">
        <f t="shared" si="54"/>
        <v>#NUM!</v>
      </c>
      <c r="V94" s="43">
        <v>85</v>
      </c>
      <c r="W94" s="46">
        <f t="shared" si="66"/>
        <v>48853</v>
      </c>
      <c r="X94" s="258" t="e">
        <f t="shared" si="41"/>
        <v>#NUM!</v>
      </c>
      <c r="Y94" s="259" t="e">
        <f t="shared" si="55"/>
        <v>#NUM!</v>
      </c>
      <c r="Z94" s="271" t="e">
        <f t="shared" si="42"/>
        <v>#NUM!</v>
      </c>
      <c r="AA94" s="260" t="e">
        <f t="shared" si="56"/>
        <v>#NUM!</v>
      </c>
      <c r="AC94" s="43">
        <v>85</v>
      </c>
      <c r="AD94" s="46">
        <f t="shared" si="67"/>
        <v>48853</v>
      </c>
      <c r="AE94" s="258" t="e">
        <f t="shared" si="43"/>
        <v>#NUM!</v>
      </c>
      <c r="AF94" s="259" t="e">
        <f t="shared" si="57"/>
        <v>#NUM!</v>
      </c>
      <c r="AG94" s="271" t="e">
        <f t="shared" si="44"/>
        <v>#NUM!</v>
      </c>
      <c r="AH94" s="260" t="e">
        <f t="shared" si="58"/>
        <v>#NUM!</v>
      </c>
      <c r="AJ94" s="43">
        <v>85</v>
      </c>
      <c r="AK94" s="46">
        <f t="shared" si="68"/>
        <v>48853</v>
      </c>
      <c r="AL94" s="258" t="e">
        <f t="shared" si="45"/>
        <v>#NUM!</v>
      </c>
      <c r="AM94" s="259" t="e">
        <f t="shared" si="59"/>
        <v>#NUM!</v>
      </c>
      <c r="AN94" s="271" t="e">
        <f t="shared" si="46"/>
        <v>#NUM!</v>
      </c>
      <c r="AO94" s="260" t="e">
        <f t="shared" si="60"/>
        <v>#NUM!</v>
      </c>
      <c r="AQ94" s="43">
        <v>85</v>
      </c>
      <c r="AR94" s="46">
        <f t="shared" si="69"/>
        <v>48884</v>
      </c>
      <c r="AS94" s="258">
        <f t="shared" si="47"/>
        <v>0</v>
      </c>
      <c r="AT94" s="259">
        <f t="shared" si="61"/>
        <v>0</v>
      </c>
      <c r="AU94" s="271">
        <f t="shared" si="48"/>
        <v>0</v>
      </c>
      <c r="AV94" s="260">
        <f t="shared" si="62"/>
        <v>0</v>
      </c>
    </row>
    <row r="95" spans="1:48" x14ac:dyDescent="0.45">
      <c r="A95" s="49">
        <v>86</v>
      </c>
      <c r="B95" s="46">
        <f t="shared" si="63"/>
        <v>48884</v>
      </c>
      <c r="C95" s="268" t="e">
        <f t="shared" si="35"/>
        <v>#NUM!</v>
      </c>
      <c r="D95" s="262" t="e">
        <f t="shared" si="49"/>
        <v>#NUM!</v>
      </c>
      <c r="E95" s="262" t="e">
        <f t="shared" si="36"/>
        <v>#NUM!</v>
      </c>
      <c r="F95" s="263" t="e">
        <f t="shared" si="50"/>
        <v>#NUM!</v>
      </c>
      <c r="G95" s="27"/>
      <c r="H95" s="45">
        <v>86</v>
      </c>
      <c r="I95" s="46">
        <f t="shared" si="64"/>
        <v>48884</v>
      </c>
      <c r="J95" s="261" t="e">
        <f t="shared" si="37"/>
        <v>#NUM!</v>
      </c>
      <c r="K95" s="262" t="e">
        <f t="shared" si="51"/>
        <v>#NUM!</v>
      </c>
      <c r="L95" s="272" t="e">
        <f t="shared" si="38"/>
        <v>#NUM!</v>
      </c>
      <c r="M95" s="263" t="e">
        <f t="shared" si="52"/>
        <v>#NUM!</v>
      </c>
      <c r="N95" s="26"/>
      <c r="O95" s="45">
        <v>86</v>
      </c>
      <c r="P95" s="46">
        <f t="shared" si="65"/>
        <v>48884</v>
      </c>
      <c r="Q95" s="261" t="e">
        <f t="shared" si="39"/>
        <v>#NUM!</v>
      </c>
      <c r="R95" s="262" t="e">
        <f t="shared" si="53"/>
        <v>#NUM!</v>
      </c>
      <c r="S95" s="272" t="e">
        <f t="shared" si="40"/>
        <v>#NUM!</v>
      </c>
      <c r="T95" s="263" t="e">
        <f t="shared" si="54"/>
        <v>#NUM!</v>
      </c>
      <c r="V95" s="45">
        <v>86</v>
      </c>
      <c r="W95" s="46">
        <f t="shared" si="66"/>
        <v>48884</v>
      </c>
      <c r="X95" s="261" t="e">
        <f t="shared" si="41"/>
        <v>#NUM!</v>
      </c>
      <c r="Y95" s="262" t="e">
        <f t="shared" si="55"/>
        <v>#NUM!</v>
      </c>
      <c r="Z95" s="272" t="e">
        <f t="shared" si="42"/>
        <v>#NUM!</v>
      </c>
      <c r="AA95" s="263" t="e">
        <f t="shared" si="56"/>
        <v>#NUM!</v>
      </c>
      <c r="AC95" s="45">
        <v>86</v>
      </c>
      <c r="AD95" s="46">
        <f t="shared" si="67"/>
        <v>48884</v>
      </c>
      <c r="AE95" s="261" t="e">
        <f t="shared" si="43"/>
        <v>#NUM!</v>
      </c>
      <c r="AF95" s="262" t="e">
        <f t="shared" si="57"/>
        <v>#NUM!</v>
      </c>
      <c r="AG95" s="272" t="e">
        <f t="shared" si="44"/>
        <v>#NUM!</v>
      </c>
      <c r="AH95" s="263" t="e">
        <f t="shared" si="58"/>
        <v>#NUM!</v>
      </c>
      <c r="AJ95" s="45">
        <v>86</v>
      </c>
      <c r="AK95" s="46">
        <f t="shared" si="68"/>
        <v>48884</v>
      </c>
      <c r="AL95" s="261" t="e">
        <f t="shared" si="45"/>
        <v>#NUM!</v>
      </c>
      <c r="AM95" s="262" t="e">
        <f t="shared" si="59"/>
        <v>#NUM!</v>
      </c>
      <c r="AN95" s="272" t="e">
        <f t="shared" si="46"/>
        <v>#NUM!</v>
      </c>
      <c r="AO95" s="263" t="e">
        <f t="shared" si="60"/>
        <v>#NUM!</v>
      </c>
      <c r="AQ95" s="45">
        <v>86</v>
      </c>
      <c r="AR95" s="46">
        <f t="shared" si="69"/>
        <v>48914</v>
      </c>
      <c r="AS95" s="261">
        <f t="shared" si="47"/>
        <v>0</v>
      </c>
      <c r="AT95" s="262">
        <f t="shared" si="61"/>
        <v>0</v>
      </c>
      <c r="AU95" s="272">
        <f t="shared" si="48"/>
        <v>0</v>
      </c>
      <c r="AV95" s="263">
        <f t="shared" si="62"/>
        <v>0</v>
      </c>
    </row>
    <row r="96" spans="1:48" x14ac:dyDescent="0.45">
      <c r="A96" s="49">
        <v>87</v>
      </c>
      <c r="B96" s="46">
        <f t="shared" si="63"/>
        <v>48914</v>
      </c>
      <c r="C96" s="268" t="e">
        <f t="shared" si="35"/>
        <v>#NUM!</v>
      </c>
      <c r="D96" s="262" t="e">
        <f t="shared" si="49"/>
        <v>#NUM!</v>
      </c>
      <c r="E96" s="262" t="e">
        <f t="shared" si="36"/>
        <v>#NUM!</v>
      </c>
      <c r="F96" s="263" t="e">
        <f t="shared" si="50"/>
        <v>#NUM!</v>
      </c>
      <c r="G96" s="27"/>
      <c r="H96" s="45">
        <v>87</v>
      </c>
      <c r="I96" s="46">
        <f t="shared" si="64"/>
        <v>48914</v>
      </c>
      <c r="J96" s="261" t="e">
        <f t="shared" si="37"/>
        <v>#NUM!</v>
      </c>
      <c r="K96" s="262" t="e">
        <f t="shared" si="51"/>
        <v>#NUM!</v>
      </c>
      <c r="L96" s="272" t="e">
        <f t="shared" si="38"/>
        <v>#NUM!</v>
      </c>
      <c r="M96" s="263" t="e">
        <f t="shared" si="52"/>
        <v>#NUM!</v>
      </c>
      <c r="N96" s="26"/>
      <c r="O96" s="45">
        <v>87</v>
      </c>
      <c r="P96" s="46">
        <f t="shared" si="65"/>
        <v>48914</v>
      </c>
      <c r="Q96" s="261" t="e">
        <f t="shared" si="39"/>
        <v>#NUM!</v>
      </c>
      <c r="R96" s="262" t="e">
        <f t="shared" si="53"/>
        <v>#NUM!</v>
      </c>
      <c r="S96" s="272" t="e">
        <f t="shared" si="40"/>
        <v>#NUM!</v>
      </c>
      <c r="T96" s="263" t="e">
        <f t="shared" si="54"/>
        <v>#NUM!</v>
      </c>
      <c r="V96" s="45">
        <v>87</v>
      </c>
      <c r="W96" s="46">
        <f t="shared" si="66"/>
        <v>48914</v>
      </c>
      <c r="X96" s="261" t="e">
        <f t="shared" si="41"/>
        <v>#NUM!</v>
      </c>
      <c r="Y96" s="262" t="e">
        <f t="shared" si="55"/>
        <v>#NUM!</v>
      </c>
      <c r="Z96" s="272" t="e">
        <f t="shared" si="42"/>
        <v>#NUM!</v>
      </c>
      <c r="AA96" s="263" t="e">
        <f t="shared" si="56"/>
        <v>#NUM!</v>
      </c>
      <c r="AC96" s="45">
        <v>87</v>
      </c>
      <c r="AD96" s="46">
        <f t="shared" si="67"/>
        <v>48914</v>
      </c>
      <c r="AE96" s="261" t="e">
        <f t="shared" si="43"/>
        <v>#NUM!</v>
      </c>
      <c r="AF96" s="262" t="e">
        <f t="shared" si="57"/>
        <v>#NUM!</v>
      </c>
      <c r="AG96" s="272" t="e">
        <f t="shared" si="44"/>
        <v>#NUM!</v>
      </c>
      <c r="AH96" s="263" t="e">
        <f t="shared" si="58"/>
        <v>#NUM!</v>
      </c>
      <c r="AJ96" s="45">
        <v>87</v>
      </c>
      <c r="AK96" s="46">
        <f t="shared" si="68"/>
        <v>48914</v>
      </c>
      <c r="AL96" s="261" t="e">
        <f t="shared" si="45"/>
        <v>#NUM!</v>
      </c>
      <c r="AM96" s="262" t="e">
        <f t="shared" si="59"/>
        <v>#NUM!</v>
      </c>
      <c r="AN96" s="272" t="e">
        <f t="shared" si="46"/>
        <v>#NUM!</v>
      </c>
      <c r="AO96" s="263" t="e">
        <f t="shared" si="60"/>
        <v>#NUM!</v>
      </c>
      <c r="AQ96" s="45">
        <v>87</v>
      </c>
      <c r="AR96" s="46">
        <f t="shared" si="69"/>
        <v>48945</v>
      </c>
      <c r="AS96" s="261">
        <f t="shared" si="47"/>
        <v>0</v>
      </c>
      <c r="AT96" s="262">
        <f t="shared" si="61"/>
        <v>0</v>
      </c>
      <c r="AU96" s="272">
        <f t="shared" si="48"/>
        <v>0</v>
      </c>
      <c r="AV96" s="263">
        <f t="shared" si="62"/>
        <v>0</v>
      </c>
    </row>
    <row r="97" spans="1:48" x14ac:dyDescent="0.45">
      <c r="A97" s="49">
        <v>88</v>
      </c>
      <c r="B97" s="46">
        <f t="shared" si="63"/>
        <v>48945</v>
      </c>
      <c r="C97" s="268" t="e">
        <f t="shared" si="35"/>
        <v>#NUM!</v>
      </c>
      <c r="D97" s="262" t="e">
        <f t="shared" si="49"/>
        <v>#NUM!</v>
      </c>
      <c r="E97" s="262" t="e">
        <f t="shared" si="36"/>
        <v>#NUM!</v>
      </c>
      <c r="F97" s="263" t="e">
        <f t="shared" si="50"/>
        <v>#NUM!</v>
      </c>
      <c r="G97" s="27"/>
      <c r="H97" s="45">
        <v>88</v>
      </c>
      <c r="I97" s="46">
        <f t="shared" si="64"/>
        <v>48945</v>
      </c>
      <c r="J97" s="261" t="e">
        <f t="shared" si="37"/>
        <v>#NUM!</v>
      </c>
      <c r="K97" s="262" t="e">
        <f t="shared" si="51"/>
        <v>#NUM!</v>
      </c>
      <c r="L97" s="272" t="e">
        <f t="shared" si="38"/>
        <v>#NUM!</v>
      </c>
      <c r="M97" s="263" t="e">
        <f t="shared" si="52"/>
        <v>#NUM!</v>
      </c>
      <c r="N97" s="26"/>
      <c r="O97" s="45">
        <v>88</v>
      </c>
      <c r="P97" s="46">
        <f t="shared" si="65"/>
        <v>48945</v>
      </c>
      <c r="Q97" s="261" t="e">
        <f t="shared" si="39"/>
        <v>#NUM!</v>
      </c>
      <c r="R97" s="262" t="e">
        <f t="shared" si="53"/>
        <v>#NUM!</v>
      </c>
      <c r="S97" s="272" t="e">
        <f t="shared" si="40"/>
        <v>#NUM!</v>
      </c>
      <c r="T97" s="263" t="e">
        <f t="shared" si="54"/>
        <v>#NUM!</v>
      </c>
      <c r="V97" s="45">
        <v>88</v>
      </c>
      <c r="W97" s="46">
        <f t="shared" si="66"/>
        <v>48945</v>
      </c>
      <c r="X97" s="261" t="e">
        <f t="shared" si="41"/>
        <v>#NUM!</v>
      </c>
      <c r="Y97" s="262" t="e">
        <f t="shared" si="55"/>
        <v>#NUM!</v>
      </c>
      <c r="Z97" s="272" t="e">
        <f t="shared" si="42"/>
        <v>#NUM!</v>
      </c>
      <c r="AA97" s="263" t="e">
        <f t="shared" si="56"/>
        <v>#NUM!</v>
      </c>
      <c r="AC97" s="45">
        <v>88</v>
      </c>
      <c r="AD97" s="46">
        <f t="shared" si="67"/>
        <v>48945</v>
      </c>
      <c r="AE97" s="261" t="e">
        <f t="shared" si="43"/>
        <v>#NUM!</v>
      </c>
      <c r="AF97" s="262" t="e">
        <f t="shared" si="57"/>
        <v>#NUM!</v>
      </c>
      <c r="AG97" s="272" t="e">
        <f t="shared" si="44"/>
        <v>#NUM!</v>
      </c>
      <c r="AH97" s="263" t="e">
        <f t="shared" si="58"/>
        <v>#NUM!</v>
      </c>
      <c r="AJ97" s="45">
        <v>88</v>
      </c>
      <c r="AK97" s="46">
        <f t="shared" si="68"/>
        <v>48945</v>
      </c>
      <c r="AL97" s="261" t="e">
        <f t="shared" si="45"/>
        <v>#NUM!</v>
      </c>
      <c r="AM97" s="262" t="e">
        <f t="shared" si="59"/>
        <v>#NUM!</v>
      </c>
      <c r="AN97" s="272" t="e">
        <f t="shared" si="46"/>
        <v>#NUM!</v>
      </c>
      <c r="AO97" s="263" t="e">
        <f t="shared" si="60"/>
        <v>#NUM!</v>
      </c>
      <c r="AQ97" s="45">
        <v>88</v>
      </c>
      <c r="AR97" s="46">
        <f t="shared" si="69"/>
        <v>48976</v>
      </c>
      <c r="AS97" s="261">
        <f t="shared" si="47"/>
        <v>0</v>
      </c>
      <c r="AT97" s="262">
        <f t="shared" si="61"/>
        <v>0</v>
      </c>
      <c r="AU97" s="272">
        <f t="shared" si="48"/>
        <v>0</v>
      </c>
      <c r="AV97" s="263">
        <f t="shared" si="62"/>
        <v>0</v>
      </c>
    </row>
    <row r="98" spans="1:48" x14ac:dyDescent="0.45">
      <c r="A98" s="49">
        <v>89</v>
      </c>
      <c r="B98" s="46">
        <f t="shared" si="63"/>
        <v>48976</v>
      </c>
      <c r="C98" s="268" t="e">
        <f t="shared" si="35"/>
        <v>#NUM!</v>
      </c>
      <c r="D98" s="262" t="e">
        <f t="shared" si="49"/>
        <v>#NUM!</v>
      </c>
      <c r="E98" s="262" t="e">
        <f t="shared" si="36"/>
        <v>#NUM!</v>
      </c>
      <c r="F98" s="263" t="e">
        <f t="shared" si="50"/>
        <v>#NUM!</v>
      </c>
      <c r="G98" s="27"/>
      <c r="H98" s="45">
        <v>89</v>
      </c>
      <c r="I98" s="46">
        <f t="shared" si="64"/>
        <v>48976</v>
      </c>
      <c r="J98" s="261" t="e">
        <f t="shared" si="37"/>
        <v>#NUM!</v>
      </c>
      <c r="K98" s="262" t="e">
        <f t="shared" si="51"/>
        <v>#NUM!</v>
      </c>
      <c r="L98" s="272" t="e">
        <f t="shared" si="38"/>
        <v>#NUM!</v>
      </c>
      <c r="M98" s="263" t="e">
        <f t="shared" si="52"/>
        <v>#NUM!</v>
      </c>
      <c r="N98" s="26"/>
      <c r="O98" s="45">
        <v>89</v>
      </c>
      <c r="P98" s="46">
        <f t="shared" si="65"/>
        <v>48976</v>
      </c>
      <c r="Q98" s="261" t="e">
        <f t="shared" si="39"/>
        <v>#NUM!</v>
      </c>
      <c r="R98" s="262" t="e">
        <f t="shared" si="53"/>
        <v>#NUM!</v>
      </c>
      <c r="S98" s="272" t="e">
        <f t="shared" si="40"/>
        <v>#NUM!</v>
      </c>
      <c r="T98" s="263" t="e">
        <f t="shared" si="54"/>
        <v>#NUM!</v>
      </c>
      <c r="V98" s="45">
        <v>89</v>
      </c>
      <c r="W98" s="46">
        <f t="shared" si="66"/>
        <v>48976</v>
      </c>
      <c r="X98" s="261" t="e">
        <f t="shared" si="41"/>
        <v>#NUM!</v>
      </c>
      <c r="Y98" s="262" t="e">
        <f t="shared" si="55"/>
        <v>#NUM!</v>
      </c>
      <c r="Z98" s="272" t="e">
        <f t="shared" si="42"/>
        <v>#NUM!</v>
      </c>
      <c r="AA98" s="263" t="e">
        <f t="shared" si="56"/>
        <v>#NUM!</v>
      </c>
      <c r="AC98" s="45">
        <v>89</v>
      </c>
      <c r="AD98" s="46">
        <f t="shared" si="67"/>
        <v>48976</v>
      </c>
      <c r="AE98" s="261" t="e">
        <f t="shared" si="43"/>
        <v>#NUM!</v>
      </c>
      <c r="AF98" s="262" t="e">
        <f t="shared" si="57"/>
        <v>#NUM!</v>
      </c>
      <c r="AG98" s="272" t="e">
        <f t="shared" si="44"/>
        <v>#NUM!</v>
      </c>
      <c r="AH98" s="263" t="e">
        <f t="shared" si="58"/>
        <v>#NUM!</v>
      </c>
      <c r="AJ98" s="45">
        <v>89</v>
      </c>
      <c r="AK98" s="46">
        <f t="shared" si="68"/>
        <v>48976</v>
      </c>
      <c r="AL98" s="261" t="e">
        <f t="shared" si="45"/>
        <v>#NUM!</v>
      </c>
      <c r="AM98" s="262" t="e">
        <f t="shared" si="59"/>
        <v>#NUM!</v>
      </c>
      <c r="AN98" s="272" t="e">
        <f t="shared" si="46"/>
        <v>#NUM!</v>
      </c>
      <c r="AO98" s="263" t="e">
        <f t="shared" si="60"/>
        <v>#NUM!</v>
      </c>
      <c r="AQ98" s="45">
        <v>89</v>
      </c>
      <c r="AR98" s="46">
        <f t="shared" si="69"/>
        <v>49004</v>
      </c>
      <c r="AS98" s="261">
        <f t="shared" si="47"/>
        <v>0</v>
      </c>
      <c r="AT98" s="262">
        <f t="shared" si="61"/>
        <v>0</v>
      </c>
      <c r="AU98" s="272">
        <f t="shared" si="48"/>
        <v>0</v>
      </c>
      <c r="AV98" s="263">
        <f t="shared" si="62"/>
        <v>0</v>
      </c>
    </row>
    <row r="99" spans="1:48" x14ac:dyDescent="0.45">
      <c r="A99" s="49">
        <v>90</v>
      </c>
      <c r="B99" s="46">
        <f t="shared" si="63"/>
        <v>49004</v>
      </c>
      <c r="C99" s="268" t="e">
        <f t="shared" si="35"/>
        <v>#NUM!</v>
      </c>
      <c r="D99" s="262" t="e">
        <f t="shared" si="49"/>
        <v>#NUM!</v>
      </c>
      <c r="E99" s="262" t="e">
        <f t="shared" si="36"/>
        <v>#NUM!</v>
      </c>
      <c r="F99" s="263" t="e">
        <f t="shared" si="50"/>
        <v>#NUM!</v>
      </c>
      <c r="G99" s="27"/>
      <c r="H99" s="45">
        <v>90</v>
      </c>
      <c r="I99" s="46">
        <f t="shared" si="64"/>
        <v>49004</v>
      </c>
      <c r="J99" s="261" t="e">
        <f t="shared" si="37"/>
        <v>#NUM!</v>
      </c>
      <c r="K99" s="262" t="e">
        <f t="shared" si="51"/>
        <v>#NUM!</v>
      </c>
      <c r="L99" s="272" t="e">
        <f t="shared" si="38"/>
        <v>#NUM!</v>
      </c>
      <c r="M99" s="263" t="e">
        <f t="shared" si="52"/>
        <v>#NUM!</v>
      </c>
      <c r="N99" s="26"/>
      <c r="O99" s="45">
        <v>90</v>
      </c>
      <c r="P99" s="46">
        <f t="shared" si="65"/>
        <v>49004</v>
      </c>
      <c r="Q99" s="261" t="e">
        <f t="shared" si="39"/>
        <v>#NUM!</v>
      </c>
      <c r="R99" s="262" t="e">
        <f t="shared" si="53"/>
        <v>#NUM!</v>
      </c>
      <c r="S99" s="272" t="e">
        <f t="shared" si="40"/>
        <v>#NUM!</v>
      </c>
      <c r="T99" s="263" t="e">
        <f t="shared" si="54"/>
        <v>#NUM!</v>
      </c>
      <c r="V99" s="45">
        <v>90</v>
      </c>
      <c r="W99" s="46">
        <f t="shared" si="66"/>
        <v>49004</v>
      </c>
      <c r="X99" s="261" t="e">
        <f t="shared" si="41"/>
        <v>#NUM!</v>
      </c>
      <c r="Y99" s="262" t="e">
        <f t="shared" si="55"/>
        <v>#NUM!</v>
      </c>
      <c r="Z99" s="272" t="e">
        <f t="shared" si="42"/>
        <v>#NUM!</v>
      </c>
      <c r="AA99" s="263" t="e">
        <f t="shared" si="56"/>
        <v>#NUM!</v>
      </c>
      <c r="AC99" s="45">
        <v>90</v>
      </c>
      <c r="AD99" s="46">
        <f t="shared" si="67"/>
        <v>49004</v>
      </c>
      <c r="AE99" s="261" t="e">
        <f t="shared" si="43"/>
        <v>#NUM!</v>
      </c>
      <c r="AF99" s="262" t="e">
        <f t="shared" si="57"/>
        <v>#NUM!</v>
      </c>
      <c r="AG99" s="272" t="e">
        <f t="shared" si="44"/>
        <v>#NUM!</v>
      </c>
      <c r="AH99" s="263" t="e">
        <f t="shared" si="58"/>
        <v>#NUM!</v>
      </c>
      <c r="AJ99" s="45">
        <v>90</v>
      </c>
      <c r="AK99" s="46">
        <f t="shared" si="68"/>
        <v>49004</v>
      </c>
      <c r="AL99" s="261" t="e">
        <f t="shared" si="45"/>
        <v>#NUM!</v>
      </c>
      <c r="AM99" s="262" t="e">
        <f t="shared" si="59"/>
        <v>#NUM!</v>
      </c>
      <c r="AN99" s="272" t="e">
        <f t="shared" si="46"/>
        <v>#NUM!</v>
      </c>
      <c r="AO99" s="263" t="e">
        <f t="shared" si="60"/>
        <v>#NUM!</v>
      </c>
      <c r="AQ99" s="45">
        <v>90</v>
      </c>
      <c r="AR99" s="46">
        <f t="shared" si="69"/>
        <v>49035</v>
      </c>
      <c r="AS99" s="261">
        <f t="shared" si="47"/>
        <v>0</v>
      </c>
      <c r="AT99" s="262">
        <f t="shared" si="61"/>
        <v>0</v>
      </c>
      <c r="AU99" s="272">
        <f t="shared" si="48"/>
        <v>0</v>
      </c>
      <c r="AV99" s="263">
        <f t="shared" si="62"/>
        <v>0</v>
      </c>
    </row>
    <row r="100" spans="1:48" x14ac:dyDescent="0.45">
      <c r="A100" s="49">
        <v>91</v>
      </c>
      <c r="B100" s="46">
        <f t="shared" si="63"/>
        <v>49035</v>
      </c>
      <c r="C100" s="268" t="e">
        <f t="shared" si="35"/>
        <v>#NUM!</v>
      </c>
      <c r="D100" s="262" t="e">
        <f t="shared" si="49"/>
        <v>#NUM!</v>
      </c>
      <c r="E100" s="262" t="e">
        <f t="shared" si="36"/>
        <v>#NUM!</v>
      </c>
      <c r="F100" s="263" t="e">
        <f t="shared" si="50"/>
        <v>#NUM!</v>
      </c>
      <c r="G100" s="27"/>
      <c r="H100" s="45">
        <v>91</v>
      </c>
      <c r="I100" s="46">
        <f t="shared" si="64"/>
        <v>49035</v>
      </c>
      <c r="J100" s="261" t="e">
        <f t="shared" si="37"/>
        <v>#NUM!</v>
      </c>
      <c r="K100" s="262" t="e">
        <f t="shared" si="51"/>
        <v>#NUM!</v>
      </c>
      <c r="L100" s="272" t="e">
        <f t="shared" si="38"/>
        <v>#NUM!</v>
      </c>
      <c r="M100" s="263" t="e">
        <f t="shared" si="52"/>
        <v>#NUM!</v>
      </c>
      <c r="N100" s="26"/>
      <c r="O100" s="45">
        <v>91</v>
      </c>
      <c r="P100" s="46">
        <f t="shared" si="65"/>
        <v>49035</v>
      </c>
      <c r="Q100" s="261" t="e">
        <f t="shared" si="39"/>
        <v>#NUM!</v>
      </c>
      <c r="R100" s="262" t="e">
        <f t="shared" si="53"/>
        <v>#NUM!</v>
      </c>
      <c r="S100" s="272" t="e">
        <f t="shared" si="40"/>
        <v>#NUM!</v>
      </c>
      <c r="T100" s="263" t="e">
        <f t="shared" si="54"/>
        <v>#NUM!</v>
      </c>
      <c r="V100" s="45">
        <v>91</v>
      </c>
      <c r="W100" s="46">
        <f t="shared" si="66"/>
        <v>49035</v>
      </c>
      <c r="X100" s="261" t="e">
        <f t="shared" si="41"/>
        <v>#NUM!</v>
      </c>
      <c r="Y100" s="262" t="e">
        <f t="shared" si="55"/>
        <v>#NUM!</v>
      </c>
      <c r="Z100" s="272" t="e">
        <f t="shared" si="42"/>
        <v>#NUM!</v>
      </c>
      <c r="AA100" s="263" t="e">
        <f t="shared" si="56"/>
        <v>#NUM!</v>
      </c>
      <c r="AC100" s="45">
        <v>91</v>
      </c>
      <c r="AD100" s="46">
        <f t="shared" si="67"/>
        <v>49035</v>
      </c>
      <c r="AE100" s="261" t="e">
        <f t="shared" si="43"/>
        <v>#NUM!</v>
      </c>
      <c r="AF100" s="262" t="e">
        <f t="shared" si="57"/>
        <v>#NUM!</v>
      </c>
      <c r="AG100" s="272" t="e">
        <f t="shared" si="44"/>
        <v>#NUM!</v>
      </c>
      <c r="AH100" s="263" t="e">
        <f t="shared" si="58"/>
        <v>#NUM!</v>
      </c>
      <c r="AJ100" s="45">
        <v>91</v>
      </c>
      <c r="AK100" s="46">
        <f t="shared" si="68"/>
        <v>49035</v>
      </c>
      <c r="AL100" s="261" t="e">
        <f t="shared" si="45"/>
        <v>#NUM!</v>
      </c>
      <c r="AM100" s="262" t="e">
        <f t="shared" si="59"/>
        <v>#NUM!</v>
      </c>
      <c r="AN100" s="272" t="e">
        <f t="shared" si="46"/>
        <v>#NUM!</v>
      </c>
      <c r="AO100" s="263" t="e">
        <f t="shared" si="60"/>
        <v>#NUM!</v>
      </c>
      <c r="AQ100" s="45">
        <v>91</v>
      </c>
      <c r="AR100" s="46">
        <f t="shared" si="69"/>
        <v>49065</v>
      </c>
      <c r="AS100" s="261">
        <f t="shared" si="47"/>
        <v>0</v>
      </c>
      <c r="AT100" s="262">
        <f t="shared" si="61"/>
        <v>0</v>
      </c>
      <c r="AU100" s="272">
        <f t="shared" si="48"/>
        <v>0</v>
      </c>
      <c r="AV100" s="263">
        <f t="shared" si="62"/>
        <v>0</v>
      </c>
    </row>
    <row r="101" spans="1:48" x14ac:dyDescent="0.45">
      <c r="A101" s="49">
        <v>92</v>
      </c>
      <c r="B101" s="46">
        <f t="shared" si="63"/>
        <v>49065</v>
      </c>
      <c r="C101" s="268" t="e">
        <f t="shared" si="35"/>
        <v>#NUM!</v>
      </c>
      <c r="D101" s="262" t="e">
        <f t="shared" si="49"/>
        <v>#NUM!</v>
      </c>
      <c r="E101" s="262" t="e">
        <f t="shared" si="36"/>
        <v>#NUM!</v>
      </c>
      <c r="F101" s="263" t="e">
        <f t="shared" si="50"/>
        <v>#NUM!</v>
      </c>
      <c r="G101" s="27"/>
      <c r="H101" s="45">
        <v>92</v>
      </c>
      <c r="I101" s="46">
        <f t="shared" si="64"/>
        <v>49065</v>
      </c>
      <c r="J101" s="261" t="e">
        <f t="shared" si="37"/>
        <v>#NUM!</v>
      </c>
      <c r="K101" s="262" t="e">
        <f t="shared" si="51"/>
        <v>#NUM!</v>
      </c>
      <c r="L101" s="272" t="e">
        <f t="shared" si="38"/>
        <v>#NUM!</v>
      </c>
      <c r="M101" s="263" t="e">
        <f t="shared" si="52"/>
        <v>#NUM!</v>
      </c>
      <c r="N101" s="26"/>
      <c r="O101" s="45">
        <v>92</v>
      </c>
      <c r="P101" s="46">
        <f t="shared" si="65"/>
        <v>49065</v>
      </c>
      <c r="Q101" s="261" t="e">
        <f t="shared" si="39"/>
        <v>#NUM!</v>
      </c>
      <c r="R101" s="262" t="e">
        <f t="shared" si="53"/>
        <v>#NUM!</v>
      </c>
      <c r="S101" s="272" t="e">
        <f t="shared" si="40"/>
        <v>#NUM!</v>
      </c>
      <c r="T101" s="263" t="e">
        <f t="shared" si="54"/>
        <v>#NUM!</v>
      </c>
      <c r="V101" s="45">
        <v>92</v>
      </c>
      <c r="W101" s="46">
        <f t="shared" si="66"/>
        <v>49065</v>
      </c>
      <c r="X101" s="261" t="e">
        <f t="shared" si="41"/>
        <v>#NUM!</v>
      </c>
      <c r="Y101" s="262" t="e">
        <f t="shared" si="55"/>
        <v>#NUM!</v>
      </c>
      <c r="Z101" s="272" t="e">
        <f t="shared" si="42"/>
        <v>#NUM!</v>
      </c>
      <c r="AA101" s="263" t="e">
        <f t="shared" si="56"/>
        <v>#NUM!</v>
      </c>
      <c r="AC101" s="45">
        <v>92</v>
      </c>
      <c r="AD101" s="46">
        <f t="shared" si="67"/>
        <v>49065</v>
      </c>
      <c r="AE101" s="261" t="e">
        <f t="shared" si="43"/>
        <v>#NUM!</v>
      </c>
      <c r="AF101" s="262" t="e">
        <f t="shared" si="57"/>
        <v>#NUM!</v>
      </c>
      <c r="AG101" s="272" t="e">
        <f t="shared" si="44"/>
        <v>#NUM!</v>
      </c>
      <c r="AH101" s="263" t="e">
        <f t="shared" si="58"/>
        <v>#NUM!</v>
      </c>
      <c r="AJ101" s="45">
        <v>92</v>
      </c>
      <c r="AK101" s="46">
        <f t="shared" si="68"/>
        <v>49065</v>
      </c>
      <c r="AL101" s="261" t="e">
        <f t="shared" si="45"/>
        <v>#NUM!</v>
      </c>
      <c r="AM101" s="262" t="e">
        <f t="shared" si="59"/>
        <v>#NUM!</v>
      </c>
      <c r="AN101" s="272" t="e">
        <f t="shared" si="46"/>
        <v>#NUM!</v>
      </c>
      <c r="AO101" s="263" t="e">
        <f t="shared" si="60"/>
        <v>#NUM!</v>
      </c>
      <c r="AQ101" s="45">
        <v>92</v>
      </c>
      <c r="AR101" s="46">
        <f t="shared" si="69"/>
        <v>49096</v>
      </c>
      <c r="AS101" s="261">
        <f t="shared" si="47"/>
        <v>0</v>
      </c>
      <c r="AT101" s="262">
        <f t="shared" si="61"/>
        <v>0</v>
      </c>
      <c r="AU101" s="272">
        <f t="shared" si="48"/>
        <v>0</v>
      </c>
      <c r="AV101" s="263">
        <f t="shared" si="62"/>
        <v>0</v>
      </c>
    </row>
    <row r="102" spans="1:48" x14ac:dyDescent="0.45">
      <c r="A102" s="49">
        <v>93</v>
      </c>
      <c r="B102" s="46">
        <f t="shared" si="63"/>
        <v>49096</v>
      </c>
      <c r="C102" s="268" t="e">
        <f t="shared" si="35"/>
        <v>#NUM!</v>
      </c>
      <c r="D102" s="262" t="e">
        <f t="shared" si="49"/>
        <v>#NUM!</v>
      </c>
      <c r="E102" s="262" t="e">
        <f t="shared" si="36"/>
        <v>#NUM!</v>
      </c>
      <c r="F102" s="263" t="e">
        <f t="shared" si="50"/>
        <v>#NUM!</v>
      </c>
      <c r="G102" s="27"/>
      <c r="H102" s="45">
        <v>93</v>
      </c>
      <c r="I102" s="46">
        <f t="shared" si="64"/>
        <v>49096</v>
      </c>
      <c r="J102" s="261" t="e">
        <f t="shared" si="37"/>
        <v>#NUM!</v>
      </c>
      <c r="K102" s="262" t="e">
        <f t="shared" si="51"/>
        <v>#NUM!</v>
      </c>
      <c r="L102" s="272" t="e">
        <f t="shared" si="38"/>
        <v>#NUM!</v>
      </c>
      <c r="M102" s="263" t="e">
        <f t="shared" si="52"/>
        <v>#NUM!</v>
      </c>
      <c r="N102" s="26"/>
      <c r="O102" s="45">
        <v>93</v>
      </c>
      <c r="P102" s="46">
        <f t="shared" si="65"/>
        <v>49096</v>
      </c>
      <c r="Q102" s="261" t="e">
        <f t="shared" si="39"/>
        <v>#NUM!</v>
      </c>
      <c r="R102" s="262" t="e">
        <f t="shared" si="53"/>
        <v>#NUM!</v>
      </c>
      <c r="S102" s="272" t="e">
        <f t="shared" si="40"/>
        <v>#NUM!</v>
      </c>
      <c r="T102" s="263" t="e">
        <f t="shared" si="54"/>
        <v>#NUM!</v>
      </c>
      <c r="V102" s="45">
        <v>93</v>
      </c>
      <c r="W102" s="46">
        <f t="shared" si="66"/>
        <v>49096</v>
      </c>
      <c r="X102" s="261" t="e">
        <f t="shared" si="41"/>
        <v>#NUM!</v>
      </c>
      <c r="Y102" s="262" t="e">
        <f t="shared" si="55"/>
        <v>#NUM!</v>
      </c>
      <c r="Z102" s="272" t="e">
        <f t="shared" si="42"/>
        <v>#NUM!</v>
      </c>
      <c r="AA102" s="263" t="e">
        <f t="shared" si="56"/>
        <v>#NUM!</v>
      </c>
      <c r="AC102" s="45">
        <v>93</v>
      </c>
      <c r="AD102" s="46">
        <f t="shared" si="67"/>
        <v>49096</v>
      </c>
      <c r="AE102" s="261" t="e">
        <f t="shared" si="43"/>
        <v>#NUM!</v>
      </c>
      <c r="AF102" s="262" t="e">
        <f t="shared" si="57"/>
        <v>#NUM!</v>
      </c>
      <c r="AG102" s="272" t="e">
        <f t="shared" si="44"/>
        <v>#NUM!</v>
      </c>
      <c r="AH102" s="263" t="e">
        <f t="shared" si="58"/>
        <v>#NUM!</v>
      </c>
      <c r="AJ102" s="45">
        <v>93</v>
      </c>
      <c r="AK102" s="46">
        <f t="shared" si="68"/>
        <v>49096</v>
      </c>
      <c r="AL102" s="261" t="e">
        <f t="shared" si="45"/>
        <v>#NUM!</v>
      </c>
      <c r="AM102" s="262" t="e">
        <f t="shared" si="59"/>
        <v>#NUM!</v>
      </c>
      <c r="AN102" s="272" t="e">
        <f t="shared" si="46"/>
        <v>#NUM!</v>
      </c>
      <c r="AO102" s="263" t="e">
        <f t="shared" si="60"/>
        <v>#NUM!</v>
      </c>
      <c r="AQ102" s="45">
        <v>93</v>
      </c>
      <c r="AR102" s="46">
        <f t="shared" si="69"/>
        <v>49126</v>
      </c>
      <c r="AS102" s="261">
        <f t="shared" si="47"/>
        <v>0</v>
      </c>
      <c r="AT102" s="262">
        <f t="shared" si="61"/>
        <v>0</v>
      </c>
      <c r="AU102" s="272">
        <f t="shared" si="48"/>
        <v>0</v>
      </c>
      <c r="AV102" s="263">
        <f t="shared" si="62"/>
        <v>0</v>
      </c>
    </row>
    <row r="103" spans="1:48" x14ac:dyDescent="0.45">
      <c r="A103" s="49">
        <v>94</v>
      </c>
      <c r="B103" s="46">
        <f t="shared" si="63"/>
        <v>49126</v>
      </c>
      <c r="C103" s="268" t="e">
        <f t="shared" si="35"/>
        <v>#NUM!</v>
      </c>
      <c r="D103" s="262" t="e">
        <f t="shared" si="49"/>
        <v>#NUM!</v>
      </c>
      <c r="E103" s="262" t="e">
        <f t="shared" si="36"/>
        <v>#NUM!</v>
      </c>
      <c r="F103" s="263" t="e">
        <f t="shared" si="50"/>
        <v>#NUM!</v>
      </c>
      <c r="G103" s="27"/>
      <c r="H103" s="45">
        <v>94</v>
      </c>
      <c r="I103" s="46">
        <f t="shared" si="64"/>
        <v>49126</v>
      </c>
      <c r="J103" s="261" t="e">
        <f t="shared" si="37"/>
        <v>#NUM!</v>
      </c>
      <c r="K103" s="262" t="e">
        <f t="shared" si="51"/>
        <v>#NUM!</v>
      </c>
      <c r="L103" s="272" t="e">
        <f t="shared" si="38"/>
        <v>#NUM!</v>
      </c>
      <c r="M103" s="263" t="e">
        <f t="shared" si="52"/>
        <v>#NUM!</v>
      </c>
      <c r="N103" s="26"/>
      <c r="O103" s="45">
        <v>94</v>
      </c>
      <c r="P103" s="46">
        <f t="shared" si="65"/>
        <v>49126</v>
      </c>
      <c r="Q103" s="261" t="e">
        <f t="shared" si="39"/>
        <v>#NUM!</v>
      </c>
      <c r="R103" s="262" t="e">
        <f t="shared" si="53"/>
        <v>#NUM!</v>
      </c>
      <c r="S103" s="272" t="e">
        <f t="shared" si="40"/>
        <v>#NUM!</v>
      </c>
      <c r="T103" s="263" t="e">
        <f t="shared" si="54"/>
        <v>#NUM!</v>
      </c>
      <c r="V103" s="45">
        <v>94</v>
      </c>
      <c r="W103" s="46">
        <f t="shared" si="66"/>
        <v>49126</v>
      </c>
      <c r="X103" s="261" t="e">
        <f t="shared" si="41"/>
        <v>#NUM!</v>
      </c>
      <c r="Y103" s="262" t="e">
        <f t="shared" si="55"/>
        <v>#NUM!</v>
      </c>
      <c r="Z103" s="272" t="e">
        <f t="shared" si="42"/>
        <v>#NUM!</v>
      </c>
      <c r="AA103" s="263" t="e">
        <f t="shared" si="56"/>
        <v>#NUM!</v>
      </c>
      <c r="AC103" s="45">
        <v>94</v>
      </c>
      <c r="AD103" s="46">
        <f t="shared" si="67"/>
        <v>49126</v>
      </c>
      <c r="AE103" s="261" t="e">
        <f t="shared" si="43"/>
        <v>#NUM!</v>
      </c>
      <c r="AF103" s="262" t="e">
        <f t="shared" si="57"/>
        <v>#NUM!</v>
      </c>
      <c r="AG103" s="272" t="e">
        <f t="shared" si="44"/>
        <v>#NUM!</v>
      </c>
      <c r="AH103" s="263" t="e">
        <f t="shared" si="58"/>
        <v>#NUM!</v>
      </c>
      <c r="AJ103" s="45">
        <v>94</v>
      </c>
      <c r="AK103" s="46">
        <f t="shared" si="68"/>
        <v>49126</v>
      </c>
      <c r="AL103" s="261" t="e">
        <f t="shared" si="45"/>
        <v>#NUM!</v>
      </c>
      <c r="AM103" s="262" t="e">
        <f t="shared" si="59"/>
        <v>#NUM!</v>
      </c>
      <c r="AN103" s="272" t="e">
        <f t="shared" si="46"/>
        <v>#NUM!</v>
      </c>
      <c r="AO103" s="263" t="e">
        <f t="shared" si="60"/>
        <v>#NUM!</v>
      </c>
      <c r="AQ103" s="45">
        <v>94</v>
      </c>
      <c r="AR103" s="46">
        <f t="shared" si="69"/>
        <v>49157</v>
      </c>
      <c r="AS103" s="261">
        <f t="shared" si="47"/>
        <v>0</v>
      </c>
      <c r="AT103" s="262">
        <f t="shared" si="61"/>
        <v>0</v>
      </c>
      <c r="AU103" s="272">
        <f t="shared" si="48"/>
        <v>0</v>
      </c>
      <c r="AV103" s="263">
        <f t="shared" si="62"/>
        <v>0</v>
      </c>
    </row>
    <row r="104" spans="1:48" x14ac:dyDescent="0.45">
      <c r="A104" s="49">
        <v>95</v>
      </c>
      <c r="B104" s="46">
        <f t="shared" si="63"/>
        <v>49157</v>
      </c>
      <c r="C104" s="268" t="e">
        <f t="shared" si="35"/>
        <v>#NUM!</v>
      </c>
      <c r="D104" s="262" t="e">
        <f t="shared" si="49"/>
        <v>#NUM!</v>
      </c>
      <c r="E104" s="262" t="e">
        <f t="shared" si="36"/>
        <v>#NUM!</v>
      </c>
      <c r="F104" s="263" t="e">
        <f t="shared" si="50"/>
        <v>#NUM!</v>
      </c>
      <c r="G104" s="27"/>
      <c r="H104" s="45">
        <v>95</v>
      </c>
      <c r="I104" s="46">
        <f t="shared" si="64"/>
        <v>49157</v>
      </c>
      <c r="J104" s="261" t="e">
        <f t="shared" si="37"/>
        <v>#NUM!</v>
      </c>
      <c r="K104" s="262" t="e">
        <f t="shared" si="51"/>
        <v>#NUM!</v>
      </c>
      <c r="L104" s="272" t="e">
        <f t="shared" si="38"/>
        <v>#NUM!</v>
      </c>
      <c r="M104" s="263" t="e">
        <f t="shared" si="52"/>
        <v>#NUM!</v>
      </c>
      <c r="N104" s="26"/>
      <c r="O104" s="45">
        <v>95</v>
      </c>
      <c r="P104" s="46">
        <f t="shared" si="65"/>
        <v>49157</v>
      </c>
      <c r="Q104" s="261" t="e">
        <f t="shared" si="39"/>
        <v>#NUM!</v>
      </c>
      <c r="R104" s="262" t="e">
        <f t="shared" si="53"/>
        <v>#NUM!</v>
      </c>
      <c r="S104" s="272" t="e">
        <f t="shared" si="40"/>
        <v>#NUM!</v>
      </c>
      <c r="T104" s="263" t="e">
        <f t="shared" si="54"/>
        <v>#NUM!</v>
      </c>
      <c r="V104" s="45">
        <v>95</v>
      </c>
      <c r="W104" s="46">
        <f t="shared" si="66"/>
        <v>49157</v>
      </c>
      <c r="X104" s="261" t="e">
        <f t="shared" si="41"/>
        <v>#NUM!</v>
      </c>
      <c r="Y104" s="262" t="e">
        <f t="shared" si="55"/>
        <v>#NUM!</v>
      </c>
      <c r="Z104" s="272" t="e">
        <f t="shared" si="42"/>
        <v>#NUM!</v>
      </c>
      <c r="AA104" s="263" t="e">
        <f t="shared" si="56"/>
        <v>#NUM!</v>
      </c>
      <c r="AC104" s="45">
        <v>95</v>
      </c>
      <c r="AD104" s="46">
        <f t="shared" si="67"/>
        <v>49157</v>
      </c>
      <c r="AE104" s="261" t="e">
        <f t="shared" si="43"/>
        <v>#NUM!</v>
      </c>
      <c r="AF104" s="262" t="e">
        <f t="shared" si="57"/>
        <v>#NUM!</v>
      </c>
      <c r="AG104" s="272" t="e">
        <f t="shared" si="44"/>
        <v>#NUM!</v>
      </c>
      <c r="AH104" s="263" t="e">
        <f t="shared" si="58"/>
        <v>#NUM!</v>
      </c>
      <c r="AJ104" s="45">
        <v>95</v>
      </c>
      <c r="AK104" s="46">
        <f t="shared" si="68"/>
        <v>49157</v>
      </c>
      <c r="AL104" s="261" t="e">
        <f t="shared" si="45"/>
        <v>#NUM!</v>
      </c>
      <c r="AM104" s="262" t="e">
        <f t="shared" si="59"/>
        <v>#NUM!</v>
      </c>
      <c r="AN104" s="272" t="e">
        <f t="shared" si="46"/>
        <v>#NUM!</v>
      </c>
      <c r="AO104" s="263" t="e">
        <f t="shared" si="60"/>
        <v>#NUM!</v>
      </c>
      <c r="AQ104" s="45">
        <v>95</v>
      </c>
      <c r="AR104" s="46">
        <f t="shared" si="69"/>
        <v>49188</v>
      </c>
      <c r="AS104" s="261">
        <f t="shared" si="47"/>
        <v>0</v>
      </c>
      <c r="AT104" s="262">
        <f t="shared" si="61"/>
        <v>0</v>
      </c>
      <c r="AU104" s="272">
        <f t="shared" si="48"/>
        <v>0</v>
      </c>
      <c r="AV104" s="263">
        <f t="shared" si="62"/>
        <v>0</v>
      </c>
    </row>
    <row r="105" spans="1:48" ht="14.65" thickBot="1" x14ac:dyDescent="0.5">
      <c r="A105" s="49">
        <v>96</v>
      </c>
      <c r="B105" s="46">
        <f t="shared" si="63"/>
        <v>49188</v>
      </c>
      <c r="C105" s="269" t="e">
        <f t="shared" si="35"/>
        <v>#NUM!</v>
      </c>
      <c r="D105" s="265" t="e">
        <f t="shared" si="49"/>
        <v>#NUM!</v>
      </c>
      <c r="E105" s="265" t="e">
        <f t="shared" si="36"/>
        <v>#NUM!</v>
      </c>
      <c r="F105" s="266" t="e">
        <f t="shared" si="50"/>
        <v>#NUM!</v>
      </c>
      <c r="G105" s="27"/>
      <c r="H105" s="47">
        <v>96</v>
      </c>
      <c r="I105" s="46">
        <f t="shared" si="64"/>
        <v>49188</v>
      </c>
      <c r="J105" s="264" t="e">
        <f t="shared" si="37"/>
        <v>#NUM!</v>
      </c>
      <c r="K105" s="265" t="e">
        <f t="shared" si="51"/>
        <v>#NUM!</v>
      </c>
      <c r="L105" s="273" t="e">
        <f t="shared" si="38"/>
        <v>#NUM!</v>
      </c>
      <c r="M105" s="266" t="e">
        <f t="shared" si="52"/>
        <v>#NUM!</v>
      </c>
      <c r="N105" s="26"/>
      <c r="O105" s="47">
        <v>96</v>
      </c>
      <c r="P105" s="46">
        <f t="shared" si="65"/>
        <v>49188</v>
      </c>
      <c r="Q105" s="264" t="e">
        <f t="shared" si="39"/>
        <v>#NUM!</v>
      </c>
      <c r="R105" s="265" t="e">
        <f t="shared" si="53"/>
        <v>#NUM!</v>
      </c>
      <c r="S105" s="273" t="e">
        <f t="shared" si="40"/>
        <v>#NUM!</v>
      </c>
      <c r="T105" s="266" t="e">
        <f t="shared" si="54"/>
        <v>#NUM!</v>
      </c>
      <c r="V105" s="47">
        <v>96</v>
      </c>
      <c r="W105" s="46">
        <f t="shared" si="66"/>
        <v>49188</v>
      </c>
      <c r="X105" s="264" t="e">
        <f t="shared" si="41"/>
        <v>#NUM!</v>
      </c>
      <c r="Y105" s="265" t="e">
        <f t="shared" si="55"/>
        <v>#NUM!</v>
      </c>
      <c r="Z105" s="273" t="e">
        <f t="shared" si="42"/>
        <v>#NUM!</v>
      </c>
      <c r="AA105" s="266" t="e">
        <f t="shared" si="56"/>
        <v>#NUM!</v>
      </c>
      <c r="AC105" s="47">
        <v>96</v>
      </c>
      <c r="AD105" s="46">
        <f t="shared" si="67"/>
        <v>49188</v>
      </c>
      <c r="AE105" s="264" t="e">
        <f t="shared" si="43"/>
        <v>#NUM!</v>
      </c>
      <c r="AF105" s="265" t="e">
        <f t="shared" si="57"/>
        <v>#NUM!</v>
      </c>
      <c r="AG105" s="273" t="e">
        <f t="shared" si="44"/>
        <v>#NUM!</v>
      </c>
      <c r="AH105" s="266" t="e">
        <f t="shared" si="58"/>
        <v>#NUM!</v>
      </c>
      <c r="AJ105" s="47">
        <v>96</v>
      </c>
      <c r="AK105" s="46">
        <f t="shared" si="68"/>
        <v>49188</v>
      </c>
      <c r="AL105" s="264" t="e">
        <f t="shared" si="45"/>
        <v>#NUM!</v>
      </c>
      <c r="AM105" s="265" t="e">
        <f t="shared" si="59"/>
        <v>#NUM!</v>
      </c>
      <c r="AN105" s="273" t="e">
        <f t="shared" si="46"/>
        <v>#NUM!</v>
      </c>
      <c r="AO105" s="266" t="e">
        <f t="shared" si="60"/>
        <v>#NUM!</v>
      </c>
      <c r="AQ105" s="47">
        <v>96</v>
      </c>
      <c r="AR105" s="46">
        <f t="shared" si="69"/>
        <v>49218</v>
      </c>
      <c r="AS105" s="264">
        <f t="shared" si="47"/>
        <v>0</v>
      </c>
      <c r="AT105" s="265">
        <f t="shared" si="61"/>
        <v>0</v>
      </c>
      <c r="AU105" s="273">
        <f t="shared" si="48"/>
        <v>0</v>
      </c>
      <c r="AV105" s="266">
        <f t="shared" si="62"/>
        <v>0</v>
      </c>
    </row>
    <row r="106" spans="1:48" x14ac:dyDescent="0.45">
      <c r="A106" s="50">
        <v>97</v>
      </c>
      <c r="B106" s="51">
        <f t="shared" si="63"/>
        <v>49218</v>
      </c>
      <c r="C106" s="270" t="e">
        <f t="shared" si="35"/>
        <v>#NUM!</v>
      </c>
      <c r="D106" s="259" t="e">
        <f t="shared" si="49"/>
        <v>#NUM!</v>
      </c>
      <c r="E106" s="259" t="e">
        <f t="shared" si="36"/>
        <v>#NUM!</v>
      </c>
      <c r="F106" s="260" t="e">
        <f t="shared" si="50"/>
        <v>#NUM!</v>
      </c>
      <c r="G106" s="27"/>
      <c r="H106" s="43">
        <v>97</v>
      </c>
      <c r="I106" s="51">
        <f t="shared" si="64"/>
        <v>49218</v>
      </c>
      <c r="J106" s="258" t="e">
        <f t="shared" si="37"/>
        <v>#NUM!</v>
      </c>
      <c r="K106" s="259" t="e">
        <f t="shared" si="51"/>
        <v>#NUM!</v>
      </c>
      <c r="L106" s="271" t="e">
        <f t="shared" si="38"/>
        <v>#NUM!</v>
      </c>
      <c r="M106" s="260" t="e">
        <f t="shared" si="52"/>
        <v>#NUM!</v>
      </c>
      <c r="N106" s="26"/>
      <c r="O106" s="43">
        <v>97</v>
      </c>
      <c r="P106" s="51">
        <f t="shared" si="65"/>
        <v>49218</v>
      </c>
      <c r="Q106" s="258" t="e">
        <f t="shared" si="39"/>
        <v>#NUM!</v>
      </c>
      <c r="R106" s="259" t="e">
        <f t="shared" si="53"/>
        <v>#NUM!</v>
      </c>
      <c r="S106" s="271" t="e">
        <f t="shared" si="40"/>
        <v>#NUM!</v>
      </c>
      <c r="T106" s="260" t="e">
        <f t="shared" si="54"/>
        <v>#NUM!</v>
      </c>
      <c r="V106" s="43">
        <v>97</v>
      </c>
      <c r="W106" s="51">
        <f t="shared" si="66"/>
        <v>49218</v>
      </c>
      <c r="X106" s="258" t="e">
        <f t="shared" si="41"/>
        <v>#NUM!</v>
      </c>
      <c r="Y106" s="259" t="e">
        <f t="shared" si="55"/>
        <v>#NUM!</v>
      </c>
      <c r="Z106" s="271" t="e">
        <f t="shared" si="42"/>
        <v>#NUM!</v>
      </c>
      <c r="AA106" s="260" t="e">
        <f t="shared" si="56"/>
        <v>#NUM!</v>
      </c>
      <c r="AC106" s="43">
        <v>97</v>
      </c>
      <c r="AD106" s="51">
        <f t="shared" si="67"/>
        <v>49218</v>
      </c>
      <c r="AE106" s="258" t="e">
        <f t="shared" si="43"/>
        <v>#NUM!</v>
      </c>
      <c r="AF106" s="259" t="e">
        <f t="shared" si="57"/>
        <v>#NUM!</v>
      </c>
      <c r="AG106" s="271" t="e">
        <f t="shared" si="44"/>
        <v>#NUM!</v>
      </c>
      <c r="AH106" s="260" t="e">
        <f t="shared" si="58"/>
        <v>#NUM!</v>
      </c>
      <c r="AJ106" s="43">
        <v>97</v>
      </c>
      <c r="AK106" s="51">
        <f t="shared" si="68"/>
        <v>49218</v>
      </c>
      <c r="AL106" s="258" t="e">
        <f t="shared" si="45"/>
        <v>#NUM!</v>
      </c>
      <c r="AM106" s="259" t="e">
        <f t="shared" si="59"/>
        <v>#NUM!</v>
      </c>
      <c r="AN106" s="271" t="e">
        <f t="shared" si="46"/>
        <v>#NUM!</v>
      </c>
      <c r="AO106" s="260" t="e">
        <f t="shared" si="60"/>
        <v>#NUM!</v>
      </c>
      <c r="AQ106" s="43">
        <v>97</v>
      </c>
      <c r="AR106" s="51">
        <f t="shared" si="69"/>
        <v>49249</v>
      </c>
      <c r="AS106" s="258">
        <f t="shared" si="47"/>
        <v>0</v>
      </c>
      <c r="AT106" s="259">
        <f t="shared" si="61"/>
        <v>0</v>
      </c>
      <c r="AU106" s="271">
        <f t="shared" si="48"/>
        <v>0</v>
      </c>
      <c r="AV106" s="260">
        <f t="shared" si="62"/>
        <v>0</v>
      </c>
    </row>
    <row r="107" spans="1:48" x14ac:dyDescent="0.45">
      <c r="A107" s="49">
        <v>98</v>
      </c>
      <c r="B107" s="46">
        <f t="shared" si="63"/>
        <v>49249</v>
      </c>
      <c r="C107" s="268" t="e">
        <f t="shared" si="35"/>
        <v>#NUM!</v>
      </c>
      <c r="D107" s="262" t="e">
        <f t="shared" si="49"/>
        <v>#NUM!</v>
      </c>
      <c r="E107" s="262" t="e">
        <f t="shared" si="36"/>
        <v>#NUM!</v>
      </c>
      <c r="F107" s="263" t="e">
        <f t="shared" si="50"/>
        <v>#NUM!</v>
      </c>
      <c r="G107" s="27"/>
      <c r="H107" s="45">
        <v>98</v>
      </c>
      <c r="I107" s="46">
        <f t="shared" si="64"/>
        <v>49249</v>
      </c>
      <c r="J107" s="261" t="e">
        <f t="shared" si="37"/>
        <v>#NUM!</v>
      </c>
      <c r="K107" s="262" t="e">
        <f t="shared" si="51"/>
        <v>#NUM!</v>
      </c>
      <c r="L107" s="272" t="e">
        <f t="shared" si="38"/>
        <v>#NUM!</v>
      </c>
      <c r="M107" s="263" t="e">
        <f t="shared" si="52"/>
        <v>#NUM!</v>
      </c>
      <c r="N107" s="26"/>
      <c r="O107" s="45">
        <v>98</v>
      </c>
      <c r="P107" s="46">
        <f t="shared" si="65"/>
        <v>49249</v>
      </c>
      <c r="Q107" s="261" t="e">
        <f t="shared" si="39"/>
        <v>#NUM!</v>
      </c>
      <c r="R107" s="262" t="e">
        <f t="shared" si="53"/>
        <v>#NUM!</v>
      </c>
      <c r="S107" s="272" t="e">
        <f t="shared" si="40"/>
        <v>#NUM!</v>
      </c>
      <c r="T107" s="263" t="e">
        <f t="shared" si="54"/>
        <v>#NUM!</v>
      </c>
      <c r="V107" s="45">
        <v>98</v>
      </c>
      <c r="W107" s="46">
        <f t="shared" si="66"/>
        <v>49249</v>
      </c>
      <c r="X107" s="261" t="e">
        <f t="shared" si="41"/>
        <v>#NUM!</v>
      </c>
      <c r="Y107" s="262" t="e">
        <f t="shared" si="55"/>
        <v>#NUM!</v>
      </c>
      <c r="Z107" s="272" t="e">
        <f t="shared" si="42"/>
        <v>#NUM!</v>
      </c>
      <c r="AA107" s="263" t="e">
        <f t="shared" si="56"/>
        <v>#NUM!</v>
      </c>
      <c r="AC107" s="45">
        <v>98</v>
      </c>
      <c r="AD107" s="46">
        <f t="shared" si="67"/>
        <v>49249</v>
      </c>
      <c r="AE107" s="261" t="e">
        <f t="shared" si="43"/>
        <v>#NUM!</v>
      </c>
      <c r="AF107" s="262" t="e">
        <f t="shared" si="57"/>
        <v>#NUM!</v>
      </c>
      <c r="AG107" s="272" t="e">
        <f t="shared" si="44"/>
        <v>#NUM!</v>
      </c>
      <c r="AH107" s="263" t="e">
        <f t="shared" si="58"/>
        <v>#NUM!</v>
      </c>
      <c r="AJ107" s="45">
        <v>98</v>
      </c>
      <c r="AK107" s="46">
        <f t="shared" si="68"/>
        <v>49249</v>
      </c>
      <c r="AL107" s="261" t="e">
        <f t="shared" si="45"/>
        <v>#NUM!</v>
      </c>
      <c r="AM107" s="262" t="e">
        <f t="shared" si="59"/>
        <v>#NUM!</v>
      </c>
      <c r="AN107" s="272" t="e">
        <f t="shared" si="46"/>
        <v>#NUM!</v>
      </c>
      <c r="AO107" s="263" t="e">
        <f t="shared" si="60"/>
        <v>#NUM!</v>
      </c>
      <c r="AQ107" s="45">
        <v>98</v>
      </c>
      <c r="AR107" s="46">
        <f t="shared" si="69"/>
        <v>49279</v>
      </c>
      <c r="AS107" s="261">
        <f t="shared" si="47"/>
        <v>0</v>
      </c>
      <c r="AT107" s="262">
        <f t="shared" si="61"/>
        <v>0</v>
      </c>
      <c r="AU107" s="272">
        <f t="shared" si="48"/>
        <v>0</v>
      </c>
      <c r="AV107" s="263">
        <f t="shared" si="62"/>
        <v>0</v>
      </c>
    </row>
    <row r="108" spans="1:48" x14ac:dyDescent="0.45">
      <c r="A108" s="49">
        <v>99</v>
      </c>
      <c r="B108" s="46">
        <f t="shared" si="63"/>
        <v>49279</v>
      </c>
      <c r="C108" s="268" t="e">
        <f t="shared" si="35"/>
        <v>#NUM!</v>
      </c>
      <c r="D108" s="262" t="e">
        <f t="shared" si="49"/>
        <v>#NUM!</v>
      </c>
      <c r="E108" s="262" t="e">
        <f t="shared" si="36"/>
        <v>#NUM!</v>
      </c>
      <c r="F108" s="263" t="e">
        <f t="shared" si="50"/>
        <v>#NUM!</v>
      </c>
      <c r="G108" s="27"/>
      <c r="H108" s="45">
        <v>99</v>
      </c>
      <c r="I108" s="46">
        <f t="shared" si="64"/>
        <v>49279</v>
      </c>
      <c r="J108" s="261" t="e">
        <f t="shared" si="37"/>
        <v>#NUM!</v>
      </c>
      <c r="K108" s="262" t="e">
        <f t="shared" si="51"/>
        <v>#NUM!</v>
      </c>
      <c r="L108" s="272" t="e">
        <f t="shared" si="38"/>
        <v>#NUM!</v>
      </c>
      <c r="M108" s="263" t="e">
        <f t="shared" si="52"/>
        <v>#NUM!</v>
      </c>
      <c r="N108" s="26"/>
      <c r="O108" s="45">
        <v>99</v>
      </c>
      <c r="P108" s="46">
        <f t="shared" si="65"/>
        <v>49279</v>
      </c>
      <c r="Q108" s="261" t="e">
        <f t="shared" si="39"/>
        <v>#NUM!</v>
      </c>
      <c r="R108" s="262" t="e">
        <f t="shared" si="53"/>
        <v>#NUM!</v>
      </c>
      <c r="S108" s="272" t="e">
        <f t="shared" si="40"/>
        <v>#NUM!</v>
      </c>
      <c r="T108" s="263" t="e">
        <f t="shared" si="54"/>
        <v>#NUM!</v>
      </c>
      <c r="V108" s="45">
        <v>99</v>
      </c>
      <c r="W108" s="46">
        <f t="shared" si="66"/>
        <v>49279</v>
      </c>
      <c r="X108" s="261" t="e">
        <f t="shared" si="41"/>
        <v>#NUM!</v>
      </c>
      <c r="Y108" s="262" t="e">
        <f t="shared" si="55"/>
        <v>#NUM!</v>
      </c>
      <c r="Z108" s="272" t="e">
        <f t="shared" si="42"/>
        <v>#NUM!</v>
      </c>
      <c r="AA108" s="263" t="e">
        <f t="shared" si="56"/>
        <v>#NUM!</v>
      </c>
      <c r="AC108" s="45">
        <v>99</v>
      </c>
      <c r="AD108" s="46">
        <f t="shared" si="67"/>
        <v>49279</v>
      </c>
      <c r="AE108" s="261" t="e">
        <f t="shared" si="43"/>
        <v>#NUM!</v>
      </c>
      <c r="AF108" s="262" t="e">
        <f t="shared" si="57"/>
        <v>#NUM!</v>
      </c>
      <c r="AG108" s="272" t="e">
        <f t="shared" si="44"/>
        <v>#NUM!</v>
      </c>
      <c r="AH108" s="263" t="e">
        <f t="shared" si="58"/>
        <v>#NUM!</v>
      </c>
      <c r="AJ108" s="45">
        <v>99</v>
      </c>
      <c r="AK108" s="46">
        <f t="shared" si="68"/>
        <v>49279</v>
      </c>
      <c r="AL108" s="261" t="e">
        <f t="shared" si="45"/>
        <v>#NUM!</v>
      </c>
      <c r="AM108" s="262" t="e">
        <f t="shared" si="59"/>
        <v>#NUM!</v>
      </c>
      <c r="AN108" s="272" t="e">
        <f t="shared" si="46"/>
        <v>#NUM!</v>
      </c>
      <c r="AO108" s="263" t="e">
        <f t="shared" si="60"/>
        <v>#NUM!</v>
      </c>
      <c r="AQ108" s="45">
        <v>99</v>
      </c>
      <c r="AR108" s="46">
        <f t="shared" si="69"/>
        <v>49310</v>
      </c>
      <c r="AS108" s="261">
        <f t="shared" si="47"/>
        <v>0</v>
      </c>
      <c r="AT108" s="262">
        <f t="shared" si="61"/>
        <v>0</v>
      </c>
      <c r="AU108" s="272">
        <f t="shared" si="48"/>
        <v>0</v>
      </c>
      <c r="AV108" s="263">
        <f t="shared" si="62"/>
        <v>0</v>
      </c>
    </row>
    <row r="109" spans="1:48" x14ac:dyDescent="0.45">
      <c r="A109" s="49">
        <v>100</v>
      </c>
      <c r="B109" s="46">
        <f t="shared" si="63"/>
        <v>49310</v>
      </c>
      <c r="C109" s="268" t="e">
        <f t="shared" si="35"/>
        <v>#NUM!</v>
      </c>
      <c r="D109" s="262" t="e">
        <f t="shared" si="49"/>
        <v>#NUM!</v>
      </c>
      <c r="E109" s="262" t="e">
        <f t="shared" si="36"/>
        <v>#NUM!</v>
      </c>
      <c r="F109" s="263" t="e">
        <f t="shared" si="50"/>
        <v>#NUM!</v>
      </c>
      <c r="G109" s="27"/>
      <c r="H109" s="45">
        <v>100</v>
      </c>
      <c r="I109" s="46">
        <f t="shared" si="64"/>
        <v>49310</v>
      </c>
      <c r="J109" s="261" t="e">
        <f t="shared" si="37"/>
        <v>#NUM!</v>
      </c>
      <c r="K109" s="262" t="e">
        <f t="shared" si="51"/>
        <v>#NUM!</v>
      </c>
      <c r="L109" s="272" t="e">
        <f t="shared" si="38"/>
        <v>#NUM!</v>
      </c>
      <c r="M109" s="263" t="e">
        <f t="shared" si="52"/>
        <v>#NUM!</v>
      </c>
      <c r="N109" s="26"/>
      <c r="O109" s="45">
        <v>100</v>
      </c>
      <c r="P109" s="46">
        <f t="shared" si="65"/>
        <v>49310</v>
      </c>
      <c r="Q109" s="261" t="e">
        <f t="shared" si="39"/>
        <v>#NUM!</v>
      </c>
      <c r="R109" s="262" t="e">
        <f t="shared" si="53"/>
        <v>#NUM!</v>
      </c>
      <c r="S109" s="272" t="e">
        <f t="shared" si="40"/>
        <v>#NUM!</v>
      </c>
      <c r="T109" s="263" t="e">
        <f t="shared" si="54"/>
        <v>#NUM!</v>
      </c>
      <c r="V109" s="45">
        <v>100</v>
      </c>
      <c r="W109" s="46">
        <f t="shared" si="66"/>
        <v>49310</v>
      </c>
      <c r="X109" s="261" t="e">
        <f t="shared" si="41"/>
        <v>#NUM!</v>
      </c>
      <c r="Y109" s="262" t="e">
        <f t="shared" si="55"/>
        <v>#NUM!</v>
      </c>
      <c r="Z109" s="272" t="e">
        <f t="shared" si="42"/>
        <v>#NUM!</v>
      </c>
      <c r="AA109" s="263" t="e">
        <f t="shared" si="56"/>
        <v>#NUM!</v>
      </c>
      <c r="AC109" s="45">
        <v>100</v>
      </c>
      <c r="AD109" s="46">
        <f t="shared" si="67"/>
        <v>49310</v>
      </c>
      <c r="AE109" s="261" t="e">
        <f t="shared" si="43"/>
        <v>#NUM!</v>
      </c>
      <c r="AF109" s="262" t="e">
        <f t="shared" si="57"/>
        <v>#NUM!</v>
      </c>
      <c r="AG109" s="272" t="e">
        <f t="shared" si="44"/>
        <v>#NUM!</v>
      </c>
      <c r="AH109" s="263" t="e">
        <f t="shared" si="58"/>
        <v>#NUM!</v>
      </c>
      <c r="AJ109" s="45">
        <v>100</v>
      </c>
      <c r="AK109" s="46">
        <f t="shared" si="68"/>
        <v>49310</v>
      </c>
      <c r="AL109" s="261" t="e">
        <f t="shared" si="45"/>
        <v>#NUM!</v>
      </c>
      <c r="AM109" s="262" t="e">
        <f t="shared" si="59"/>
        <v>#NUM!</v>
      </c>
      <c r="AN109" s="272" t="e">
        <f t="shared" si="46"/>
        <v>#NUM!</v>
      </c>
      <c r="AO109" s="263" t="e">
        <f t="shared" si="60"/>
        <v>#NUM!</v>
      </c>
      <c r="AQ109" s="45">
        <v>100</v>
      </c>
      <c r="AR109" s="46">
        <f t="shared" si="69"/>
        <v>49341</v>
      </c>
      <c r="AS109" s="261">
        <f t="shared" si="47"/>
        <v>0</v>
      </c>
      <c r="AT109" s="262">
        <f t="shared" si="61"/>
        <v>0</v>
      </c>
      <c r="AU109" s="272">
        <f t="shared" si="48"/>
        <v>0</v>
      </c>
      <c r="AV109" s="263">
        <f t="shared" si="62"/>
        <v>0</v>
      </c>
    </row>
    <row r="110" spans="1:48" x14ac:dyDescent="0.45">
      <c r="A110" s="49">
        <v>101</v>
      </c>
      <c r="B110" s="46">
        <f t="shared" si="63"/>
        <v>49341</v>
      </c>
      <c r="C110" s="268" t="e">
        <f t="shared" si="35"/>
        <v>#NUM!</v>
      </c>
      <c r="D110" s="262" t="e">
        <f t="shared" si="49"/>
        <v>#NUM!</v>
      </c>
      <c r="E110" s="262" t="e">
        <f t="shared" si="36"/>
        <v>#NUM!</v>
      </c>
      <c r="F110" s="263" t="e">
        <f t="shared" si="50"/>
        <v>#NUM!</v>
      </c>
      <c r="G110" s="27"/>
      <c r="H110" s="45">
        <v>101</v>
      </c>
      <c r="I110" s="46">
        <f t="shared" si="64"/>
        <v>49341</v>
      </c>
      <c r="J110" s="261" t="e">
        <f t="shared" si="37"/>
        <v>#NUM!</v>
      </c>
      <c r="K110" s="262" t="e">
        <f t="shared" si="51"/>
        <v>#NUM!</v>
      </c>
      <c r="L110" s="272" t="e">
        <f t="shared" si="38"/>
        <v>#NUM!</v>
      </c>
      <c r="M110" s="263" t="e">
        <f t="shared" si="52"/>
        <v>#NUM!</v>
      </c>
      <c r="N110" s="26"/>
      <c r="O110" s="45">
        <v>101</v>
      </c>
      <c r="P110" s="46">
        <f t="shared" si="65"/>
        <v>49341</v>
      </c>
      <c r="Q110" s="261" t="e">
        <f t="shared" si="39"/>
        <v>#NUM!</v>
      </c>
      <c r="R110" s="262" t="e">
        <f t="shared" si="53"/>
        <v>#NUM!</v>
      </c>
      <c r="S110" s="272" t="e">
        <f t="shared" si="40"/>
        <v>#NUM!</v>
      </c>
      <c r="T110" s="263" t="e">
        <f t="shared" si="54"/>
        <v>#NUM!</v>
      </c>
      <c r="V110" s="45">
        <v>101</v>
      </c>
      <c r="W110" s="46">
        <f t="shared" si="66"/>
        <v>49341</v>
      </c>
      <c r="X110" s="261" t="e">
        <f t="shared" si="41"/>
        <v>#NUM!</v>
      </c>
      <c r="Y110" s="262" t="e">
        <f t="shared" si="55"/>
        <v>#NUM!</v>
      </c>
      <c r="Z110" s="272" t="e">
        <f t="shared" si="42"/>
        <v>#NUM!</v>
      </c>
      <c r="AA110" s="263" t="e">
        <f t="shared" si="56"/>
        <v>#NUM!</v>
      </c>
      <c r="AC110" s="45">
        <v>101</v>
      </c>
      <c r="AD110" s="46">
        <f t="shared" si="67"/>
        <v>49341</v>
      </c>
      <c r="AE110" s="261" t="e">
        <f t="shared" si="43"/>
        <v>#NUM!</v>
      </c>
      <c r="AF110" s="262" t="e">
        <f t="shared" si="57"/>
        <v>#NUM!</v>
      </c>
      <c r="AG110" s="272" t="e">
        <f t="shared" si="44"/>
        <v>#NUM!</v>
      </c>
      <c r="AH110" s="263" t="e">
        <f t="shared" si="58"/>
        <v>#NUM!</v>
      </c>
      <c r="AJ110" s="45">
        <v>101</v>
      </c>
      <c r="AK110" s="46">
        <f t="shared" si="68"/>
        <v>49341</v>
      </c>
      <c r="AL110" s="261" t="e">
        <f t="shared" si="45"/>
        <v>#NUM!</v>
      </c>
      <c r="AM110" s="262" t="e">
        <f t="shared" si="59"/>
        <v>#NUM!</v>
      </c>
      <c r="AN110" s="272" t="e">
        <f t="shared" si="46"/>
        <v>#NUM!</v>
      </c>
      <c r="AO110" s="263" t="e">
        <f t="shared" si="60"/>
        <v>#NUM!</v>
      </c>
      <c r="AQ110" s="45">
        <v>101</v>
      </c>
      <c r="AR110" s="46">
        <f t="shared" si="69"/>
        <v>49369</v>
      </c>
      <c r="AS110" s="261">
        <f t="shared" si="47"/>
        <v>0</v>
      </c>
      <c r="AT110" s="262">
        <f t="shared" si="61"/>
        <v>0</v>
      </c>
      <c r="AU110" s="272">
        <f t="shared" si="48"/>
        <v>0</v>
      </c>
      <c r="AV110" s="263">
        <f t="shared" si="62"/>
        <v>0</v>
      </c>
    </row>
    <row r="111" spans="1:48" x14ac:dyDescent="0.45">
      <c r="A111" s="49">
        <v>102</v>
      </c>
      <c r="B111" s="46">
        <f t="shared" si="63"/>
        <v>49369</v>
      </c>
      <c r="C111" s="268" t="e">
        <f t="shared" si="35"/>
        <v>#NUM!</v>
      </c>
      <c r="D111" s="262" t="e">
        <f t="shared" si="49"/>
        <v>#NUM!</v>
      </c>
      <c r="E111" s="262" t="e">
        <f t="shared" si="36"/>
        <v>#NUM!</v>
      </c>
      <c r="F111" s="263" t="e">
        <f t="shared" si="50"/>
        <v>#NUM!</v>
      </c>
      <c r="G111" s="27"/>
      <c r="H111" s="45">
        <v>102</v>
      </c>
      <c r="I111" s="46">
        <f t="shared" si="64"/>
        <v>49369</v>
      </c>
      <c r="J111" s="261" t="e">
        <f t="shared" si="37"/>
        <v>#NUM!</v>
      </c>
      <c r="K111" s="262" t="e">
        <f t="shared" si="51"/>
        <v>#NUM!</v>
      </c>
      <c r="L111" s="272" t="e">
        <f t="shared" si="38"/>
        <v>#NUM!</v>
      </c>
      <c r="M111" s="263" t="e">
        <f t="shared" si="52"/>
        <v>#NUM!</v>
      </c>
      <c r="N111" s="26"/>
      <c r="O111" s="45">
        <v>102</v>
      </c>
      <c r="P111" s="46">
        <f t="shared" si="65"/>
        <v>49369</v>
      </c>
      <c r="Q111" s="261" t="e">
        <f t="shared" si="39"/>
        <v>#NUM!</v>
      </c>
      <c r="R111" s="262" t="e">
        <f t="shared" si="53"/>
        <v>#NUM!</v>
      </c>
      <c r="S111" s="272" t="e">
        <f t="shared" si="40"/>
        <v>#NUM!</v>
      </c>
      <c r="T111" s="263" t="e">
        <f t="shared" si="54"/>
        <v>#NUM!</v>
      </c>
      <c r="V111" s="45">
        <v>102</v>
      </c>
      <c r="W111" s="46">
        <f t="shared" si="66"/>
        <v>49369</v>
      </c>
      <c r="X111" s="261" t="e">
        <f t="shared" si="41"/>
        <v>#NUM!</v>
      </c>
      <c r="Y111" s="262" t="e">
        <f t="shared" si="55"/>
        <v>#NUM!</v>
      </c>
      <c r="Z111" s="272" t="e">
        <f t="shared" si="42"/>
        <v>#NUM!</v>
      </c>
      <c r="AA111" s="263" t="e">
        <f t="shared" si="56"/>
        <v>#NUM!</v>
      </c>
      <c r="AC111" s="45">
        <v>102</v>
      </c>
      <c r="AD111" s="46">
        <f t="shared" si="67"/>
        <v>49369</v>
      </c>
      <c r="AE111" s="261" t="e">
        <f t="shared" si="43"/>
        <v>#NUM!</v>
      </c>
      <c r="AF111" s="262" t="e">
        <f t="shared" si="57"/>
        <v>#NUM!</v>
      </c>
      <c r="AG111" s="272" t="e">
        <f t="shared" si="44"/>
        <v>#NUM!</v>
      </c>
      <c r="AH111" s="263" t="e">
        <f t="shared" si="58"/>
        <v>#NUM!</v>
      </c>
      <c r="AJ111" s="45">
        <v>102</v>
      </c>
      <c r="AK111" s="46">
        <f t="shared" si="68"/>
        <v>49369</v>
      </c>
      <c r="AL111" s="261" t="e">
        <f t="shared" si="45"/>
        <v>#NUM!</v>
      </c>
      <c r="AM111" s="262" t="e">
        <f t="shared" si="59"/>
        <v>#NUM!</v>
      </c>
      <c r="AN111" s="272" t="e">
        <f t="shared" si="46"/>
        <v>#NUM!</v>
      </c>
      <c r="AO111" s="263" t="e">
        <f t="shared" si="60"/>
        <v>#NUM!</v>
      </c>
      <c r="AQ111" s="45">
        <v>102</v>
      </c>
      <c r="AR111" s="46">
        <f t="shared" si="69"/>
        <v>49400</v>
      </c>
      <c r="AS111" s="261">
        <f t="shared" si="47"/>
        <v>0</v>
      </c>
      <c r="AT111" s="262">
        <f t="shared" si="61"/>
        <v>0</v>
      </c>
      <c r="AU111" s="272">
        <f t="shared" si="48"/>
        <v>0</v>
      </c>
      <c r="AV111" s="263">
        <f t="shared" si="62"/>
        <v>0</v>
      </c>
    </row>
    <row r="112" spans="1:48" x14ac:dyDescent="0.45">
      <c r="A112" s="49">
        <v>103</v>
      </c>
      <c r="B112" s="46">
        <f t="shared" si="63"/>
        <v>49400</v>
      </c>
      <c r="C112" s="268" t="e">
        <f t="shared" si="35"/>
        <v>#NUM!</v>
      </c>
      <c r="D112" s="262" t="e">
        <f t="shared" si="49"/>
        <v>#NUM!</v>
      </c>
      <c r="E112" s="262" t="e">
        <f t="shared" si="36"/>
        <v>#NUM!</v>
      </c>
      <c r="F112" s="263" t="e">
        <f t="shared" si="50"/>
        <v>#NUM!</v>
      </c>
      <c r="G112" s="27"/>
      <c r="H112" s="45">
        <v>103</v>
      </c>
      <c r="I112" s="46">
        <f t="shared" si="64"/>
        <v>49400</v>
      </c>
      <c r="J112" s="261" t="e">
        <f t="shared" si="37"/>
        <v>#NUM!</v>
      </c>
      <c r="K112" s="262" t="e">
        <f t="shared" si="51"/>
        <v>#NUM!</v>
      </c>
      <c r="L112" s="272" t="e">
        <f t="shared" si="38"/>
        <v>#NUM!</v>
      </c>
      <c r="M112" s="263" t="e">
        <f t="shared" si="52"/>
        <v>#NUM!</v>
      </c>
      <c r="N112" s="26"/>
      <c r="O112" s="45">
        <v>103</v>
      </c>
      <c r="P112" s="46">
        <f t="shared" si="65"/>
        <v>49400</v>
      </c>
      <c r="Q112" s="261" t="e">
        <f t="shared" si="39"/>
        <v>#NUM!</v>
      </c>
      <c r="R112" s="262" t="e">
        <f t="shared" si="53"/>
        <v>#NUM!</v>
      </c>
      <c r="S112" s="272" t="e">
        <f t="shared" si="40"/>
        <v>#NUM!</v>
      </c>
      <c r="T112" s="263" t="e">
        <f t="shared" si="54"/>
        <v>#NUM!</v>
      </c>
      <c r="V112" s="45">
        <v>103</v>
      </c>
      <c r="W112" s="46">
        <f t="shared" si="66"/>
        <v>49400</v>
      </c>
      <c r="X112" s="261" t="e">
        <f t="shared" si="41"/>
        <v>#NUM!</v>
      </c>
      <c r="Y112" s="262" t="e">
        <f t="shared" si="55"/>
        <v>#NUM!</v>
      </c>
      <c r="Z112" s="272" t="e">
        <f t="shared" si="42"/>
        <v>#NUM!</v>
      </c>
      <c r="AA112" s="263" t="e">
        <f t="shared" si="56"/>
        <v>#NUM!</v>
      </c>
      <c r="AC112" s="45">
        <v>103</v>
      </c>
      <c r="AD112" s="46">
        <f t="shared" si="67"/>
        <v>49400</v>
      </c>
      <c r="AE112" s="261" t="e">
        <f t="shared" si="43"/>
        <v>#NUM!</v>
      </c>
      <c r="AF112" s="262" t="e">
        <f t="shared" si="57"/>
        <v>#NUM!</v>
      </c>
      <c r="AG112" s="272" t="e">
        <f t="shared" si="44"/>
        <v>#NUM!</v>
      </c>
      <c r="AH112" s="263" t="e">
        <f t="shared" si="58"/>
        <v>#NUM!</v>
      </c>
      <c r="AJ112" s="45">
        <v>103</v>
      </c>
      <c r="AK112" s="46">
        <f t="shared" si="68"/>
        <v>49400</v>
      </c>
      <c r="AL112" s="261" t="e">
        <f t="shared" si="45"/>
        <v>#NUM!</v>
      </c>
      <c r="AM112" s="262" t="e">
        <f t="shared" si="59"/>
        <v>#NUM!</v>
      </c>
      <c r="AN112" s="272" t="e">
        <f t="shared" si="46"/>
        <v>#NUM!</v>
      </c>
      <c r="AO112" s="263" t="e">
        <f t="shared" si="60"/>
        <v>#NUM!</v>
      </c>
      <c r="AQ112" s="45">
        <v>103</v>
      </c>
      <c r="AR112" s="46">
        <f t="shared" si="69"/>
        <v>49430</v>
      </c>
      <c r="AS112" s="261">
        <f t="shared" si="47"/>
        <v>0</v>
      </c>
      <c r="AT112" s="262">
        <f t="shared" si="61"/>
        <v>0</v>
      </c>
      <c r="AU112" s="272">
        <f t="shared" si="48"/>
        <v>0</v>
      </c>
      <c r="AV112" s="263">
        <f t="shared" si="62"/>
        <v>0</v>
      </c>
    </row>
    <row r="113" spans="1:48" x14ac:dyDescent="0.45">
      <c r="A113" s="49">
        <v>104</v>
      </c>
      <c r="B113" s="46">
        <f t="shared" si="63"/>
        <v>49430</v>
      </c>
      <c r="C113" s="268" t="e">
        <f t="shared" si="35"/>
        <v>#NUM!</v>
      </c>
      <c r="D113" s="262" t="e">
        <f t="shared" si="49"/>
        <v>#NUM!</v>
      </c>
      <c r="E113" s="262" t="e">
        <f t="shared" si="36"/>
        <v>#NUM!</v>
      </c>
      <c r="F113" s="263" t="e">
        <f t="shared" si="50"/>
        <v>#NUM!</v>
      </c>
      <c r="G113" s="27"/>
      <c r="H113" s="45">
        <v>104</v>
      </c>
      <c r="I113" s="46">
        <f t="shared" si="64"/>
        <v>49430</v>
      </c>
      <c r="J113" s="261" t="e">
        <f t="shared" si="37"/>
        <v>#NUM!</v>
      </c>
      <c r="K113" s="262" t="e">
        <f t="shared" si="51"/>
        <v>#NUM!</v>
      </c>
      <c r="L113" s="272" t="e">
        <f t="shared" si="38"/>
        <v>#NUM!</v>
      </c>
      <c r="M113" s="263" t="e">
        <f t="shared" si="52"/>
        <v>#NUM!</v>
      </c>
      <c r="N113" s="26"/>
      <c r="O113" s="45">
        <v>104</v>
      </c>
      <c r="P113" s="46">
        <f t="shared" si="65"/>
        <v>49430</v>
      </c>
      <c r="Q113" s="261" t="e">
        <f t="shared" si="39"/>
        <v>#NUM!</v>
      </c>
      <c r="R113" s="262" t="e">
        <f t="shared" si="53"/>
        <v>#NUM!</v>
      </c>
      <c r="S113" s="272" t="e">
        <f t="shared" si="40"/>
        <v>#NUM!</v>
      </c>
      <c r="T113" s="263" t="e">
        <f t="shared" si="54"/>
        <v>#NUM!</v>
      </c>
      <c r="V113" s="45">
        <v>104</v>
      </c>
      <c r="W113" s="46">
        <f t="shared" si="66"/>
        <v>49430</v>
      </c>
      <c r="X113" s="261" t="e">
        <f t="shared" si="41"/>
        <v>#NUM!</v>
      </c>
      <c r="Y113" s="262" t="e">
        <f t="shared" si="55"/>
        <v>#NUM!</v>
      </c>
      <c r="Z113" s="272" t="e">
        <f t="shared" si="42"/>
        <v>#NUM!</v>
      </c>
      <c r="AA113" s="263" t="e">
        <f t="shared" si="56"/>
        <v>#NUM!</v>
      </c>
      <c r="AC113" s="45">
        <v>104</v>
      </c>
      <c r="AD113" s="46">
        <f t="shared" si="67"/>
        <v>49430</v>
      </c>
      <c r="AE113" s="261" t="e">
        <f t="shared" si="43"/>
        <v>#NUM!</v>
      </c>
      <c r="AF113" s="262" t="e">
        <f t="shared" si="57"/>
        <v>#NUM!</v>
      </c>
      <c r="AG113" s="272" t="e">
        <f t="shared" si="44"/>
        <v>#NUM!</v>
      </c>
      <c r="AH113" s="263" t="e">
        <f t="shared" si="58"/>
        <v>#NUM!</v>
      </c>
      <c r="AJ113" s="45">
        <v>104</v>
      </c>
      <c r="AK113" s="46">
        <f t="shared" si="68"/>
        <v>49430</v>
      </c>
      <c r="AL113" s="261" t="e">
        <f t="shared" si="45"/>
        <v>#NUM!</v>
      </c>
      <c r="AM113" s="262" t="e">
        <f t="shared" si="59"/>
        <v>#NUM!</v>
      </c>
      <c r="AN113" s="272" t="e">
        <f t="shared" si="46"/>
        <v>#NUM!</v>
      </c>
      <c r="AO113" s="263" t="e">
        <f t="shared" si="60"/>
        <v>#NUM!</v>
      </c>
      <c r="AQ113" s="45">
        <v>104</v>
      </c>
      <c r="AR113" s="46">
        <f t="shared" si="69"/>
        <v>49461</v>
      </c>
      <c r="AS113" s="261">
        <f t="shared" si="47"/>
        <v>0</v>
      </c>
      <c r="AT113" s="262">
        <f t="shared" si="61"/>
        <v>0</v>
      </c>
      <c r="AU113" s="272">
        <f t="shared" si="48"/>
        <v>0</v>
      </c>
      <c r="AV113" s="263">
        <f t="shared" si="62"/>
        <v>0</v>
      </c>
    </row>
    <row r="114" spans="1:48" x14ac:dyDescent="0.45">
      <c r="A114" s="49">
        <v>105</v>
      </c>
      <c r="B114" s="46">
        <f t="shared" si="63"/>
        <v>49461</v>
      </c>
      <c r="C114" s="268" t="e">
        <f t="shared" si="35"/>
        <v>#NUM!</v>
      </c>
      <c r="D114" s="262" t="e">
        <f t="shared" si="49"/>
        <v>#NUM!</v>
      </c>
      <c r="E114" s="262" t="e">
        <f t="shared" si="36"/>
        <v>#NUM!</v>
      </c>
      <c r="F114" s="263" t="e">
        <f t="shared" si="50"/>
        <v>#NUM!</v>
      </c>
      <c r="G114" s="27"/>
      <c r="H114" s="45">
        <v>105</v>
      </c>
      <c r="I114" s="46">
        <f t="shared" si="64"/>
        <v>49461</v>
      </c>
      <c r="J114" s="261" t="e">
        <f t="shared" si="37"/>
        <v>#NUM!</v>
      </c>
      <c r="K114" s="262" t="e">
        <f t="shared" si="51"/>
        <v>#NUM!</v>
      </c>
      <c r="L114" s="272" t="e">
        <f t="shared" si="38"/>
        <v>#NUM!</v>
      </c>
      <c r="M114" s="263" t="e">
        <f t="shared" si="52"/>
        <v>#NUM!</v>
      </c>
      <c r="N114" s="26"/>
      <c r="O114" s="45">
        <v>105</v>
      </c>
      <c r="P114" s="46">
        <f t="shared" si="65"/>
        <v>49461</v>
      </c>
      <c r="Q114" s="261" t="e">
        <f t="shared" si="39"/>
        <v>#NUM!</v>
      </c>
      <c r="R114" s="262" t="e">
        <f t="shared" si="53"/>
        <v>#NUM!</v>
      </c>
      <c r="S114" s="272" t="e">
        <f t="shared" si="40"/>
        <v>#NUM!</v>
      </c>
      <c r="T114" s="263" t="e">
        <f t="shared" si="54"/>
        <v>#NUM!</v>
      </c>
      <c r="V114" s="45">
        <v>105</v>
      </c>
      <c r="W114" s="46">
        <f t="shared" si="66"/>
        <v>49461</v>
      </c>
      <c r="X114" s="261" t="e">
        <f t="shared" si="41"/>
        <v>#NUM!</v>
      </c>
      <c r="Y114" s="262" t="e">
        <f t="shared" si="55"/>
        <v>#NUM!</v>
      </c>
      <c r="Z114" s="272" t="e">
        <f t="shared" si="42"/>
        <v>#NUM!</v>
      </c>
      <c r="AA114" s="263" t="e">
        <f t="shared" si="56"/>
        <v>#NUM!</v>
      </c>
      <c r="AC114" s="45">
        <v>105</v>
      </c>
      <c r="AD114" s="46">
        <f t="shared" si="67"/>
        <v>49461</v>
      </c>
      <c r="AE114" s="261" t="e">
        <f t="shared" si="43"/>
        <v>#NUM!</v>
      </c>
      <c r="AF114" s="262" t="e">
        <f t="shared" si="57"/>
        <v>#NUM!</v>
      </c>
      <c r="AG114" s="272" t="e">
        <f t="shared" si="44"/>
        <v>#NUM!</v>
      </c>
      <c r="AH114" s="263" t="e">
        <f t="shared" si="58"/>
        <v>#NUM!</v>
      </c>
      <c r="AJ114" s="45">
        <v>105</v>
      </c>
      <c r="AK114" s="46">
        <f t="shared" si="68"/>
        <v>49461</v>
      </c>
      <c r="AL114" s="261" t="e">
        <f t="shared" si="45"/>
        <v>#NUM!</v>
      </c>
      <c r="AM114" s="262" t="e">
        <f t="shared" si="59"/>
        <v>#NUM!</v>
      </c>
      <c r="AN114" s="272" t="e">
        <f t="shared" si="46"/>
        <v>#NUM!</v>
      </c>
      <c r="AO114" s="263" t="e">
        <f t="shared" si="60"/>
        <v>#NUM!</v>
      </c>
      <c r="AQ114" s="45">
        <v>105</v>
      </c>
      <c r="AR114" s="46">
        <f t="shared" si="69"/>
        <v>49491</v>
      </c>
      <c r="AS114" s="261">
        <f t="shared" si="47"/>
        <v>0</v>
      </c>
      <c r="AT114" s="262">
        <f t="shared" si="61"/>
        <v>0</v>
      </c>
      <c r="AU114" s="272">
        <f t="shared" si="48"/>
        <v>0</v>
      </c>
      <c r="AV114" s="263">
        <f t="shared" si="62"/>
        <v>0</v>
      </c>
    </row>
    <row r="115" spans="1:48" x14ac:dyDescent="0.45">
      <c r="A115" s="49">
        <v>106</v>
      </c>
      <c r="B115" s="46">
        <f t="shared" si="63"/>
        <v>49491</v>
      </c>
      <c r="C115" s="268" t="e">
        <f t="shared" si="35"/>
        <v>#NUM!</v>
      </c>
      <c r="D115" s="262" t="e">
        <f t="shared" si="49"/>
        <v>#NUM!</v>
      </c>
      <c r="E115" s="262" t="e">
        <f t="shared" si="36"/>
        <v>#NUM!</v>
      </c>
      <c r="F115" s="263" t="e">
        <f t="shared" si="50"/>
        <v>#NUM!</v>
      </c>
      <c r="G115" s="27"/>
      <c r="H115" s="45">
        <v>106</v>
      </c>
      <c r="I115" s="46">
        <f t="shared" si="64"/>
        <v>49491</v>
      </c>
      <c r="J115" s="261" t="e">
        <f t="shared" si="37"/>
        <v>#NUM!</v>
      </c>
      <c r="K115" s="262" t="e">
        <f t="shared" si="51"/>
        <v>#NUM!</v>
      </c>
      <c r="L115" s="272" t="e">
        <f t="shared" si="38"/>
        <v>#NUM!</v>
      </c>
      <c r="M115" s="263" t="e">
        <f t="shared" si="52"/>
        <v>#NUM!</v>
      </c>
      <c r="N115" s="26"/>
      <c r="O115" s="45">
        <v>106</v>
      </c>
      <c r="P115" s="46">
        <f t="shared" si="65"/>
        <v>49491</v>
      </c>
      <c r="Q115" s="261" t="e">
        <f t="shared" si="39"/>
        <v>#NUM!</v>
      </c>
      <c r="R115" s="262" t="e">
        <f t="shared" si="53"/>
        <v>#NUM!</v>
      </c>
      <c r="S115" s="272" t="e">
        <f t="shared" si="40"/>
        <v>#NUM!</v>
      </c>
      <c r="T115" s="263" t="e">
        <f t="shared" si="54"/>
        <v>#NUM!</v>
      </c>
      <c r="V115" s="45">
        <v>106</v>
      </c>
      <c r="W115" s="46">
        <f t="shared" si="66"/>
        <v>49491</v>
      </c>
      <c r="X115" s="261" t="e">
        <f t="shared" si="41"/>
        <v>#NUM!</v>
      </c>
      <c r="Y115" s="262" t="e">
        <f t="shared" si="55"/>
        <v>#NUM!</v>
      </c>
      <c r="Z115" s="272" t="e">
        <f t="shared" si="42"/>
        <v>#NUM!</v>
      </c>
      <c r="AA115" s="263" t="e">
        <f t="shared" si="56"/>
        <v>#NUM!</v>
      </c>
      <c r="AC115" s="45">
        <v>106</v>
      </c>
      <c r="AD115" s="46">
        <f t="shared" si="67"/>
        <v>49491</v>
      </c>
      <c r="AE115" s="261" t="e">
        <f t="shared" si="43"/>
        <v>#NUM!</v>
      </c>
      <c r="AF115" s="262" t="e">
        <f t="shared" si="57"/>
        <v>#NUM!</v>
      </c>
      <c r="AG115" s="272" t="e">
        <f t="shared" si="44"/>
        <v>#NUM!</v>
      </c>
      <c r="AH115" s="263" t="e">
        <f t="shared" si="58"/>
        <v>#NUM!</v>
      </c>
      <c r="AJ115" s="45">
        <v>106</v>
      </c>
      <c r="AK115" s="46">
        <f t="shared" si="68"/>
        <v>49491</v>
      </c>
      <c r="AL115" s="261" t="e">
        <f t="shared" si="45"/>
        <v>#NUM!</v>
      </c>
      <c r="AM115" s="262" t="e">
        <f t="shared" si="59"/>
        <v>#NUM!</v>
      </c>
      <c r="AN115" s="272" t="e">
        <f t="shared" si="46"/>
        <v>#NUM!</v>
      </c>
      <c r="AO115" s="263" t="e">
        <f t="shared" si="60"/>
        <v>#NUM!</v>
      </c>
      <c r="AQ115" s="45">
        <v>106</v>
      </c>
      <c r="AR115" s="46">
        <f t="shared" si="69"/>
        <v>49522</v>
      </c>
      <c r="AS115" s="261">
        <f t="shared" si="47"/>
        <v>0</v>
      </c>
      <c r="AT115" s="262">
        <f t="shared" si="61"/>
        <v>0</v>
      </c>
      <c r="AU115" s="272">
        <f t="shared" si="48"/>
        <v>0</v>
      </c>
      <c r="AV115" s="263">
        <f t="shared" si="62"/>
        <v>0</v>
      </c>
    </row>
    <row r="116" spans="1:48" x14ac:dyDescent="0.45">
      <c r="A116" s="49">
        <v>107</v>
      </c>
      <c r="B116" s="46">
        <f t="shared" si="63"/>
        <v>49522</v>
      </c>
      <c r="C116" s="268" t="e">
        <f t="shared" si="35"/>
        <v>#NUM!</v>
      </c>
      <c r="D116" s="262" t="e">
        <f t="shared" si="49"/>
        <v>#NUM!</v>
      </c>
      <c r="E116" s="262" t="e">
        <f t="shared" si="36"/>
        <v>#NUM!</v>
      </c>
      <c r="F116" s="263" t="e">
        <f t="shared" si="50"/>
        <v>#NUM!</v>
      </c>
      <c r="G116" s="27"/>
      <c r="H116" s="45">
        <v>107</v>
      </c>
      <c r="I116" s="46">
        <f t="shared" si="64"/>
        <v>49522</v>
      </c>
      <c r="J116" s="261" t="e">
        <f t="shared" si="37"/>
        <v>#NUM!</v>
      </c>
      <c r="K116" s="262" t="e">
        <f t="shared" si="51"/>
        <v>#NUM!</v>
      </c>
      <c r="L116" s="272" t="e">
        <f t="shared" si="38"/>
        <v>#NUM!</v>
      </c>
      <c r="M116" s="263" t="e">
        <f t="shared" si="52"/>
        <v>#NUM!</v>
      </c>
      <c r="N116" s="26"/>
      <c r="O116" s="45">
        <v>107</v>
      </c>
      <c r="P116" s="46">
        <f t="shared" si="65"/>
        <v>49522</v>
      </c>
      <c r="Q116" s="261" t="e">
        <f t="shared" si="39"/>
        <v>#NUM!</v>
      </c>
      <c r="R116" s="262" t="e">
        <f t="shared" si="53"/>
        <v>#NUM!</v>
      </c>
      <c r="S116" s="272" t="e">
        <f t="shared" si="40"/>
        <v>#NUM!</v>
      </c>
      <c r="T116" s="263" t="e">
        <f t="shared" si="54"/>
        <v>#NUM!</v>
      </c>
      <c r="V116" s="45">
        <v>107</v>
      </c>
      <c r="W116" s="46">
        <f t="shared" si="66"/>
        <v>49522</v>
      </c>
      <c r="X116" s="261" t="e">
        <f t="shared" si="41"/>
        <v>#NUM!</v>
      </c>
      <c r="Y116" s="262" t="e">
        <f t="shared" si="55"/>
        <v>#NUM!</v>
      </c>
      <c r="Z116" s="272" t="e">
        <f t="shared" si="42"/>
        <v>#NUM!</v>
      </c>
      <c r="AA116" s="263" t="e">
        <f t="shared" si="56"/>
        <v>#NUM!</v>
      </c>
      <c r="AC116" s="45">
        <v>107</v>
      </c>
      <c r="AD116" s="46">
        <f t="shared" si="67"/>
        <v>49522</v>
      </c>
      <c r="AE116" s="261" t="e">
        <f t="shared" si="43"/>
        <v>#NUM!</v>
      </c>
      <c r="AF116" s="262" t="e">
        <f t="shared" si="57"/>
        <v>#NUM!</v>
      </c>
      <c r="AG116" s="272" t="e">
        <f t="shared" si="44"/>
        <v>#NUM!</v>
      </c>
      <c r="AH116" s="263" t="e">
        <f t="shared" si="58"/>
        <v>#NUM!</v>
      </c>
      <c r="AJ116" s="45">
        <v>107</v>
      </c>
      <c r="AK116" s="46">
        <f t="shared" si="68"/>
        <v>49522</v>
      </c>
      <c r="AL116" s="261" t="e">
        <f t="shared" si="45"/>
        <v>#NUM!</v>
      </c>
      <c r="AM116" s="262" t="e">
        <f t="shared" si="59"/>
        <v>#NUM!</v>
      </c>
      <c r="AN116" s="272" t="e">
        <f t="shared" si="46"/>
        <v>#NUM!</v>
      </c>
      <c r="AO116" s="263" t="e">
        <f t="shared" si="60"/>
        <v>#NUM!</v>
      </c>
      <c r="AQ116" s="45">
        <v>107</v>
      </c>
      <c r="AR116" s="46">
        <f t="shared" si="69"/>
        <v>49553</v>
      </c>
      <c r="AS116" s="261">
        <f t="shared" si="47"/>
        <v>0</v>
      </c>
      <c r="AT116" s="262">
        <f t="shared" si="61"/>
        <v>0</v>
      </c>
      <c r="AU116" s="272">
        <f t="shared" si="48"/>
        <v>0</v>
      </c>
      <c r="AV116" s="263">
        <f t="shared" si="62"/>
        <v>0</v>
      </c>
    </row>
    <row r="117" spans="1:48" ht="14.65" thickBot="1" x14ac:dyDescent="0.5">
      <c r="A117" s="52">
        <v>108</v>
      </c>
      <c r="B117" s="53">
        <f t="shared" si="63"/>
        <v>49553</v>
      </c>
      <c r="C117" s="269" t="e">
        <f t="shared" si="35"/>
        <v>#NUM!</v>
      </c>
      <c r="D117" s="265" t="e">
        <f t="shared" si="49"/>
        <v>#NUM!</v>
      </c>
      <c r="E117" s="265" t="e">
        <f t="shared" si="36"/>
        <v>#NUM!</v>
      </c>
      <c r="F117" s="266" t="e">
        <f t="shared" si="50"/>
        <v>#NUM!</v>
      </c>
      <c r="G117" s="27"/>
      <c r="H117" s="47">
        <v>108</v>
      </c>
      <c r="I117" s="53">
        <f t="shared" si="64"/>
        <v>49553</v>
      </c>
      <c r="J117" s="264" t="e">
        <f t="shared" si="37"/>
        <v>#NUM!</v>
      </c>
      <c r="K117" s="265" t="e">
        <f t="shared" si="51"/>
        <v>#NUM!</v>
      </c>
      <c r="L117" s="273" t="e">
        <f t="shared" si="38"/>
        <v>#NUM!</v>
      </c>
      <c r="M117" s="266" t="e">
        <f t="shared" si="52"/>
        <v>#NUM!</v>
      </c>
      <c r="N117" s="26"/>
      <c r="O117" s="47">
        <v>108</v>
      </c>
      <c r="P117" s="53">
        <f t="shared" si="65"/>
        <v>49553</v>
      </c>
      <c r="Q117" s="264" t="e">
        <f t="shared" si="39"/>
        <v>#NUM!</v>
      </c>
      <c r="R117" s="265" t="e">
        <f t="shared" si="53"/>
        <v>#NUM!</v>
      </c>
      <c r="S117" s="273" t="e">
        <f t="shared" si="40"/>
        <v>#NUM!</v>
      </c>
      <c r="T117" s="266" t="e">
        <f t="shared" si="54"/>
        <v>#NUM!</v>
      </c>
      <c r="V117" s="47">
        <v>108</v>
      </c>
      <c r="W117" s="53">
        <f t="shared" si="66"/>
        <v>49553</v>
      </c>
      <c r="X117" s="264" t="e">
        <f t="shared" si="41"/>
        <v>#NUM!</v>
      </c>
      <c r="Y117" s="265" t="e">
        <f t="shared" si="55"/>
        <v>#NUM!</v>
      </c>
      <c r="Z117" s="273" t="e">
        <f t="shared" si="42"/>
        <v>#NUM!</v>
      </c>
      <c r="AA117" s="266" t="e">
        <f t="shared" si="56"/>
        <v>#NUM!</v>
      </c>
      <c r="AC117" s="47">
        <v>108</v>
      </c>
      <c r="AD117" s="53">
        <f t="shared" si="67"/>
        <v>49553</v>
      </c>
      <c r="AE117" s="264" t="e">
        <f t="shared" si="43"/>
        <v>#NUM!</v>
      </c>
      <c r="AF117" s="265" t="e">
        <f t="shared" si="57"/>
        <v>#NUM!</v>
      </c>
      <c r="AG117" s="273" t="e">
        <f t="shared" si="44"/>
        <v>#NUM!</v>
      </c>
      <c r="AH117" s="266" t="e">
        <f t="shared" si="58"/>
        <v>#NUM!</v>
      </c>
      <c r="AJ117" s="47">
        <v>108</v>
      </c>
      <c r="AK117" s="53">
        <f t="shared" si="68"/>
        <v>49553</v>
      </c>
      <c r="AL117" s="264" t="e">
        <f t="shared" si="45"/>
        <v>#NUM!</v>
      </c>
      <c r="AM117" s="265" t="e">
        <f t="shared" si="59"/>
        <v>#NUM!</v>
      </c>
      <c r="AN117" s="273" t="e">
        <f t="shared" si="46"/>
        <v>#NUM!</v>
      </c>
      <c r="AO117" s="266" t="e">
        <f t="shared" si="60"/>
        <v>#NUM!</v>
      </c>
      <c r="AQ117" s="47">
        <v>108</v>
      </c>
      <c r="AR117" s="53">
        <f t="shared" si="69"/>
        <v>49583</v>
      </c>
      <c r="AS117" s="264">
        <f t="shared" si="47"/>
        <v>0</v>
      </c>
      <c r="AT117" s="265">
        <f t="shared" si="61"/>
        <v>0</v>
      </c>
      <c r="AU117" s="273">
        <f t="shared" si="48"/>
        <v>0</v>
      </c>
      <c r="AV117" s="266">
        <f t="shared" si="62"/>
        <v>0</v>
      </c>
    </row>
    <row r="118" spans="1:48" x14ac:dyDescent="0.45">
      <c r="A118" s="49">
        <v>109</v>
      </c>
      <c r="B118" s="46">
        <f t="shared" si="63"/>
        <v>49583</v>
      </c>
      <c r="C118" s="270" t="e">
        <f t="shared" si="35"/>
        <v>#NUM!</v>
      </c>
      <c r="D118" s="259" t="e">
        <f t="shared" si="49"/>
        <v>#NUM!</v>
      </c>
      <c r="E118" s="259" t="e">
        <f t="shared" si="36"/>
        <v>#NUM!</v>
      </c>
      <c r="F118" s="260" t="e">
        <f t="shared" si="50"/>
        <v>#NUM!</v>
      </c>
      <c r="G118" s="27"/>
      <c r="H118" s="43">
        <v>109</v>
      </c>
      <c r="I118" s="46">
        <f t="shared" si="64"/>
        <v>49583</v>
      </c>
      <c r="J118" s="258" t="e">
        <f t="shared" si="37"/>
        <v>#NUM!</v>
      </c>
      <c r="K118" s="259" t="e">
        <f t="shared" si="51"/>
        <v>#NUM!</v>
      </c>
      <c r="L118" s="271" t="e">
        <f t="shared" si="38"/>
        <v>#NUM!</v>
      </c>
      <c r="M118" s="260" t="e">
        <f t="shared" si="52"/>
        <v>#NUM!</v>
      </c>
      <c r="N118" s="26"/>
      <c r="O118" s="43">
        <v>109</v>
      </c>
      <c r="P118" s="46">
        <f t="shared" si="65"/>
        <v>49583</v>
      </c>
      <c r="Q118" s="258" t="e">
        <f t="shared" si="39"/>
        <v>#NUM!</v>
      </c>
      <c r="R118" s="259" t="e">
        <f t="shared" si="53"/>
        <v>#NUM!</v>
      </c>
      <c r="S118" s="271" t="e">
        <f t="shared" si="40"/>
        <v>#NUM!</v>
      </c>
      <c r="T118" s="260" t="e">
        <f t="shared" si="54"/>
        <v>#NUM!</v>
      </c>
      <c r="V118" s="43">
        <v>109</v>
      </c>
      <c r="W118" s="46">
        <f t="shared" si="66"/>
        <v>49583</v>
      </c>
      <c r="X118" s="258" t="e">
        <f t="shared" si="41"/>
        <v>#NUM!</v>
      </c>
      <c r="Y118" s="259" t="e">
        <f t="shared" si="55"/>
        <v>#NUM!</v>
      </c>
      <c r="Z118" s="271" t="e">
        <f t="shared" si="42"/>
        <v>#NUM!</v>
      </c>
      <c r="AA118" s="260" t="e">
        <f t="shared" si="56"/>
        <v>#NUM!</v>
      </c>
      <c r="AC118" s="43">
        <v>109</v>
      </c>
      <c r="AD118" s="46">
        <f t="shared" si="67"/>
        <v>49583</v>
      </c>
      <c r="AE118" s="258" t="e">
        <f t="shared" si="43"/>
        <v>#NUM!</v>
      </c>
      <c r="AF118" s="259" t="e">
        <f t="shared" si="57"/>
        <v>#NUM!</v>
      </c>
      <c r="AG118" s="271" t="e">
        <f t="shared" si="44"/>
        <v>#NUM!</v>
      </c>
      <c r="AH118" s="260" t="e">
        <f t="shared" si="58"/>
        <v>#NUM!</v>
      </c>
      <c r="AJ118" s="43">
        <v>109</v>
      </c>
      <c r="AK118" s="46">
        <f t="shared" si="68"/>
        <v>49583</v>
      </c>
      <c r="AL118" s="258" t="e">
        <f t="shared" si="45"/>
        <v>#NUM!</v>
      </c>
      <c r="AM118" s="259" t="e">
        <f t="shared" si="59"/>
        <v>#NUM!</v>
      </c>
      <c r="AN118" s="271" t="e">
        <f t="shared" si="46"/>
        <v>#NUM!</v>
      </c>
      <c r="AO118" s="260" t="e">
        <f t="shared" si="60"/>
        <v>#NUM!</v>
      </c>
      <c r="AQ118" s="43">
        <v>109</v>
      </c>
      <c r="AR118" s="46">
        <f t="shared" si="69"/>
        <v>49614</v>
      </c>
      <c r="AS118" s="258">
        <f t="shared" si="47"/>
        <v>0</v>
      </c>
      <c r="AT118" s="259">
        <f t="shared" si="61"/>
        <v>0</v>
      </c>
      <c r="AU118" s="271">
        <f t="shared" si="48"/>
        <v>0</v>
      </c>
      <c r="AV118" s="260">
        <f t="shared" si="62"/>
        <v>0</v>
      </c>
    </row>
    <row r="119" spans="1:48" x14ac:dyDescent="0.45">
      <c r="A119" s="49">
        <v>110</v>
      </c>
      <c r="B119" s="46">
        <f t="shared" si="63"/>
        <v>49614</v>
      </c>
      <c r="C119" s="268" t="e">
        <f t="shared" si="35"/>
        <v>#NUM!</v>
      </c>
      <c r="D119" s="262" t="e">
        <f t="shared" si="49"/>
        <v>#NUM!</v>
      </c>
      <c r="E119" s="262" t="e">
        <f t="shared" si="36"/>
        <v>#NUM!</v>
      </c>
      <c r="F119" s="263" t="e">
        <f t="shared" si="50"/>
        <v>#NUM!</v>
      </c>
      <c r="G119" s="27"/>
      <c r="H119" s="45">
        <v>110</v>
      </c>
      <c r="I119" s="46">
        <f t="shared" si="64"/>
        <v>49614</v>
      </c>
      <c r="J119" s="261" t="e">
        <f t="shared" si="37"/>
        <v>#NUM!</v>
      </c>
      <c r="K119" s="262" t="e">
        <f t="shared" si="51"/>
        <v>#NUM!</v>
      </c>
      <c r="L119" s="272" t="e">
        <f t="shared" si="38"/>
        <v>#NUM!</v>
      </c>
      <c r="M119" s="263" t="e">
        <f t="shared" si="52"/>
        <v>#NUM!</v>
      </c>
      <c r="N119" s="26"/>
      <c r="O119" s="45">
        <v>110</v>
      </c>
      <c r="P119" s="46">
        <f t="shared" si="65"/>
        <v>49614</v>
      </c>
      <c r="Q119" s="261" t="e">
        <f t="shared" si="39"/>
        <v>#NUM!</v>
      </c>
      <c r="R119" s="262" t="e">
        <f t="shared" si="53"/>
        <v>#NUM!</v>
      </c>
      <c r="S119" s="272" t="e">
        <f t="shared" si="40"/>
        <v>#NUM!</v>
      </c>
      <c r="T119" s="263" t="e">
        <f t="shared" si="54"/>
        <v>#NUM!</v>
      </c>
      <c r="V119" s="45">
        <v>110</v>
      </c>
      <c r="W119" s="46">
        <f t="shared" si="66"/>
        <v>49614</v>
      </c>
      <c r="X119" s="261" t="e">
        <f t="shared" si="41"/>
        <v>#NUM!</v>
      </c>
      <c r="Y119" s="262" t="e">
        <f t="shared" si="55"/>
        <v>#NUM!</v>
      </c>
      <c r="Z119" s="272" t="e">
        <f t="shared" si="42"/>
        <v>#NUM!</v>
      </c>
      <c r="AA119" s="263" t="e">
        <f t="shared" si="56"/>
        <v>#NUM!</v>
      </c>
      <c r="AC119" s="45">
        <v>110</v>
      </c>
      <c r="AD119" s="46">
        <f t="shared" si="67"/>
        <v>49614</v>
      </c>
      <c r="AE119" s="261" t="e">
        <f t="shared" si="43"/>
        <v>#NUM!</v>
      </c>
      <c r="AF119" s="262" t="e">
        <f t="shared" si="57"/>
        <v>#NUM!</v>
      </c>
      <c r="AG119" s="272" t="e">
        <f t="shared" si="44"/>
        <v>#NUM!</v>
      </c>
      <c r="AH119" s="263" t="e">
        <f t="shared" si="58"/>
        <v>#NUM!</v>
      </c>
      <c r="AJ119" s="45">
        <v>110</v>
      </c>
      <c r="AK119" s="46">
        <f t="shared" si="68"/>
        <v>49614</v>
      </c>
      <c r="AL119" s="261" t="e">
        <f t="shared" si="45"/>
        <v>#NUM!</v>
      </c>
      <c r="AM119" s="262" t="e">
        <f t="shared" si="59"/>
        <v>#NUM!</v>
      </c>
      <c r="AN119" s="272" t="e">
        <f t="shared" si="46"/>
        <v>#NUM!</v>
      </c>
      <c r="AO119" s="263" t="e">
        <f t="shared" si="60"/>
        <v>#NUM!</v>
      </c>
      <c r="AQ119" s="45">
        <v>110</v>
      </c>
      <c r="AR119" s="46">
        <f t="shared" si="69"/>
        <v>49644</v>
      </c>
      <c r="AS119" s="261">
        <f t="shared" si="47"/>
        <v>0</v>
      </c>
      <c r="AT119" s="262">
        <f t="shared" si="61"/>
        <v>0</v>
      </c>
      <c r="AU119" s="272">
        <f t="shared" si="48"/>
        <v>0</v>
      </c>
      <c r="AV119" s="263">
        <f t="shared" si="62"/>
        <v>0</v>
      </c>
    </row>
    <row r="120" spans="1:48" x14ac:dyDescent="0.45">
      <c r="A120" s="49">
        <v>111</v>
      </c>
      <c r="B120" s="46">
        <f t="shared" si="63"/>
        <v>49644</v>
      </c>
      <c r="C120" s="268" t="e">
        <f t="shared" si="35"/>
        <v>#NUM!</v>
      </c>
      <c r="D120" s="262" t="e">
        <f t="shared" si="49"/>
        <v>#NUM!</v>
      </c>
      <c r="E120" s="262" t="e">
        <f t="shared" si="36"/>
        <v>#NUM!</v>
      </c>
      <c r="F120" s="263" t="e">
        <f t="shared" si="50"/>
        <v>#NUM!</v>
      </c>
      <c r="G120" s="27"/>
      <c r="H120" s="45">
        <v>111</v>
      </c>
      <c r="I120" s="46">
        <f t="shared" si="64"/>
        <v>49644</v>
      </c>
      <c r="J120" s="261" t="e">
        <f t="shared" si="37"/>
        <v>#NUM!</v>
      </c>
      <c r="K120" s="262" t="e">
        <f t="shared" si="51"/>
        <v>#NUM!</v>
      </c>
      <c r="L120" s="272" t="e">
        <f t="shared" si="38"/>
        <v>#NUM!</v>
      </c>
      <c r="M120" s="263" t="e">
        <f t="shared" si="52"/>
        <v>#NUM!</v>
      </c>
      <c r="N120" s="26"/>
      <c r="O120" s="45">
        <v>111</v>
      </c>
      <c r="P120" s="46">
        <f t="shared" si="65"/>
        <v>49644</v>
      </c>
      <c r="Q120" s="261" t="e">
        <f t="shared" si="39"/>
        <v>#NUM!</v>
      </c>
      <c r="R120" s="262" t="e">
        <f t="shared" si="53"/>
        <v>#NUM!</v>
      </c>
      <c r="S120" s="272" t="e">
        <f t="shared" si="40"/>
        <v>#NUM!</v>
      </c>
      <c r="T120" s="263" t="e">
        <f t="shared" si="54"/>
        <v>#NUM!</v>
      </c>
      <c r="V120" s="45">
        <v>111</v>
      </c>
      <c r="W120" s="46">
        <f t="shared" si="66"/>
        <v>49644</v>
      </c>
      <c r="X120" s="261" t="e">
        <f t="shared" si="41"/>
        <v>#NUM!</v>
      </c>
      <c r="Y120" s="262" t="e">
        <f t="shared" si="55"/>
        <v>#NUM!</v>
      </c>
      <c r="Z120" s="272" t="e">
        <f t="shared" si="42"/>
        <v>#NUM!</v>
      </c>
      <c r="AA120" s="263" t="e">
        <f t="shared" si="56"/>
        <v>#NUM!</v>
      </c>
      <c r="AC120" s="45">
        <v>111</v>
      </c>
      <c r="AD120" s="46">
        <f t="shared" si="67"/>
        <v>49644</v>
      </c>
      <c r="AE120" s="261" t="e">
        <f t="shared" si="43"/>
        <v>#NUM!</v>
      </c>
      <c r="AF120" s="262" t="e">
        <f t="shared" si="57"/>
        <v>#NUM!</v>
      </c>
      <c r="AG120" s="272" t="e">
        <f t="shared" si="44"/>
        <v>#NUM!</v>
      </c>
      <c r="AH120" s="263" t="e">
        <f t="shared" si="58"/>
        <v>#NUM!</v>
      </c>
      <c r="AJ120" s="45">
        <v>111</v>
      </c>
      <c r="AK120" s="46">
        <f t="shared" si="68"/>
        <v>49644</v>
      </c>
      <c r="AL120" s="261" t="e">
        <f t="shared" si="45"/>
        <v>#NUM!</v>
      </c>
      <c r="AM120" s="262" t="e">
        <f t="shared" si="59"/>
        <v>#NUM!</v>
      </c>
      <c r="AN120" s="272" t="e">
        <f t="shared" si="46"/>
        <v>#NUM!</v>
      </c>
      <c r="AO120" s="263" t="e">
        <f t="shared" si="60"/>
        <v>#NUM!</v>
      </c>
      <c r="AQ120" s="45">
        <v>111</v>
      </c>
      <c r="AR120" s="46">
        <f t="shared" si="69"/>
        <v>49675</v>
      </c>
      <c r="AS120" s="261">
        <f t="shared" si="47"/>
        <v>0</v>
      </c>
      <c r="AT120" s="262">
        <f t="shared" si="61"/>
        <v>0</v>
      </c>
      <c r="AU120" s="272">
        <f t="shared" si="48"/>
        <v>0</v>
      </c>
      <c r="AV120" s="263">
        <f t="shared" si="62"/>
        <v>0</v>
      </c>
    </row>
    <row r="121" spans="1:48" x14ac:dyDescent="0.45">
      <c r="A121" s="49">
        <v>112</v>
      </c>
      <c r="B121" s="46">
        <f t="shared" si="63"/>
        <v>49675</v>
      </c>
      <c r="C121" s="268" t="e">
        <f t="shared" si="35"/>
        <v>#NUM!</v>
      </c>
      <c r="D121" s="262" t="e">
        <f t="shared" si="49"/>
        <v>#NUM!</v>
      </c>
      <c r="E121" s="262" t="e">
        <f t="shared" si="36"/>
        <v>#NUM!</v>
      </c>
      <c r="F121" s="263" t="e">
        <f t="shared" si="50"/>
        <v>#NUM!</v>
      </c>
      <c r="G121" s="27"/>
      <c r="H121" s="45">
        <v>112</v>
      </c>
      <c r="I121" s="46">
        <f t="shared" si="64"/>
        <v>49675</v>
      </c>
      <c r="J121" s="261" t="e">
        <f t="shared" si="37"/>
        <v>#NUM!</v>
      </c>
      <c r="K121" s="262" t="e">
        <f t="shared" si="51"/>
        <v>#NUM!</v>
      </c>
      <c r="L121" s="272" t="e">
        <f t="shared" si="38"/>
        <v>#NUM!</v>
      </c>
      <c r="M121" s="263" t="e">
        <f t="shared" si="52"/>
        <v>#NUM!</v>
      </c>
      <c r="N121" s="26"/>
      <c r="O121" s="45">
        <v>112</v>
      </c>
      <c r="P121" s="46">
        <f t="shared" si="65"/>
        <v>49675</v>
      </c>
      <c r="Q121" s="261" t="e">
        <f t="shared" si="39"/>
        <v>#NUM!</v>
      </c>
      <c r="R121" s="262" t="e">
        <f t="shared" si="53"/>
        <v>#NUM!</v>
      </c>
      <c r="S121" s="272" t="e">
        <f t="shared" si="40"/>
        <v>#NUM!</v>
      </c>
      <c r="T121" s="263" t="e">
        <f t="shared" si="54"/>
        <v>#NUM!</v>
      </c>
      <c r="V121" s="45">
        <v>112</v>
      </c>
      <c r="W121" s="46">
        <f t="shared" si="66"/>
        <v>49675</v>
      </c>
      <c r="X121" s="261" t="e">
        <f t="shared" si="41"/>
        <v>#NUM!</v>
      </c>
      <c r="Y121" s="262" t="e">
        <f t="shared" si="55"/>
        <v>#NUM!</v>
      </c>
      <c r="Z121" s="272" t="e">
        <f t="shared" si="42"/>
        <v>#NUM!</v>
      </c>
      <c r="AA121" s="263" t="e">
        <f t="shared" si="56"/>
        <v>#NUM!</v>
      </c>
      <c r="AC121" s="45">
        <v>112</v>
      </c>
      <c r="AD121" s="46">
        <f t="shared" si="67"/>
        <v>49675</v>
      </c>
      <c r="AE121" s="261" t="e">
        <f t="shared" si="43"/>
        <v>#NUM!</v>
      </c>
      <c r="AF121" s="262" t="e">
        <f t="shared" si="57"/>
        <v>#NUM!</v>
      </c>
      <c r="AG121" s="272" t="e">
        <f t="shared" si="44"/>
        <v>#NUM!</v>
      </c>
      <c r="AH121" s="263" t="e">
        <f t="shared" si="58"/>
        <v>#NUM!</v>
      </c>
      <c r="AJ121" s="45">
        <v>112</v>
      </c>
      <c r="AK121" s="46">
        <f t="shared" si="68"/>
        <v>49675</v>
      </c>
      <c r="AL121" s="261" t="e">
        <f t="shared" si="45"/>
        <v>#NUM!</v>
      </c>
      <c r="AM121" s="262" t="e">
        <f t="shared" si="59"/>
        <v>#NUM!</v>
      </c>
      <c r="AN121" s="272" t="e">
        <f t="shared" si="46"/>
        <v>#NUM!</v>
      </c>
      <c r="AO121" s="263" t="e">
        <f t="shared" si="60"/>
        <v>#NUM!</v>
      </c>
      <c r="AQ121" s="45">
        <v>112</v>
      </c>
      <c r="AR121" s="46">
        <f t="shared" si="69"/>
        <v>49706</v>
      </c>
      <c r="AS121" s="261">
        <f t="shared" si="47"/>
        <v>0</v>
      </c>
      <c r="AT121" s="262">
        <f t="shared" si="61"/>
        <v>0</v>
      </c>
      <c r="AU121" s="272">
        <f t="shared" si="48"/>
        <v>0</v>
      </c>
      <c r="AV121" s="263">
        <f t="shared" si="62"/>
        <v>0</v>
      </c>
    </row>
    <row r="122" spans="1:48" x14ac:dyDescent="0.45">
      <c r="A122" s="49">
        <v>113</v>
      </c>
      <c r="B122" s="46">
        <f t="shared" si="63"/>
        <v>49706</v>
      </c>
      <c r="C122" s="268" t="e">
        <f t="shared" si="35"/>
        <v>#NUM!</v>
      </c>
      <c r="D122" s="262" t="e">
        <f t="shared" si="49"/>
        <v>#NUM!</v>
      </c>
      <c r="E122" s="262" t="e">
        <f t="shared" si="36"/>
        <v>#NUM!</v>
      </c>
      <c r="F122" s="263" t="e">
        <f t="shared" si="50"/>
        <v>#NUM!</v>
      </c>
      <c r="G122" s="27"/>
      <c r="H122" s="45">
        <v>113</v>
      </c>
      <c r="I122" s="46">
        <f t="shared" si="64"/>
        <v>49706</v>
      </c>
      <c r="J122" s="261" t="e">
        <f t="shared" si="37"/>
        <v>#NUM!</v>
      </c>
      <c r="K122" s="262" t="e">
        <f t="shared" si="51"/>
        <v>#NUM!</v>
      </c>
      <c r="L122" s="272" t="e">
        <f t="shared" si="38"/>
        <v>#NUM!</v>
      </c>
      <c r="M122" s="263" t="e">
        <f t="shared" si="52"/>
        <v>#NUM!</v>
      </c>
      <c r="N122" s="26"/>
      <c r="O122" s="45">
        <v>113</v>
      </c>
      <c r="P122" s="46">
        <f t="shared" si="65"/>
        <v>49706</v>
      </c>
      <c r="Q122" s="261" t="e">
        <f t="shared" si="39"/>
        <v>#NUM!</v>
      </c>
      <c r="R122" s="262" t="e">
        <f t="shared" si="53"/>
        <v>#NUM!</v>
      </c>
      <c r="S122" s="272" t="e">
        <f t="shared" si="40"/>
        <v>#NUM!</v>
      </c>
      <c r="T122" s="263" t="e">
        <f t="shared" si="54"/>
        <v>#NUM!</v>
      </c>
      <c r="V122" s="45">
        <v>113</v>
      </c>
      <c r="W122" s="46">
        <f t="shared" si="66"/>
        <v>49706</v>
      </c>
      <c r="X122" s="261" t="e">
        <f t="shared" si="41"/>
        <v>#NUM!</v>
      </c>
      <c r="Y122" s="262" t="e">
        <f t="shared" si="55"/>
        <v>#NUM!</v>
      </c>
      <c r="Z122" s="272" t="e">
        <f t="shared" si="42"/>
        <v>#NUM!</v>
      </c>
      <c r="AA122" s="263" t="e">
        <f t="shared" si="56"/>
        <v>#NUM!</v>
      </c>
      <c r="AC122" s="45">
        <v>113</v>
      </c>
      <c r="AD122" s="46">
        <f t="shared" si="67"/>
        <v>49706</v>
      </c>
      <c r="AE122" s="261" t="e">
        <f t="shared" si="43"/>
        <v>#NUM!</v>
      </c>
      <c r="AF122" s="262" t="e">
        <f t="shared" si="57"/>
        <v>#NUM!</v>
      </c>
      <c r="AG122" s="272" t="e">
        <f t="shared" si="44"/>
        <v>#NUM!</v>
      </c>
      <c r="AH122" s="263" t="e">
        <f t="shared" si="58"/>
        <v>#NUM!</v>
      </c>
      <c r="AJ122" s="45">
        <v>113</v>
      </c>
      <c r="AK122" s="46">
        <f t="shared" si="68"/>
        <v>49706</v>
      </c>
      <c r="AL122" s="261" t="e">
        <f t="shared" si="45"/>
        <v>#NUM!</v>
      </c>
      <c r="AM122" s="262" t="e">
        <f t="shared" si="59"/>
        <v>#NUM!</v>
      </c>
      <c r="AN122" s="272" t="e">
        <f t="shared" si="46"/>
        <v>#NUM!</v>
      </c>
      <c r="AO122" s="263" t="e">
        <f t="shared" si="60"/>
        <v>#NUM!</v>
      </c>
      <c r="AQ122" s="45">
        <v>113</v>
      </c>
      <c r="AR122" s="46">
        <f t="shared" si="69"/>
        <v>49735</v>
      </c>
      <c r="AS122" s="261">
        <f t="shared" si="47"/>
        <v>0</v>
      </c>
      <c r="AT122" s="262">
        <f t="shared" si="61"/>
        <v>0</v>
      </c>
      <c r="AU122" s="272">
        <f t="shared" si="48"/>
        <v>0</v>
      </c>
      <c r="AV122" s="263">
        <f t="shared" si="62"/>
        <v>0</v>
      </c>
    </row>
    <row r="123" spans="1:48" x14ac:dyDescent="0.45">
      <c r="A123" s="49">
        <v>114</v>
      </c>
      <c r="B123" s="46">
        <f t="shared" si="63"/>
        <v>49735</v>
      </c>
      <c r="C123" s="268" t="e">
        <f t="shared" si="35"/>
        <v>#NUM!</v>
      </c>
      <c r="D123" s="262" t="e">
        <f t="shared" si="49"/>
        <v>#NUM!</v>
      </c>
      <c r="E123" s="262" t="e">
        <f t="shared" si="36"/>
        <v>#NUM!</v>
      </c>
      <c r="F123" s="263" t="e">
        <f t="shared" si="50"/>
        <v>#NUM!</v>
      </c>
      <c r="G123" s="27"/>
      <c r="H123" s="45">
        <v>114</v>
      </c>
      <c r="I123" s="46">
        <f t="shared" si="64"/>
        <v>49735</v>
      </c>
      <c r="J123" s="261" t="e">
        <f t="shared" si="37"/>
        <v>#NUM!</v>
      </c>
      <c r="K123" s="262" t="e">
        <f t="shared" si="51"/>
        <v>#NUM!</v>
      </c>
      <c r="L123" s="272" t="e">
        <f t="shared" si="38"/>
        <v>#NUM!</v>
      </c>
      <c r="M123" s="263" t="e">
        <f t="shared" si="52"/>
        <v>#NUM!</v>
      </c>
      <c r="N123" s="26"/>
      <c r="O123" s="45">
        <v>114</v>
      </c>
      <c r="P123" s="46">
        <f t="shared" si="65"/>
        <v>49735</v>
      </c>
      <c r="Q123" s="261" t="e">
        <f t="shared" si="39"/>
        <v>#NUM!</v>
      </c>
      <c r="R123" s="262" t="e">
        <f t="shared" si="53"/>
        <v>#NUM!</v>
      </c>
      <c r="S123" s="272" t="e">
        <f t="shared" si="40"/>
        <v>#NUM!</v>
      </c>
      <c r="T123" s="263" t="e">
        <f t="shared" si="54"/>
        <v>#NUM!</v>
      </c>
      <c r="V123" s="45">
        <v>114</v>
      </c>
      <c r="W123" s="46">
        <f t="shared" si="66"/>
        <v>49735</v>
      </c>
      <c r="X123" s="261" t="e">
        <f t="shared" si="41"/>
        <v>#NUM!</v>
      </c>
      <c r="Y123" s="262" t="e">
        <f t="shared" si="55"/>
        <v>#NUM!</v>
      </c>
      <c r="Z123" s="272" t="e">
        <f t="shared" si="42"/>
        <v>#NUM!</v>
      </c>
      <c r="AA123" s="263" t="e">
        <f t="shared" si="56"/>
        <v>#NUM!</v>
      </c>
      <c r="AC123" s="45">
        <v>114</v>
      </c>
      <c r="AD123" s="46">
        <f t="shared" si="67"/>
        <v>49735</v>
      </c>
      <c r="AE123" s="261" t="e">
        <f t="shared" si="43"/>
        <v>#NUM!</v>
      </c>
      <c r="AF123" s="262" t="e">
        <f t="shared" si="57"/>
        <v>#NUM!</v>
      </c>
      <c r="AG123" s="272" t="e">
        <f t="shared" si="44"/>
        <v>#NUM!</v>
      </c>
      <c r="AH123" s="263" t="e">
        <f t="shared" si="58"/>
        <v>#NUM!</v>
      </c>
      <c r="AJ123" s="45">
        <v>114</v>
      </c>
      <c r="AK123" s="46">
        <f t="shared" si="68"/>
        <v>49735</v>
      </c>
      <c r="AL123" s="261" t="e">
        <f t="shared" si="45"/>
        <v>#NUM!</v>
      </c>
      <c r="AM123" s="262" t="e">
        <f t="shared" si="59"/>
        <v>#NUM!</v>
      </c>
      <c r="AN123" s="272" t="e">
        <f t="shared" si="46"/>
        <v>#NUM!</v>
      </c>
      <c r="AO123" s="263" t="e">
        <f t="shared" si="60"/>
        <v>#NUM!</v>
      </c>
      <c r="AQ123" s="45">
        <v>114</v>
      </c>
      <c r="AR123" s="46">
        <f t="shared" si="69"/>
        <v>49766</v>
      </c>
      <c r="AS123" s="261">
        <f t="shared" si="47"/>
        <v>0</v>
      </c>
      <c r="AT123" s="262">
        <f t="shared" si="61"/>
        <v>0</v>
      </c>
      <c r="AU123" s="272">
        <f t="shared" si="48"/>
        <v>0</v>
      </c>
      <c r="AV123" s="263">
        <f t="shared" si="62"/>
        <v>0</v>
      </c>
    </row>
    <row r="124" spans="1:48" x14ac:dyDescent="0.45">
      <c r="A124" s="49">
        <v>115</v>
      </c>
      <c r="B124" s="46">
        <f t="shared" si="63"/>
        <v>49766</v>
      </c>
      <c r="C124" s="268" t="e">
        <f t="shared" si="35"/>
        <v>#NUM!</v>
      </c>
      <c r="D124" s="262" t="e">
        <f t="shared" si="49"/>
        <v>#NUM!</v>
      </c>
      <c r="E124" s="262" t="e">
        <f t="shared" si="36"/>
        <v>#NUM!</v>
      </c>
      <c r="F124" s="263" t="e">
        <f t="shared" si="50"/>
        <v>#NUM!</v>
      </c>
      <c r="G124" s="27"/>
      <c r="H124" s="45">
        <v>115</v>
      </c>
      <c r="I124" s="46">
        <f t="shared" si="64"/>
        <v>49766</v>
      </c>
      <c r="J124" s="261" t="e">
        <f t="shared" si="37"/>
        <v>#NUM!</v>
      </c>
      <c r="K124" s="262" t="e">
        <f t="shared" si="51"/>
        <v>#NUM!</v>
      </c>
      <c r="L124" s="272" t="e">
        <f t="shared" si="38"/>
        <v>#NUM!</v>
      </c>
      <c r="M124" s="263" t="e">
        <f t="shared" si="52"/>
        <v>#NUM!</v>
      </c>
      <c r="N124" s="26"/>
      <c r="O124" s="45">
        <v>115</v>
      </c>
      <c r="P124" s="46">
        <f t="shared" si="65"/>
        <v>49766</v>
      </c>
      <c r="Q124" s="261" t="e">
        <f t="shared" si="39"/>
        <v>#NUM!</v>
      </c>
      <c r="R124" s="262" t="e">
        <f t="shared" si="53"/>
        <v>#NUM!</v>
      </c>
      <c r="S124" s="272" t="e">
        <f t="shared" si="40"/>
        <v>#NUM!</v>
      </c>
      <c r="T124" s="263" t="e">
        <f t="shared" si="54"/>
        <v>#NUM!</v>
      </c>
      <c r="V124" s="45">
        <v>115</v>
      </c>
      <c r="W124" s="46">
        <f t="shared" si="66"/>
        <v>49766</v>
      </c>
      <c r="X124" s="261" t="e">
        <f t="shared" si="41"/>
        <v>#NUM!</v>
      </c>
      <c r="Y124" s="262" t="e">
        <f t="shared" si="55"/>
        <v>#NUM!</v>
      </c>
      <c r="Z124" s="272" t="e">
        <f t="shared" si="42"/>
        <v>#NUM!</v>
      </c>
      <c r="AA124" s="263" t="e">
        <f t="shared" si="56"/>
        <v>#NUM!</v>
      </c>
      <c r="AC124" s="45">
        <v>115</v>
      </c>
      <c r="AD124" s="46">
        <f t="shared" si="67"/>
        <v>49766</v>
      </c>
      <c r="AE124" s="261" t="e">
        <f t="shared" si="43"/>
        <v>#NUM!</v>
      </c>
      <c r="AF124" s="262" t="e">
        <f t="shared" si="57"/>
        <v>#NUM!</v>
      </c>
      <c r="AG124" s="272" t="e">
        <f t="shared" si="44"/>
        <v>#NUM!</v>
      </c>
      <c r="AH124" s="263" t="e">
        <f t="shared" si="58"/>
        <v>#NUM!</v>
      </c>
      <c r="AJ124" s="45">
        <v>115</v>
      </c>
      <c r="AK124" s="46">
        <f t="shared" si="68"/>
        <v>49766</v>
      </c>
      <c r="AL124" s="261" t="e">
        <f t="shared" si="45"/>
        <v>#NUM!</v>
      </c>
      <c r="AM124" s="262" t="e">
        <f t="shared" si="59"/>
        <v>#NUM!</v>
      </c>
      <c r="AN124" s="272" t="e">
        <f t="shared" si="46"/>
        <v>#NUM!</v>
      </c>
      <c r="AO124" s="263" t="e">
        <f t="shared" si="60"/>
        <v>#NUM!</v>
      </c>
      <c r="AQ124" s="45">
        <v>115</v>
      </c>
      <c r="AR124" s="46">
        <f t="shared" si="69"/>
        <v>49796</v>
      </c>
      <c r="AS124" s="261">
        <f t="shared" si="47"/>
        <v>0</v>
      </c>
      <c r="AT124" s="262">
        <f t="shared" si="61"/>
        <v>0</v>
      </c>
      <c r="AU124" s="272">
        <f t="shared" si="48"/>
        <v>0</v>
      </c>
      <c r="AV124" s="263">
        <f t="shared" si="62"/>
        <v>0</v>
      </c>
    </row>
    <row r="125" spans="1:48" x14ac:dyDescent="0.45">
      <c r="A125" s="49">
        <v>116</v>
      </c>
      <c r="B125" s="46">
        <f t="shared" si="63"/>
        <v>49796</v>
      </c>
      <c r="C125" s="268" t="e">
        <f t="shared" si="35"/>
        <v>#NUM!</v>
      </c>
      <c r="D125" s="262" t="e">
        <f t="shared" si="49"/>
        <v>#NUM!</v>
      </c>
      <c r="E125" s="262" t="e">
        <f t="shared" si="36"/>
        <v>#NUM!</v>
      </c>
      <c r="F125" s="263" t="e">
        <f t="shared" si="50"/>
        <v>#NUM!</v>
      </c>
      <c r="G125" s="27"/>
      <c r="H125" s="45">
        <v>116</v>
      </c>
      <c r="I125" s="46">
        <f t="shared" si="64"/>
        <v>49796</v>
      </c>
      <c r="J125" s="261" t="e">
        <f t="shared" si="37"/>
        <v>#NUM!</v>
      </c>
      <c r="K125" s="262" t="e">
        <f t="shared" si="51"/>
        <v>#NUM!</v>
      </c>
      <c r="L125" s="272" t="e">
        <f t="shared" si="38"/>
        <v>#NUM!</v>
      </c>
      <c r="M125" s="263" t="e">
        <f t="shared" si="52"/>
        <v>#NUM!</v>
      </c>
      <c r="N125" s="26"/>
      <c r="O125" s="45">
        <v>116</v>
      </c>
      <c r="P125" s="46">
        <f t="shared" si="65"/>
        <v>49796</v>
      </c>
      <c r="Q125" s="261" t="e">
        <f t="shared" si="39"/>
        <v>#NUM!</v>
      </c>
      <c r="R125" s="262" t="e">
        <f t="shared" si="53"/>
        <v>#NUM!</v>
      </c>
      <c r="S125" s="272" t="e">
        <f t="shared" si="40"/>
        <v>#NUM!</v>
      </c>
      <c r="T125" s="263" t="e">
        <f t="shared" si="54"/>
        <v>#NUM!</v>
      </c>
      <c r="V125" s="45">
        <v>116</v>
      </c>
      <c r="W125" s="46">
        <f t="shared" si="66"/>
        <v>49796</v>
      </c>
      <c r="X125" s="261" t="e">
        <f t="shared" si="41"/>
        <v>#NUM!</v>
      </c>
      <c r="Y125" s="262" t="e">
        <f t="shared" si="55"/>
        <v>#NUM!</v>
      </c>
      <c r="Z125" s="272" t="e">
        <f t="shared" si="42"/>
        <v>#NUM!</v>
      </c>
      <c r="AA125" s="263" t="e">
        <f t="shared" si="56"/>
        <v>#NUM!</v>
      </c>
      <c r="AC125" s="45">
        <v>116</v>
      </c>
      <c r="AD125" s="46">
        <f t="shared" si="67"/>
        <v>49796</v>
      </c>
      <c r="AE125" s="261" t="e">
        <f t="shared" si="43"/>
        <v>#NUM!</v>
      </c>
      <c r="AF125" s="262" t="e">
        <f t="shared" si="57"/>
        <v>#NUM!</v>
      </c>
      <c r="AG125" s="272" t="e">
        <f t="shared" si="44"/>
        <v>#NUM!</v>
      </c>
      <c r="AH125" s="263" t="e">
        <f t="shared" si="58"/>
        <v>#NUM!</v>
      </c>
      <c r="AJ125" s="45">
        <v>116</v>
      </c>
      <c r="AK125" s="46">
        <f t="shared" si="68"/>
        <v>49796</v>
      </c>
      <c r="AL125" s="261" t="e">
        <f t="shared" si="45"/>
        <v>#NUM!</v>
      </c>
      <c r="AM125" s="262" t="e">
        <f t="shared" si="59"/>
        <v>#NUM!</v>
      </c>
      <c r="AN125" s="272" t="e">
        <f t="shared" si="46"/>
        <v>#NUM!</v>
      </c>
      <c r="AO125" s="263" t="e">
        <f t="shared" si="60"/>
        <v>#NUM!</v>
      </c>
      <c r="AQ125" s="45">
        <v>116</v>
      </c>
      <c r="AR125" s="46">
        <f t="shared" si="69"/>
        <v>49827</v>
      </c>
      <c r="AS125" s="261">
        <f t="shared" si="47"/>
        <v>0</v>
      </c>
      <c r="AT125" s="262">
        <f t="shared" si="61"/>
        <v>0</v>
      </c>
      <c r="AU125" s="272">
        <f t="shared" si="48"/>
        <v>0</v>
      </c>
      <c r="AV125" s="263">
        <f t="shared" si="62"/>
        <v>0</v>
      </c>
    </row>
    <row r="126" spans="1:48" x14ac:dyDescent="0.45">
      <c r="A126" s="49">
        <v>117</v>
      </c>
      <c r="B126" s="46">
        <f t="shared" si="63"/>
        <v>49827</v>
      </c>
      <c r="C126" s="268" t="e">
        <f t="shared" si="35"/>
        <v>#NUM!</v>
      </c>
      <c r="D126" s="262" t="e">
        <f t="shared" si="49"/>
        <v>#NUM!</v>
      </c>
      <c r="E126" s="262" t="e">
        <f t="shared" si="36"/>
        <v>#NUM!</v>
      </c>
      <c r="F126" s="263" t="e">
        <f t="shared" si="50"/>
        <v>#NUM!</v>
      </c>
      <c r="G126" s="27"/>
      <c r="H126" s="45">
        <v>117</v>
      </c>
      <c r="I126" s="46">
        <f t="shared" si="64"/>
        <v>49827</v>
      </c>
      <c r="J126" s="261" t="e">
        <f t="shared" si="37"/>
        <v>#NUM!</v>
      </c>
      <c r="K126" s="262" t="e">
        <f t="shared" si="51"/>
        <v>#NUM!</v>
      </c>
      <c r="L126" s="272" t="e">
        <f t="shared" si="38"/>
        <v>#NUM!</v>
      </c>
      <c r="M126" s="263" t="e">
        <f t="shared" si="52"/>
        <v>#NUM!</v>
      </c>
      <c r="N126" s="26"/>
      <c r="O126" s="45">
        <v>117</v>
      </c>
      <c r="P126" s="46">
        <f t="shared" si="65"/>
        <v>49827</v>
      </c>
      <c r="Q126" s="261" t="e">
        <f t="shared" si="39"/>
        <v>#NUM!</v>
      </c>
      <c r="R126" s="262" t="e">
        <f t="shared" si="53"/>
        <v>#NUM!</v>
      </c>
      <c r="S126" s="272" t="e">
        <f t="shared" si="40"/>
        <v>#NUM!</v>
      </c>
      <c r="T126" s="263" t="e">
        <f t="shared" si="54"/>
        <v>#NUM!</v>
      </c>
      <c r="V126" s="45">
        <v>117</v>
      </c>
      <c r="W126" s="46">
        <f t="shared" si="66"/>
        <v>49827</v>
      </c>
      <c r="X126" s="261" t="e">
        <f t="shared" si="41"/>
        <v>#NUM!</v>
      </c>
      <c r="Y126" s="262" t="e">
        <f t="shared" si="55"/>
        <v>#NUM!</v>
      </c>
      <c r="Z126" s="272" t="e">
        <f t="shared" si="42"/>
        <v>#NUM!</v>
      </c>
      <c r="AA126" s="263" t="e">
        <f t="shared" si="56"/>
        <v>#NUM!</v>
      </c>
      <c r="AC126" s="45">
        <v>117</v>
      </c>
      <c r="AD126" s="46">
        <f t="shared" si="67"/>
        <v>49827</v>
      </c>
      <c r="AE126" s="261" t="e">
        <f t="shared" si="43"/>
        <v>#NUM!</v>
      </c>
      <c r="AF126" s="262" t="e">
        <f t="shared" si="57"/>
        <v>#NUM!</v>
      </c>
      <c r="AG126" s="272" t="e">
        <f t="shared" si="44"/>
        <v>#NUM!</v>
      </c>
      <c r="AH126" s="263" t="e">
        <f t="shared" si="58"/>
        <v>#NUM!</v>
      </c>
      <c r="AJ126" s="45">
        <v>117</v>
      </c>
      <c r="AK126" s="46">
        <f t="shared" si="68"/>
        <v>49827</v>
      </c>
      <c r="AL126" s="261" t="e">
        <f t="shared" si="45"/>
        <v>#NUM!</v>
      </c>
      <c r="AM126" s="262" t="e">
        <f t="shared" si="59"/>
        <v>#NUM!</v>
      </c>
      <c r="AN126" s="272" t="e">
        <f t="shared" si="46"/>
        <v>#NUM!</v>
      </c>
      <c r="AO126" s="263" t="e">
        <f t="shared" si="60"/>
        <v>#NUM!</v>
      </c>
      <c r="AQ126" s="45">
        <v>117</v>
      </c>
      <c r="AR126" s="46">
        <f t="shared" si="69"/>
        <v>49857</v>
      </c>
      <c r="AS126" s="261">
        <f t="shared" si="47"/>
        <v>0</v>
      </c>
      <c r="AT126" s="262">
        <f t="shared" si="61"/>
        <v>0</v>
      </c>
      <c r="AU126" s="272">
        <f t="shared" si="48"/>
        <v>0</v>
      </c>
      <c r="AV126" s="263">
        <f t="shared" si="62"/>
        <v>0</v>
      </c>
    </row>
    <row r="127" spans="1:48" x14ac:dyDescent="0.45">
      <c r="A127" s="49">
        <v>118</v>
      </c>
      <c r="B127" s="46">
        <f t="shared" si="63"/>
        <v>49857</v>
      </c>
      <c r="C127" s="268" t="e">
        <f t="shared" si="35"/>
        <v>#NUM!</v>
      </c>
      <c r="D127" s="262" t="e">
        <f t="shared" si="49"/>
        <v>#NUM!</v>
      </c>
      <c r="E127" s="262" t="e">
        <f t="shared" si="36"/>
        <v>#NUM!</v>
      </c>
      <c r="F127" s="263" t="e">
        <f t="shared" si="50"/>
        <v>#NUM!</v>
      </c>
      <c r="G127" s="27"/>
      <c r="H127" s="45">
        <v>118</v>
      </c>
      <c r="I127" s="46">
        <f t="shared" si="64"/>
        <v>49857</v>
      </c>
      <c r="J127" s="261" t="e">
        <f t="shared" si="37"/>
        <v>#NUM!</v>
      </c>
      <c r="K127" s="262" t="e">
        <f t="shared" si="51"/>
        <v>#NUM!</v>
      </c>
      <c r="L127" s="272" t="e">
        <f t="shared" si="38"/>
        <v>#NUM!</v>
      </c>
      <c r="M127" s="263" t="e">
        <f t="shared" si="52"/>
        <v>#NUM!</v>
      </c>
      <c r="N127" s="26"/>
      <c r="O127" s="45">
        <v>118</v>
      </c>
      <c r="P127" s="46">
        <f t="shared" si="65"/>
        <v>49857</v>
      </c>
      <c r="Q127" s="261" t="e">
        <f t="shared" si="39"/>
        <v>#NUM!</v>
      </c>
      <c r="R127" s="262" t="e">
        <f t="shared" si="53"/>
        <v>#NUM!</v>
      </c>
      <c r="S127" s="272" t="e">
        <f t="shared" si="40"/>
        <v>#NUM!</v>
      </c>
      <c r="T127" s="263" t="e">
        <f t="shared" si="54"/>
        <v>#NUM!</v>
      </c>
      <c r="V127" s="45">
        <v>118</v>
      </c>
      <c r="W127" s="46">
        <f t="shared" si="66"/>
        <v>49857</v>
      </c>
      <c r="X127" s="261" t="e">
        <f t="shared" si="41"/>
        <v>#NUM!</v>
      </c>
      <c r="Y127" s="262" t="e">
        <f t="shared" si="55"/>
        <v>#NUM!</v>
      </c>
      <c r="Z127" s="272" t="e">
        <f t="shared" si="42"/>
        <v>#NUM!</v>
      </c>
      <c r="AA127" s="263" t="e">
        <f t="shared" si="56"/>
        <v>#NUM!</v>
      </c>
      <c r="AC127" s="45">
        <v>118</v>
      </c>
      <c r="AD127" s="46">
        <f t="shared" si="67"/>
        <v>49857</v>
      </c>
      <c r="AE127" s="261" t="e">
        <f t="shared" si="43"/>
        <v>#NUM!</v>
      </c>
      <c r="AF127" s="262" t="e">
        <f t="shared" si="57"/>
        <v>#NUM!</v>
      </c>
      <c r="AG127" s="272" t="e">
        <f t="shared" si="44"/>
        <v>#NUM!</v>
      </c>
      <c r="AH127" s="263" t="e">
        <f t="shared" si="58"/>
        <v>#NUM!</v>
      </c>
      <c r="AJ127" s="45">
        <v>118</v>
      </c>
      <c r="AK127" s="46">
        <f t="shared" si="68"/>
        <v>49857</v>
      </c>
      <c r="AL127" s="261" t="e">
        <f t="shared" si="45"/>
        <v>#NUM!</v>
      </c>
      <c r="AM127" s="262" t="e">
        <f t="shared" si="59"/>
        <v>#NUM!</v>
      </c>
      <c r="AN127" s="272" t="e">
        <f t="shared" si="46"/>
        <v>#NUM!</v>
      </c>
      <c r="AO127" s="263" t="e">
        <f t="shared" si="60"/>
        <v>#NUM!</v>
      </c>
      <c r="AQ127" s="45">
        <v>118</v>
      </c>
      <c r="AR127" s="46">
        <f t="shared" si="69"/>
        <v>49888</v>
      </c>
      <c r="AS127" s="261">
        <f t="shared" si="47"/>
        <v>0</v>
      </c>
      <c r="AT127" s="262">
        <f t="shared" si="61"/>
        <v>0</v>
      </c>
      <c r="AU127" s="272">
        <f t="shared" si="48"/>
        <v>0</v>
      </c>
      <c r="AV127" s="263">
        <f t="shared" si="62"/>
        <v>0</v>
      </c>
    </row>
    <row r="128" spans="1:48" x14ac:dyDescent="0.45">
      <c r="A128" s="49">
        <v>119</v>
      </c>
      <c r="B128" s="46">
        <f t="shared" si="63"/>
        <v>49888</v>
      </c>
      <c r="C128" s="268" t="e">
        <f t="shared" si="35"/>
        <v>#NUM!</v>
      </c>
      <c r="D128" s="262" t="e">
        <f t="shared" si="49"/>
        <v>#NUM!</v>
      </c>
      <c r="E128" s="262" t="e">
        <f t="shared" si="36"/>
        <v>#NUM!</v>
      </c>
      <c r="F128" s="263" t="e">
        <f t="shared" si="50"/>
        <v>#NUM!</v>
      </c>
      <c r="G128" s="27"/>
      <c r="H128" s="45">
        <v>119</v>
      </c>
      <c r="I128" s="46">
        <f t="shared" si="64"/>
        <v>49888</v>
      </c>
      <c r="J128" s="261" t="e">
        <f t="shared" si="37"/>
        <v>#NUM!</v>
      </c>
      <c r="K128" s="262" t="e">
        <f t="shared" si="51"/>
        <v>#NUM!</v>
      </c>
      <c r="L128" s="272" t="e">
        <f t="shared" si="38"/>
        <v>#NUM!</v>
      </c>
      <c r="M128" s="263" t="e">
        <f t="shared" si="52"/>
        <v>#NUM!</v>
      </c>
      <c r="N128" s="26"/>
      <c r="O128" s="45">
        <v>119</v>
      </c>
      <c r="P128" s="46">
        <f t="shared" si="65"/>
        <v>49888</v>
      </c>
      <c r="Q128" s="261" t="e">
        <f t="shared" si="39"/>
        <v>#NUM!</v>
      </c>
      <c r="R128" s="262" t="e">
        <f t="shared" si="53"/>
        <v>#NUM!</v>
      </c>
      <c r="S128" s="272" t="e">
        <f t="shared" si="40"/>
        <v>#NUM!</v>
      </c>
      <c r="T128" s="263" t="e">
        <f t="shared" si="54"/>
        <v>#NUM!</v>
      </c>
      <c r="V128" s="45">
        <v>119</v>
      </c>
      <c r="W128" s="46">
        <f t="shared" si="66"/>
        <v>49888</v>
      </c>
      <c r="X128" s="261" t="e">
        <f t="shared" si="41"/>
        <v>#NUM!</v>
      </c>
      <c r="Y128" s="262" t="e">
        <f t="shared" si="55"/>
        <v>#NUM!</v>
      </c>
      <c r="Z128" s="272" t="e">
        <f t="shared" si="42"/>
        <v>#NUM!</v>
      </c>
      <c r="AA128" s="263" t="e">
        <f t="shared" si="56"/>
        <v>#NUM!</v>
      </c>
      <c r="AC128" s="45">
        <v>119</v>
      </c>
      <c r="AD128" s="46">
        <f t="shared" si="67"/>
        <v>49888</v>
      </c>
      <c r="AE128" s="261" t="e">
        <f t="shared" si="43"/>
        <v>#NUM!</v>
      </c>
      <c r="AF128" s="262" t="e">
        <f t="shared" si="57"/>
        <v>#NUM!</v>
      </c>
      <c r="AG128" s="272" t="e">
        <f t="shared" si="44"/>
        <v>#NUM!</v>
      </c>
      <c r="AH128" s="263" t="e">
        <f t="shared" si="58"/>
        <v>#NUM!</v>
      </c>
      <c r="AJ128" s="45">
        <v>119</v>
      </c>
      <c r="AK128" s="46">
        <f t="shared" si="68"/>
        <v>49888</v>
      </c>
      <c r="AL128" s="261" t="e">
        <f t="shared" si="45"/>
        <v>#NUM!</v>
      </c>
      <c r="AM128" s="262" t="e">
        <f t="shared" si="59"/>
        <v>#NUM!</v>
      </c>
      <c r="AN128" s="272" t="e">
        <f t="shared" si="46"/>
        <v>#NUM!</v>
      </c>
      <c r="AO128" s="263" t="e">
        <f t="shared" si="60"/>
        <v>#NUM!</v>
      </c>
      <c r="AQ128" s="45">
        <v>119</v>
      </c>
      <c r="AR128" s="46">
        <f t="shared" si="69"/>
        <v>49919</v>
      </c>
      <c r="AS128" s="261">
        <f t="shared" si="47"/>
        <v>0</v>
      </c>
      <c r="AT128" s="262">
        <f t="shared" si="61"/>
        <v>0</v>
      </c>
      <c r="AU128" s="272">
        <f t="shared" si="48"/>
        <v>0</v>
      </c>
      <c r="AV128" s="263">
        <f t="shared" si="62"/>
        <v>0</v>
      </c>
    </row>
    <row r="129" spans="1:48" ht="14.65" thickBot="1" x14ac:dyDescent="0.5">
      <c r="A129" s="49">
        <v>120</v>
      </c>
      <c r="B129" s="46">
        <f t="shared" si="63"/>
        <v>49919</v>
      </c>
      <c r="C129" s="269" t="e">
        <f t="shared" si="35"/>
        <v>#NUM!</v>
      </c>
      <c r="D129" s="265" t="e">
        <f t="shared" si="49"/>
        <v>#NUM!</v>
      </c>
      <c r="E129" s="265" t="e">
        <f t="shared" si="36"/>
        <v>#NUM!</v>
      </c>
      <c r="F129" s="266" t="e">
        <f t="shared" si="50"/>
        <v>#NUM!</v>
      </c>
      <c r="G129" s="27"/>
      <c r="H129" s="47">
        <v>120</v>
      </c>
      <c r="I129" s="46">
        <f t="shared" si="64"/>
        <v>49919</v>
      </c>
      <c r="J129" s="264" t="e">
        <f t="shared" si="37"/>
        <v>#NUM!</v>
      </c>
      <c r="K129" s="265" t="e">
        <f t="shared" si="51"/>
        <v>#NUM!</v>
      </c>
      <c r="L129" s="273" t="e">
        <f t="shared" si="38"/>
        <v>#NUM!</v>
      </c>
      <c r="M129" s="266" t="e">
        <f t="shared" si="52"/>
        <v>#NUM!</v>
      </c>
      <c r="N129" s="26"/>
      <c r="O129" s="47">
        <v>120</v>
      </c>
      <c r="P129" s="46">
        <f t="shared" si="65"/>
        <v>49919</v>
      </c>
      <c r="Q129" s="264" t="e">
        <f t="shared" si="39"/>
        <v>#NUM!</v>
      </c>
      <c r="R129" s="265" t="e">
        <f t="shared" si="53"/>
        <v>#NUM!</v>
      </c>
      <c r="S129" s="273" t="e">
        <f t="shared" si="40"/>
        <v>#NUM!</v>
      </c>
      <c r="T129" s="266" t="e">
        <f t="shared" si="54"/>
        <v>#NUM!</v>
      </c>
      <c r="V129" s="47">
        <v>120</v>
      </c>
      <c r="W129" s="46">
        <f t="shared" si="66"/>
        <v>49919</v>
      </c>
      <c r="X129" s="264" t="e">
        <f t="shared" si="41"/>
        <v>#NUM!</v>
      </c>
      <c r="Y129" s="265" t="e">
        <f t="shared" si="55"/>
        <v>#NUM!</v>
      </c>
      <c r="Z129" s="273" t="e">
        <f t="shared" si="42"/>
        <v>#NUM!</v>
      </c>
      <c r="AA129" s="266" t="e">
        <f t="shared" si="56"/>
        <v>#NUM!</v>
      </c>
      <c r="AC129" s="47">
        <v>120</v>
      </c>
      <c r="AD129" s="46">
        <f t="shared" si="67"/>
        <v>49919</v>
      </c>
      <c r="AE129" s="264" t="e">
        <f t="shared" si="43"/>
        <v>#NUM!</v>
      </c>
      <c r="AF129" s="265" t="e">
        <f t="shared" si="57"/>
        <v>#NUM!</v>
      </c>
      <c r="AG129" s="273" t="e">
        <f t="shared" si="44"/>
        <v>#NUM!</v>
      </c>
      <c r="AH129" s="266" t="e">
        <f t="shared" si="58"/>
        <v>#NUM!</v>
      </c>
      <c r="AJ129" s="47">
        <v>120</v>
      </c>
      <c r="AK129" s="46">
        <f t="shared" si="68"/>
        <v>49919</v>
      </c>
      <c r="AL129" s="264" t="e">
        <f t="shared" si="45"/>
        <v>#NUM!</v>
      </c>
      <c r="AM129" s="265" t="e">
        <f t="shared" si="59"/>
        <v>#NUM!</v>
      </c>
      <c r="AN129" s="273" t="e">
        <f t="shared" si="46"/>
        <v>#NUM!</v>
      </c>
      <c r="AO129" s="266" t="e">
        <f t="shared" si="60"/>
        <v>#NUM!</v>
      </c>
      <c r="AQ129" s="47">
        <v>120</v>
      </c>
      <c r="AR129" s="46">
        <f t="shared" si="69"/>
        <v>49949</v>
      </c>
      <c r="AS129" s="264">
        <f t="shared" si="47"/>
        <v>0</v>
      </c>
      <c r="AT129" s="265">
        <f t="shared" si="61"/>
        <v>0</v>
      </c>
      <c r="AU129" s="273">
        <f t="shared" si="48"/>
        <v>0</v>
      </c>
      <c r="AV129" s="266">
        <f t="shared" si="62"/>
        <v>0</v>
      </c>
    </row>
    <row r="130" spans="1:48" x14ac:dyDescent="0.45">
      <c r="A130" s="50">
        <v>121</v>
      </c>
      <c r="B130" s="51">
        <f t="shared" si="63"/>
        <v>49949</v>
      </c>
      <c r="C130" s="270" t="e">
        <f t="shared" si="35"/>
        <v>#NUM!</v>
      </c>
      <c r="D130" s="259" t="e">
        <f t="shared" si="49"/>
        <v>#NUM!</v>
      </c>
      <c r="E130" s="259" t="e">
        <f t="shared" si="36"/>
        <v>#NUM!</v>
      </c>
      <c r="F130" s="260" t="e">
        <f t="shared" si="50"/>
        <v>#NUM!</v>
      </c>
      <c r="G130" s="27"/>
      <c r="H130" s="43">
        <v>121</v>
      </c>
      <c r="I130" s="51">
        <f t="shared" si="64"/>
        <v>49949</v>
      </c>
      <c r="J130" s="258" t="e">
        <f t="shared" si="37"/>
        <v>#NUM!</v>
      </c>
      <c r="K130" s="259" t="e">
        <f t="shared" si="51"/>
        <v>#NUM!</v>
      </c>
      <c r="L130" s="271" t="e">
        <f t="shared" si="38"/>
        <v>#NUM!</v>
      </c>
      <c r="M130" s="260" t="e">
        <f t="shared" si="52"/>
        <v>#NUM!</v>
      </c>
      <c r="N130" s="26"/>
      <c r="O130" s="43">
        <v>121</v>
      </c>
      <c r="P130" s="51">
        <f t="shared" si="65"/>
        <v>49949</v>
      </c>
      <c r="Q130" s="258" t="e">
        <f t="shared" si="39"/>
        <v>#NUM!</v>
      </c>
      <c r="R130" s="259" t="e">
        <f t="shared" si="53"/>
        <v>#NUM!</v>
      </c>
      <c r="S130" s="271" t="e">
        <f t="shared" si="40"/>
        <v>#NUM!</v>
      </c>
      <c r="T130" s="260" t="e">
        <f t="shared" si="54"/>
        <v>#NUM!</v>
      </c>
      <c r="V130" s="43">
        <v>121</v>
      </c>
      <c r="W130" s="51">
        <f t="shared" si="66"/>
        <v>49949</v>
      </c>
      <c r="X130" s="258" t="e">
        <f t="shared" si="41"/>
        <v>#NUM!</v>
      </c>
      <c r="Y130" s="259" t="e">
        <f t="shared" si="55"/>
        <v>#NUM!</v>
      </c>
      <c r="Z130" s="271" t="e">
        <f t="shared" si="42"/>
        <v>#NUM!</v>
      </c>
      <c r="AA130" s="260" t="e">
        <f t="shared" si="56"/>
        <v>#NUM!</v>
      </c>
      <c r="AC130" s="43">
        <v>121</v>
      </c>
      <c r="AD130" s="51">
        <f t="shared" si="67"/>
        <v>49949</v>
      </c>
      <c r="AE130" s="258" t="e">
        <f t="shared" si="43"/>
        <v>#NUM!</v>
      </c>
      <c r="AF130" s="259" t="e">
        <f t="shared" si="57"/>
        <v>#NUM!</v>
      </c>
      <c r="AG130" s="271" t="e">
        <f t="shared" si="44"/>
        <v>#NUM!</v>
      </c>
      <c r="AH130" s="260" t="e">
        <f t="shared" si="58"/>
        <v>#NUM!</v>
      </c>
      <c r="AJ130" s="43">
        <v>121</v>
      </c>
      <c r="AK130" s="51">
        <f t="shared" si="68"/>
        <v>49949</v>
      </c>
      <c r="AL130" s="258" t="e">
        <f t="shared" si="45"/>
        <v>#NUM!</v>
      </c>
      <c r="AM130" s="259" t="e">
        <f t="shared" si="59"/>
        <v>#NUM!</v>
      </c>
      <c r="AN130" s="271" t="e">
        <f t="shared" si="46"/>
        <v>#NUM!</v>
      </c>
      <c r="AO130" s="260" t="e">
        <f t="shared" si="60"/>
        <v>#NUM!</v>
      </c>
      <c r="AQ130" s="43">
        <v>121</v>
      </c>
      <c r="AR130" s="51">
        <f t="shared" si="69"/>
        <v>49980</v>
      </c>
      <c r="AS130" s="258">
        <f t="shared" si="47"/>
        <v>0</v>
      </c>
      <c r="AT130" s="259">
        <f t="shared" si="61"/>
        <v>0</v>
      </c>
      <c r="AU130" s="271">
        <f t="shared" si="48"/>
        <v>0</v>
      </c>
      <c r="AV130" s="260">
        <f t="shared" si="62"/>
        <v>0</v>
      </c>
    </row>
    <row r="131" spans="1:48" x14ac:dyDescent="0.45">
      <c r="A131" s="49">
        <v>122</v>
      </c>
      <c r="B131" s="46">
        <f t="shared" si="63"/>
        <v>49980</v>
      </c>
      <c r="C131" s="268" t="e">
        <f t="shared" si="35"/>
        <v>#NUM!</v>
      </c>
      <c r="D131" s="262" t="e">
        <f t="shared" si="49"/>
        <v>#NUM!</v>
      </c>
      <c r="E131" s="262" t="e">
        <f t="shared" si="36"/>
        <v>#NUM!</v>
      </c>
      <c r="F131" s="263" t="e">
        <f t="shared" si="50"/>
        <v>#NUM!</v>
      </c>
      <c r="G131" s="27"/>
      <c r="H131" s="45">
        <v>122</v>
      </c>
      <c r="I131" s="46">
        <f t="shared" si="64"/>
        <v>49980</v>
      </c>
      <c r="J131" s="261" t="e">
        <f t="shared" si="37"/>
        <v>#NUM!</v>
      </c>
      <c r="K131" s="262" t="e">
        <f t="shared" si="51"/>
        <v>#NUM!</v>
      </c>
      <c r="L131" s="272" t="e">
        <f t="shared" si="38"/>
        <v>#NUM!</v>
      </c>
      <c r="M131" s="263" t="e">
        <f t="shared" si="52"/>
        <v>#NUM!</v>
      </c>
      <c r="N131" s="26"/>
      <c r="O131" s="45">
        <v>122</v>
      </c>
      <c r="P131" s="46">
        <f t="shared" si="65"/>
        <v>49980</v>
      </c>
      <c r="Q131" s="261" t="e">
        <f t="shared" si="39"/>
        <v>#NUM!</v>
      </c>
      <c r="R131" s="262" t="e">
        <f t="shared" si="53"/>
        <v>#NUM!</v>
      </c>
      <c r="S131" s="272" t="e">
        <f t="shared" si="40"/>
        <v>#NUM!</v>
      </c>
      <c r="T131" s="263" t="e">
        <f t="shared" si="54"/>
        <v>#NUM!</v>
      </c>
      <c r="V131" s="45">
        <v>122</v>
      </c>
      <c r="W131" s="46">
        <f t="shared" si="66"/>
        <v>49980</v>
      </c>
      <c r="X131" s="261" t="e">
        <f t="shared" si="41"/>
        <v>#NUM!</v>
      </c>
      <c r="Y131" s="262" t="e">
        <f t="shared" si="55"/>
        <v>#NUM!</v>
      </c>
      <c r="Z131" s="272" t="e">
        <f t="shared" si="42"/>
        <v>#NUM!</v>
      </c>
      <c r="AA131" s="263" t="e">
        <f t="shared" si="56"/>
        <v>#NUM!</v>
      </c>
      <c r="AC131" s="45">
        <v>122</v>
      </c>
      <c r="AD131" s="46">
        <f t="shared" si="67"/>
        <v>49980</v>
      </c>
      <c r="AE131" s="261" t="e">
        <f t="shared" si="43"/>
        <v>#NUM!</v>
      </c>
      <c r="AF131" s="262" t="e">
        <f t="shared" si="57"/>
        <v>#NUM!</v>
      </c>
      <c r="AG131" s="272" t="e">
        <f t="shared" si="44"/>
        <v>#NUM!</v>
      </c>
      <c r="AH131" s="263" t="e">
        <f t="shared" si="58"/>
        <v>#NUM!</v>
      </c>
      <c r="AJ131" s="45">
        <v>122</v>
      </c>
      <c r="AK131" s="46">
        <f t="shared" si="68"/>
        <v>49980</v>
      </c>
      <c r="AL131" s="261" t="e">
        <f t="shared" si="45"/>
        <v>#NUM!</v>
      </c>
      <c r="AM131" s="262" t="e">
        <f t="shared" si="59"/>
        <v>#NUM!</v>
      </c>
      <c r="AN131" s="272" t="e">
        <f t="shared" si="46"/>
        <v>#NUM!</v>
      </c>
      <c r="AO131" s="263" t="e">
        <f t="shared" si="60"/>
        <v>#NUM!</v>
      </c>
      <c r="AQ131" s="45">
        <v>122</v>
      </c>
      <c r="AR131" s="46">
        <f t="shared" si="69"/>
        <v>50010</v>
      </c>
      <c r="AS131" s="261">
        <f t="shared" si="47"/>
        <v>0</v>
      </c>
      <c r="AT131" s="262">
        <f t="shared" si="61"/>
        <v>0</v>
      </c>
      <c r="AU131" s="272">
        <f t="shared" si="48"/>
        <v>0</v>
      </c>
      <c r="AV131" s="263">
        <f t="shared" si="62"/>
        <v>0</v>
      </c>
    </row>
    <row r="132" spans="1:48" x14ac:dyDescent="0.45">
      <c r="A132" s="49">
        <v>123</v>
      </c>
      <c r="B132" s="46">
        <f t="shared" si="63"/>
        <v>50010</v>
      </c>
      <c r="C132" s="268" t="e">
        <f t="shared" si="35"/>
        <v>#NUM!</v>
      </c>
      <c r="D132" s="262" t="e">
        <f t="shared" si="49"/>
        <v>#NUM!</v>
      </c>
      <c r="E132" s="262" t="e">
        <f t="shared" si="36"/>
        <v>#NUM!</v>
      </c>
      <c r="F132" s="263" t="e">
        <f t="shared" si="50"/>
        <v>#NUM!</v>
      </c>
      <c r="G132" s="27"/>
      <c r="H132" s="45">
        <v>123</v>
      </c>
      <c r="I132" s="46">
        <f t="shared" si="64"/>
        <v>50010</v>
      </c>
      <c r="J132" s="261" t="e">
        <f t="shared" si="37"/>
        <v>#NUM!</v>
      </c>
      <c r="K132" s="262" t="e">
        <f t="shared" si="51"/>
        <v>#NUM!</v>
      </c>
      <c r="L132" s="272" t="e">
        <f t="shared" si="38"/>
        <v>#NUM!</v>
      </c>
      <c r="M132" s="263" t="e">
        <f t="shared" si="52"/>
        <v>#NUM!</v>
      </c>
      <c r="N132" s="26"/>
      <c r="O132" s="45">
        <v>123</v>
      </c>
      <c r="P132" s="46">
        <f t="shared" si="65"/>
        <v>50010</v>
      </c>
      <c r="Q132" s="261" t="e">
        <f t="shared" si="39"/>
        <v>#NUM!</v>
      </c>
      <c r="R132" s="262" t="e">
        <f t="shared" si="53"/>
        <v>#NUM!</v>
      </c>
      <c r="S132" s="272" t="e">
        <f t="shared" si="40"/>
        <v>#NUM!</v>
      </c>
      <c r="T132" s="263" t="e">
        <f t="shared" si="54"/>
        <v>#NUM!</v>
      </c>
      <c r="V132" s="45">
        <v>123</v>
      </c>
      <c r="W132" s="46">
        <f t="shared" si="66"/>
        <v>50010</v>
      </c>
      <c r="X132" s="261" t="e">
        <f t="shared" si="41"/>
        <v>#NUM!</v>
      </c>
      <c r="Y132" s="262" t="e">
        <f t="shared" si="55"/>
        <v>#NUM!</v>
      </c>
      <c r="Z132" s="272" t="e">
        <f t="shared" si="42"/>
        <v>#NUM!</v>
      </c>
      <c r="AA132" s="263" t="e">
        <f t="shared" si="56"/>
        <v>#NUM!</v>
      </c>
      <c r="AC132" s="45">
        <v>123</v>
      </c>
      <c r="AD132" s="46">
        <f t="shared" si="67"/>
        <v>50010</v>
      </c>
      <c r="AE132" s="261" t="e">
        <f t="shared" si="43"/>
        <v>#NUM!</v>
      </c>
      <c r="AF132" s="262" t="e">
        <f t="shared" si="57"/>
        <v>#NUM!</v>
      </c>
      <c r="AG132" s="272" t="e">
        <f t="shared" si="44"/>
        <v>#NUM!</v>
      </c>
      <c r="AH132" s="263" t="e">
        <f t="shared" si="58"/>
        <v>#NUM!</v>
      </c>
      <c r="AJ132" s="45">
        <v>123</v>
      </c>
      <c r="AK132" s="46">
        <f t="shared" si="68"/>
        <v>50010</v>
      </c>
      <c r="AL132" s="261" t="e">
        <f t="shared" si="45"/>
        <v>#NUM!</v>
      </c>
      <c r="AM132" s="262" t="e">
        <f t="shared" si="59"/>
        <v>#NUM!</v>
      </c>
      <c r="AN132" s="272" t="e">
        <f t="shared" si="46"/>
        <v>#NUM!</v>
      </c>
      <c r="AO132" s="263" t="e">
        <f t="shared" si="60"/>
        <v>#NUM!</v>
      </c>
      <c r="AQ132" s="45">
        <v>123</v>
      </c>
      <c r="AR132" s="46">
        <f t="shared" si="69"/>
        <v>50041</v>
      </c>
      <c r="AS132" s="261">
        <f t="shared" si="47"/>
        <v>0</v>
      </c>
      <c r="AT132" s="262">
        <f t="shared" si="61"/>
        <v>0</v>
      </c>
      <c r="AU132" s="272">
        <f t="shared" si="48"/>
        <v>0</v>
      </c>
      <c r="AV132" s="263">
        <f t="shared" si="62"/>
        <v>0</v>
      </c>
    </row>
    <row r="133" spans="1:48" x14ac:dyDescent="0.45">
      <c r="A133" s="49">
        <v>124</v>
      </c>
      <c r="B133" s="46">
        <f t="shared" si="63"/>
        <v>50041</v>
      </c>
      <c r="C133" s="268" t="e">
        <f t="shared" si="35"/>
        <v>#NUM!</v>
      </c>
      <c r="D133" s="262" t="e">
        <f t="shared" si="49"/>
        <v>#NUM!</v>
      </c>
      <c r="E133" s="262" t="e">
        <f t="shared" si="36"/>
        <v>#NUM!</v>
      </c>
      <c r="F133" s="263" t="e">
        <f t="shared" si="50"/>
        <v>#NUM!</v>
      </c>
      <c r="G133" s="27"/>
      <c r="H133" s="45">
        <v>124</v>
      </c>
      <c r="I133" s="46">
        <f t="shared" si="64"/>
        <v>50041</v>
      </c>
      <c r="J133" s="261" t="e">
        <f t="shared" si="37"/>
        <v>#NUM!</v>
      </c>
      <c r="K133" s="262" t="e">
        <f t="shared" si="51"/>
        <v>#NUM!</v>
      </c>
      <c r="L133" s="272" t="e">
        <f t="shared" si="38"/>
        <v>#NUM!</v>
      </c>
      <c r="M133" s="263" t="e">
        <f t="shared" si="52"/>
        <v>#NUM!</v>
      </c>
      <c r="N133" s="26"/>
      <c r="O133" s="45">
        <v>124</v>
      </c>
      <c r="P133" s="46">
        <f t="shared" si="65"/>
        <v>50041</v>
      </c>
      <c r="Q133" s="261" t="e">
        <f t="shared" si="39"/>
        <v>#NUM!</v>
      </c>
      <c r="R133" s="262" t="e">
        <f t="shared" si="53"/>
        <v>#NUM!</v>
      </c>
      <c r="S133" s="272" t="e">
        <f t="shared" si="40"/>
        <v>#NUM!</v>
      </c>
      <c r="T133" s="263" t="e">
        <f t="shared" si="54"/>
        <v>#NUM!</v>
      </c>
      <c r="V133" s="45">
        <v>124</v>
      </c>
      <c r="W133" s="46">
        <f t="shared" si="66"/>
        <v>50041</v>
      </c>
      <c r="X133" s="261" t="e">
        <f t="shared" si="41"/>
        <v>#NUM!</v>
      </c>
      <c r="Y133" s="262" t="e">
        <f t="shared" si="55"/>
        <v>#NUM!</v>
      </c>
      <c r="Z133" s="272" t="e">
        <f t="shared" si="42"/>
        <v>#NUM!</v>
      </c>
      <c r="AA133" s="263" t="e">
        <f t="shared" si="56"/>
        <v>#NUM!</v>
      </c>
      <c r="AC133" s="45">
        <v>124</v>
      </c>
      <c r="AD133" s="46">
        <f t="shared" si="67"/>
        <v>50041</v>
      </c>
      <c r="AE133" s="261" t="e">
        <f t="shared" si="43"/>
        <v>#NUM!</v>
      </c>
      <c r="AF133" s="262" t="e">
        <f t="shared" si="57"/>
        <v>#NUM!</v>
      </c>
      <c r="AG133" s="272" t="e">
        <f t="shared" si="44"/>
        <v>#NUM!</v>
      </c>
      <c r="AH133" s="263" t="e">
        <f t="shared" si="58"/>
        <v>#NUM!</v>
      </c>
      <c r="AJ133" s="45">
        <v>124</v>
      </c>
      <c r="AK133" s="46">
        <f t="shared" si="68"/>
        <v>50041</v>
      </c>
      <c r="AL133" s="261" t="e">
        <f t="shared" si="45"/>
        <v>#NUM!</v>
      </c>
      <c r="AM133" s="262" t="e">
        <f t="shared" si="59"/>
        <v>#NUM!</v>
      </c>
      <c r="AN133" s="272" t="e">
        <f t="shared" si="46"/>
        <v>#NUM!</v>
      </c>
      <c r="AO133" s="263" t="e">
        <f t="shared" si="60"/>
        <v>#NUM!</v>
      </c>
      <c r="AQ133" s="45">
        <v>124</v>
      </c>
      <c r="AR133" s="46">
        <f t="shared" si="69"/>
        <v>50072</v>
      </c>
      <c r="AS133" s="261">
        <f t="shared" si="47"/>
        <v>0</v>
      </c>
      <c r="AT133" s="262">
        <f t="shared" si="61"/>
        <v>0</v>
      </c>
      <c r="AU133" s="272">
        <f t="shared" si="48"/>
        <v>0</v>
      </c>
      <c r="AV133" s="263">
        <f t="shared" si="62"/>
        <v>0</v>
      </c>
    </row>
    <row r="134" spans="1:48" x14ac:dyDescent="0.45">
      <c r="A134" s="49">
        <v>125</v>
      </c>
      <c r="B134" s="46">
        <f t="shared" si="63"/>
        <v>50072</v>
      </c>
      <c r="C134" s="268" t="e">
        <f t="shared" si="35"/>
        <v>#NUM!</v>
      </c>
      <c r="D134" s="262" t="e">
        <f t="shared" si="49"/>
        <v>#NUM!</v>
      </c>
      <c r="E134" s="262" t="e">
        <f t="shared" si="36"/>
        <v>#NUM!</v>
      </c>
      <c r="F134" s="263" t="e">
        <f t="shared" si="50"/>
        <v>#NUM!</v>
      </c>
      <c r="G134" s="27"/>
      <c r="H134" s="45">
        <v>125</v>
      </c>
      <c r="I134" s="46">
        <f t="shared" si="64"/>
        <v>50072</v>
      </c>
      <c r="J134" s="261" t="e">
        <f t="shared" si="37"/>
        <v>#NUM!</v>
      </c>
      <c r="K134" s="262" t="e">
        <f t="shared" si="51"/>
        <v>#NUM!</v>
      </c>
      <c r="L134" s="272" t="e">
        <f t="shared" si="38"/>
        <v>#NUM!</v>
      </c>
      <c r="M134" s="263" t="e">
        <f t="shared" si="52"/>
        <v>#NUM!</v>
      </c>
      <c r="N134" s="26"/>
      <c r="O134" s="45">
        <v>125</v>
      </c>
      <c r="P134" s="46">
        <f t="shared" si="65"/>
        <v>50072</v>
      </c>
      <c r="Q134" s="261" t="e">
        <f t="shared" si="39"/>
        <v>#NUM!</v>
      </c>
      <c r="R134" s="262" t="e">
        <f t="shared" si="53"/>
        <v>#NUM!</v>
      </c>
      <c r="S134" s="272" t="e">
        <f t="shared" si="40"/>
        <v>#NUM!</v>
      </c>
      <c r="T134" s="263" t="e">
        <f t="shared" si="54"/>
        <v>#NUM!</v>
      </c>
      <c r="V134" s="45">
        <v>125</v>
      </c>
      <c r="W134" s="46">
        <f t="shared" si="66"/>
        <v>50072</v>
      </c>
      <c r="X134" s="261" t="e">
        <f t="shared" si="41"/>
        <v>#NUM!</v>
      </c>
      <c r="Y134" s="262" t="e">
        <f t="shared" si="55"/>
        <v>#NUM!</v>
      </c>
      <c r="Z134" s="272" t="e">
        <f t="shared" si="42"/>
        <v>#NUM!</v>
      </c>
      <c r="AA134" s="263" t="e">
        <f t="shared" si="56"/>
        <v>#NUM!</v>
      </c>
      <c r="AC134" s="45">
        <v>125</v>
      </c>
      <c r="AD134" s="46">
        <f t="shared" si="67"/>
        <v>50072</v>
      </c>
      <c r="AE134" s="261" t="e">
        <f t="shared" si="43"/>
        <v>#NUM!</v>
      </c>
      <c r="AF134" s="262" t="e">
        <f t="shared" si="57"/>
        <v>#NUM!</v>
      </c>
      <c r="AG134" s="272" t="e">
        <f t="shared" si="44"/>
        <v>#NUM!</v>
      </c>
      <c r="AH134" s="263" t="e">
        <f t="shared" si="58"/>
        <v>#NUM!</v>
      </c>
      <c r="AJ134" s="45">
        <v>125</v>
      </c>
      <c r="AK134" s="46">
        <f t="shared" si="68"/>
        <v>50072</v>
      </c>
      <c r="AL134" s="261" t="e">
        <f t="shared" si="45"/>
        <v>#NUM!</v>
      </c>
      <c r="AM134" s="262" t="e">
        <f t="shared" si="59"/>
        <v>#NUM!</v>
      </c>
      <c r="AN134" s="272" t="e">
        <f t="shared" si="46"/>
        <v>#NUM!</v>
      </c>
      <c r="AO134" s="263" t="e">
        <f t="shared" si="60"/>
        <v>#NUM!</v>
      </c>
      <c r="AQ134" s="45">
        <v>125</v>
      </c>
      <c r="AR134" s="46">
        <f t="shared" si="69"/>
        <v>50100</v>
      </c>
      <c r="AS134" s="261">
        <f t="shared" si="47"/>
        <v>0</v>
      </c>
      <c r="AT134" s="262">
        <f t="shared" si="61"/>
        <v>0</v>
      </c>
      <c r="AU134" s="272">
        <f t="shared" si="48"/>
        <v>0</v>
      </c>
      <c r="AV134" s="263">
        <f t="shared" si="62"/>
        <v>0</v>
      </c>
    </row>
    <row r="135" spans="1:48" x14ac:dyDescent="0.45">
      <c r="A135" s="49">
        <v>126</v>
      </c>
      <c r="B135" s="46">
        <f t="shared" si="63"/>
        <v>50100</v>
      </c>
      <c r="C135" s="268" t="e">
        <f t="shared" si="35"/>
        <v>#NUM!</v>
      </c>
      <c r="D135" s="262" t="e">
        <f t="shared" si="49"/>
        <v>#NUM!</v>
      </c>
      <c r="E135" s="262" t="e">
        <f t="shared" si="36"/>
        <v>#NUM!</v>
      </c>
      <c r="F135" s="263" t="e">
        <f t="shared" si="50"/>
        <v>#NUM!</v>
      </c>
      <c r="G135" s="27"/>
      <c r="H135" s="45">
        <v>126</v>
      </c>
      <c r="I135" s="46">
        <f t="shared" si="64"/>
        <v>50100</v>
      </c>
      <c r="J135" s="261" t="e">
        <f t="shared" si="37"/>
        <v>#NUM!</v>
      </c>
      <c r="K135" s="262" t="e">
        <f t="shared" si="51"/>
        <v>#NUM!</v>
      </c>
      <c r="L135" s="272" t="e">
        <f t="shared" si="38"/>
        <v>#NUM!</v>
      </c>
      <c r="M135" s="263" t="e">
        <f t="shared" si="52"/>
        <v>#NUM!</v>
      </c>
      <c r="N135" s="26"/>
      <c r="O135" s="45">
        <v>126</v>
      </c>
      <c r="P135" s="46">
        <f t="shared" si="65"/>
        <v>50100</v>
      </c>
      <c r="Q135" s="261" t="e">
        <f t="shared" si="39"/>
        <v>#NUM!</v>
      </c>
      <c r="R135" s="262" t="e">
        <f t="shared" si="53"/>
        <v>#NUM!</v>
      </c>
      <c r="S135" s="272" t="e">
        <f t="shared" si="40"/>
        <v>#NUM!</v>
      </c>
      <c r="T135" s="263" t="e">
        <f t="shared" si="54"/>
        <v>#NUM!</v>
      </c>
      <c r="V135" s="45">
        <v>126</v>
      </c>
      <c r="W135" s="46">
        <f t="shared" si="66"/>
        <v>50100</v>
      </c>
      <c r="X135" s="261" t="e">
        <f t="shared" si="41"/>
        <v>#NUM!</v>
      </c>
      <c r="Y135" s="262" t="e">
        <f t="shared" si="55"/>
        <v>#NUM!</v>
      </c>
      <c r="Z135" s="272" t="e">
        <f t="shared" si="42"/>
        <v>#NUM!</v>
      </c>
      <c r="AA135" s="263" t="e">
        <f t="shared" si="56"/>
        <v>#NUM!</v>
      </c>
      <c r="AC135" s="45">
        <v>126</v>
      </c>
      <c r="AD135" s="46">
        <f t="shared" si="67"/>
        <v>50100</v>
      </c>
      <c r="AE135" s="261" t="e">
        <f t="shared" si="43"/>
        <v>#NUM!</v>
      </c>
      <c r="AF135" s="262" t="e">
        <f t="shared" si="57"/>
        <v>#NUM!</v>
      </c>
      <c r="AG135" s="272" t="e">
        <f t="shared" si="44"/>
        <v>#NUM!</v>
      </c>
      <c r="AH135" s="263" t="e">
        <f t="shared" si="58"/>
        <v>#NUM!</v>
      </c>
      <c r="AJ135" s="45">
        <v>126</v>
      </c>
      <c r="AK135" s="46">
        <f t="shared" si="68"/>
        <v>50100</v>
      </c>
      <c r="AL135" s="261" t="e">
        <f t="shared" si="45"/>
        <v>#NUM!</v>
      </c>
      <c r="AM135" s="262" t="e">
        <f t="shared" si="59"/>
        <v>#NUM!</v>
      </c>
      <c r="AN135" s="272" t="e">
        <f t="shared" si="46"/>
        <v>#NUM!</v>
      </c>
      <c r="AO135" s="263" t="e">
        <f t="shared" si="60"/>
        <v>#NUM!</v>
      </c>
      <c r="AQ135" s="45">
        <v>126</v>
      </c>
      <c r="AR135" s="46">
        <f t="shared" si="69"/>
        <v>50131</v>
      </c>
      <c r="AS135" s="261">
        <f t="shared" si="47"/>
        <v>0</v>
      </c>
      <c r="AT135" s="262">
        <f t="shared" si="61"/>
        <v>0</v>
      </c>
      <c r="AU135" s="272">
        <f t="shared" si="48"/>
        <v>0</v>
      </c>
      <c r="AV135" s="263">
        <f t="shared" si="62"/>
        <v>0</v>
      </c>
    </row>
    <row r="136" spans="1:48" x14ac:dyDescent="0.45">
      <c r="A136" s="49">
        <v>127</v>
      </c>
      <c r="B136" s="46">
        <f t="shared" si="63"/>
        <v>50131</v>
      </c>
      <c r="C136" s="268" t="e">
        <f t="shared" si="35"/>
        <v>#NUM!</v>
      </c>
      <c r="D136" s="262" t="e">
        <f t="shared" si="49"/>
        <v>#NUM!</v>
      </c>
      <c r="E136" s="262" t="e">
        <f t="shared" si="36"/>
        <v>#NUM!</v>
      </c>
      <c r="F136" s="263" t="e">
        <f t="shared" si="50"/>
        <v>#NUM!</v>
      </c>
      <c r="G136" s="27"/>
      <c r="H136" s="45">
        <v>127</v>
      </c>
      <c r="I136" s="46">
        <f t="shared" si="64"/>
        <v>50131</v>
      </c>
      <c r="J136" s="261" t="e">
        <f t="shared" si="37"/>
        <v>#NUM!</v>
      </c>
      <c r="K136" s="262" t="e">
        <f t="shared" si="51"/>
        <v>#NUM!</v>
      </c>
      <c r="L136" s="272" t="e">
        <f t="shared" si="38"/>
        <v>#NUM!</v>
      </c>
      <c r="M136" s="263" t="e">
        <f t="shared" si="52"/>
        <v>#NUM!</v>
      </c>
      <c r="N136" s="26"/>
      <c r="O136" s="45">
        <v>127</v>
      </c>
      <c r="P136" s="46">
        <f t="shared" si="65"/>
        <v>50131</v>
      </c>
      <c r="Q136" s="261" t="e">
        <f t="shared" si="39"/>
        <v>#NUM!</v>
      </c>
      <c r="R136" s="262" t="e">
        <f t="shared" si="53"/>
        <v>#NUM!</v>
      </c>
      <c r="S136" s="272" t="e">
        <f t="shared" si="40"/>
        <v>#NUM!</v>
      </c>
      <c r="T136" s="263" t="e">
        <f t="shared" si="54"/>
        <v>#NUM!</v>
      </c>
      <c r="V136" s="45">
        <v>127</v>
      </c>
      <c r="W136" s="46">
        <f t="shared" si="66"/>
        <v>50131</v>
      </c>
      <c r="X136" s="261" t="e">
        <f t="shared" si="41"/>
        <v>#NUM!</v>
      </c>
      <c r="Y136" s="262" t="e">
        <f t="shared" si="55"/>
        <v>#NUM!</v>
      </c>
      <c r="Z136" s="272" t="e">
        <f t="shared" si="42"/>
        <v>#NUM!</v>
      </c>
      <c r="AA136" s="263" t="e">
        <f t="shared" si="56"/>
        <v>#NUM!</v>
      </c>
      <c r="AC136" s="45">
        <v>127</v>
      </c>
      <c r="AD136" s="46">
        <f t="shared" si="67"/>
        <v>50131</v>
      </c>
      <c r="AE136" s="261" t="e">
        <f t="shared" si="43"/>
        <v>#NUM!</v>
      </c>
      <c r="AF136" s="262" t="e">
        <f t="shared" si="57"/>
        <v>#NUM!</v>
      </c>
      <c r="AG136" s="272" t="e">
        <f t="shared" si="44"/>
        <v>#NUM!</v>
      </c>
      <c r="AH136" s="263" t="e">
        <f t="shared" si="58"/>
        <v>#NUM!</v>
      </c>
      <c r="AJ136" s="45">
        <v>127</v>
      </c>
      <c r="AK136" s="46">
        <f t="shared" si="68"/>
        <v>50131</v>
      </c>
      <c r="AL136" s="261" t="e">
        <f t="shared" si="45"/>
        <v>#NUM!</v>
      </c>
      <c r="AM136" s="262" t="e">
        <f t="shared" si="59"/>
        <v>#NUM!</v>
      </c>
      <c r="AN136" s="272" t="e">
        <f t="shared" si="46"/>
        <v>#NUM!</v>
      </c>
      <c r="AO136" s="263" t="e">
        <f t="shared" si="60"/>
        <v>#NUM!</v>
      </c>
      <c r="AQ136" s="45">
        <v>127</v>
      </c>
      <c r="AR136" s="46">
        <f t="shared" si="69"/>
        <v>50161</v>
      </c>
      <c r="AS136" s="261">
        <f t="shared" si="47"/>
        <v>0</v>
      </c>
      <c r="AT136" s="262">
        <f t="shared" si="61"/>
        <v>0</v>
      </c>
      <c r="AU136" s="272">
        <f t="shared" si="48"/>
        <v>0</v>
      </c>
      <c r="AV136" s="263">
        <f t="shared" si="62"/>
        <v>0</v>
      </c>
    </row>
    <row r="137" spans="1:48" x14ac:dyDescent="0.45">
      <c r="A137" s="49">
        <v>128</v>
      </c>
      <c r="B137" s="46">
        <f t="shared" si="63"/>
        <v>50161</v>
      </c>
      <c r="C137" s="268" t="e">
        <f t="shared" si="35"/>
        <v>#NUM!</v>
      </c>
      <c r="D137" s="262" t="e">
        <f t="shared" si="49"/>
        <v>#NUM!</v>
      </c>
      <c r="E137" s="262" t="e">
        <f t="shared" si="36"/>
        <v>#NUM!</v>
      </c>
      <c r="F137" s="263" t="e">
        <f t="shared" si="50"/>
        <v>#NUM!</v>
      </c>
      <c r="G137" s="27"/>
      <c r="H137" s="45">
        <v>128</v>
      </c>
      <c r="I137" s="46">
        <f t="shared" si="64"/>
        <v>50161</v>
      </c>
      <c r="J137" s="261" t="e">
        <f t="shared" si="37"/>
        <v>#NUM!</v>
      </c>
      <c r="K137" s="262" t="e">
        <f t="shared" si="51"/>
        <v>#NUM!</v>
      </c>
      <c r="L137" s="272" t="e">
        <f t="shared" si="38"/>
        <v>#NUM!</v>
      </c>
      <c r="M137" s="263" t="e">
        <f t="shared" si="52"/>
        <v>#NUM!</v>
      </c>
      <c r="N137" s="26"/>
      <c r="O137" s="45">
        <v>128</v>
      </c>
      <c r="P137" s="46">
        <f t="shared" si="65"/>
        <v>50161</v>
      </c>
      <c r="Q137" s="261" t="e">
        <f t="shared" si="39"/>
        <v>#NUM!</v>
      </c>
      <c r="R137" s="262" t="e">
        <f t="shared" si="53"/>
        <v>#NUM!</v>
      </c>
      <c r="S137" s="272" t="e">
        <f t="shared" si="40"/>
        <v>#NUM!</v>
      </c>
      <c r="T137" s="263" t="e">
        <f t="shared" si="54"/>
        <v>#NUM!</v>
      </c>
      <c r="V137" s="45">
        <v>128</v>
      </c>
      <c r="W137" s="46">
        <f t="shared" si="66"/>
        <v>50161</v>
      </c>
      <c r="X137" s="261" t="e">
        <f t="shared" si="41"/>
        <v>#NUM!</v>
      </c>
      <c r="Y137" s="262" t="e">
        <f t="shared" si="55"/>
        <v>#NUM!</v>
      </c>
      <c r="Z137" s="272" t="e">
        <f t="shared" si="42"/>
        <v>#NUM!</v>
      </c>
      <c r="AA137" s="263" t="e">
        <f t="shared" si="56"/>
        <v>#NUM!</v>
      </c>
      <c r="AC137" s="45">
        <v>128</v>
      </c>
      <c r="AD137" s="46">
        <f t="shared" si="67"/>
        <v>50161</v>
      </c>
      <c r="AE137" s="261" t="e">
        <f t="shared" si="43"/>
        <v>#NUM!</v>
      </c>
      <c r="AF137" s="262" t="e">
        <f t="shared" si="57"/>
        <v>#NUM!</v>
      </c>
      <c r="AG137" s="272" t="e">
        <f t="shared" si="44"/>
        <v>#NUM!</v>
      </c>
      <c r="AH137" s="263" t="e">
        <f t="shared" si="58"/>
        <v>#NUM!</v>
      </c>
      <c r="AJ137" s="45">
        <v>128</v>
      </c>
      <c r="AK137" s="46">
        <f t="shared" si="68"/>
        <v>50161</v>
      </c>
      <c r="AL137" s="261" t="e">
        <f t="shared" si="45"/>
        <v>#NUM!</v>
      </c>
      <c r="AM137" s="262" t="e">
        <f t="shared" si="59"/>
        <v>#NUM!</v>
      </c>
      <c r="AN137" s="272" t="e">
        <f t="shared" si="46"/>
        <v>#NUM!</v>
      </c>
      <c r="AO137" s="263" t="e">
        <f t="shared" si="60"/>
        <v>#NUM!</v>
      </c>
      <c r="AQ137" s="45">
        <v>128</v>
      </c>
      <c r="AR137" s="46">
        <f t="shared" si="69"/>
        <v>50192</v>
      </c>
      <c r="AS137" s="261">
        <f t="shared" si="47"/>
        <v>0</v>
      </c>
      <c r="AT137" s="262">
        <f t="shared" si="61"/>
        <v>0</v>
      </c>
      <c r="AU137" s="272">
        <f t="shared" si="48"/>
        <v>0</v>
      </c>
      <c r="AV137" s="263">
        <f t="shared" si="62"/>
        <v>0</v>
      </c>
    </row>
    <row r="138" spans="1:48" x14ac:dyDescent="0.45">
      <c r="A138" s="49">
        <v>129</v>
      </c>
      <c r="B138" s="46">
        <f t="shared" si="63"/>
        <v>50192</v>
      </c>
      <c r="C138" s="268" t="e">
        <f t="shared" ref="C138:C201" si="70">C137-D138</f>
        <v>#NUM!</v>
      </c>
      <c r="D138" s="262" t="e">
        <f t="shared" si="49"/>
        <v>#NUM!</v>
      </c>
      <c r="E138" s="262" t="e">
        <f t="shared" ref="E138:E201" si="71">F138-D138</f>
        <v>#NUM!</v>
      </c>
      <c r="F138" s="263" t="e">
        <f t="shared" si="50"/>
        <v>#NUM!</v>
      </c>
      <c r="G138" s="27"/>
      <c r="H138" s="45">
        <v>129</v>
      </c>
      <c r="I138" s="46">
        <f t="shared" si="64"/>
        <v>50192</v>
      </c>
      <c r="J138" s="261" t="e">
        <f t="shared" ref="J138:J201" si="72">J137-K138</f>
        <v>#NUM!</v>
      </c>
      <c r="K138" s="262" t="e">
        <f t="shared" si="51"/>
        <v>#NUM!</v>
      </c>
      <c r="L138" s="272" t="e">
        <f t="shared" ref="L138:L201" si="73">M138-K138</f>
        <v>#NUM!</v>
      </c>
      <c r="M138" s="263" t="e">
        <f t="shared" si="52"/>
        <v>#NUM!</v>
      </c>
      <c r="N138" s="26"/>
      <c r="O138" s="45">
        <v>129</v>
      </c>
      <c r="P138" s="46">
        <f t="shared" si="65"/>
        <v>50192</v>
      </c>
      <c r="Q138" s="261" t="e">
        <f t="shared" ref="Q138:Q201" si="74">Q137-R138</f>
        <v>#NUM!</v>
      </c>
      <c r="R138" s="262" t="e">
        <f t="shared" si="53"/>
        <v>#NUM!</v>
      </c>
      <c r="S138" s="272" t="e">
        <f t="shared" ref="S138:S201" si="75">T138-R138</f>
        <v>#NUM!</v>
      </c>
      <c r="T138" s="263" t="e">
        <f t="shared" si="54"/>
        <v>#NUM!</v>
      </c>
      <c r="V138" s="45">
        <v>129</v>
      </c>
      <c r="W138" s="46">
        <f t="shared" si="66"/>
        <v>50192</v>
      </c>
      <c r="X138" s="261" t="e">
        <f t="shared" ref="X138:X201" si="76">X137-Y138</f>
        <v>#NUM!</v>
      </c>
      <c r="Y138" s="262" t="e">
        <f t="shared" si="55"/>
        <v>#NUM!</v>
      </c>
      <c r="Z138" s="272" t="e">
        <f t="shared" ref="Z138:Z201" si="77">AA138-Y138</f>
        <v>#NUM!</v>
      </c>
      <c r="AA138" s="263" t="e">
        <f t="shared" si="56"/>
        <v>#NUM!</v>
      </c>
      <c r="AC138" s="45">
        <v>129</v>
      </c>
      <c r="AD138" s="46">
        <f t="shared" si="67"/>
        <v>50192</v>
      </c>
      <c r="AE138" s="261" t="e">
        <f t="shared" ref="AE138:AE201" si="78">AE137-AF138</f>
        <v>#NUM!</v>
      </c>
      <c r="AF138" s="262" t="e">
        <f t="shared" si="57"/>
        <v>#NUM!</v>
      </c>
      <c r="AG138" s="272" t="e">
        <f t="shared" ref="AG138:AG201" si="79">AH138-AF138</f>
        <v>#NUM!</v>
      </c>
      <c r="AH138" s="263" t="e">
        <f t="shared" si="58"/>
        <v>#NUM!</v>
      </c>
      <c r="AJ138" s="45">
        <v>129</v>
      </c>
      <c r="AK138" s="46">
        <f t="shared" si="68"/>
        <v>50192</v>
      </c>
      <c r="AL138" s="261" t="e">
        <f t="shared" ref="AL138:AL201" si="80">AL137-AM138</f>
        <v>#NUM!</v>
      </c>
      <c r="AM138" s="262" t="e">
        <f t="shared" si="59"/>
        <v>#NUM!</v>
      </c>
      <c r="AN138" s="272" t="e">
        <f t="shared" ref="AN138:AN201" si="81">AO138-AM138</f>
        <v>#NUM!</v>
      </c>
      <c r="AO138" s="263" t="e">
        <f t="shared" si="60"/>
        <v>#NUM!</v>
      </c>
      <c r="AQ138" s="45">
        <v>129</v>
      </c>
      <c r="AR138" s="46">
        <f t="shared" si="69"/>
        <v>50222</v>
      </c>
      <c r="AS138" s="261">
        <f t="shared" ref="AS138:AS201" si="82">AS137-AT138</f>
        <v>0</v>
      </c>
      <c r="AT138" s="262">
        <f t="shared" si="61"/>
        <v>0</v>
      </c>
      <c r="AU138" s="272">
        <f t="shared" ref="AU138:AU201" si="83">AV138-AT138</f>
        <v>0</v>
      </c>
      <c r="AV138" s="263">
        <f t="shared" si="62"/>
        <v>0</v>
      </c>
    </row>
    <row r="139" spans="1:48" x14ac:dyDescent="0.45">
      <c r="A139" s="49">
        <v>130</v>
      </c>
      <c r="B139" s="46">
        <f t="shared" si="63"/>
        <v>50222</v>
      </c>
      <c r="C139" s="268" t="e">
        <f t="shared" si="70"/>
        <v>#NUM!</v>
      </c>
      <c r="D139" s="262" t="e">
        <f t="shared" ref="D139:D202" si="84">IF($D$5="I/O",0,IF(AND($D$6&gt;0,A139/12&lt;=$D$6),0,-PPMT($C$3/12,(A139-$D$6*12),$D$3*$D$5,$C$2)))</f>
        <v>#NUM!</v>
      </c>
      <c r="E139" s="262" t="e">
        <f t="shared" si="71"/>
        <v>#NUM!</v>
      </c>
      <c r="F139" s="263" t="e">
        <f t="shared" ref="F139:F202" si="85">IF(AND(D$6&gt;0,A139/12&lt;=D$6),C$2*(C$3/12),D$2)</f>
        <v>#NUM!</v>
      </c>
      <c r="G139" s="27"/>
      <c r="H139" s="45">
        <v>130</v>
      </c>
      <c r="I139" s="46">
        <f t="shared" si="64"/>
        <v>50222</v>
      </c>
      <c r="J139" s="261" t="e">
        <f t="shared" si="72"/>
        <v>#NUM!</v>
      </c>
      <c r="K139" s="262" t="e">
        <f t="shared" ref="K139:K202" si="86">IF(K$5="I/O",0,IF(AND(K$6&gt;0,H139/12&lt;=K$6),0,-PPMT(J$3/12,(H139-K$6*12),K$3*K$5,J$2)))</f>
        <v>#NUM!</v>
      </c>
      <c r="L139" s="272" t="e">
        <f t="shared" si="73"/>
        <v>#NUM!</v>
      </c>
      <c r="M139" s="263" t="e">
        <f t="shared" ref="M139:M202" si="87">IF(AND(K$6&gt;0,H139/12&lt;=K$6),J$2*(J$3/12),K$2)</f>
        <v>#NUM!</v>
      </c>
      <c r="N139" s="26"/>
      <c r="O139" s="45">
        <v>130</v>
      </c>
      <c r="P139" s="46">
        <f t="shared" si="65"/>
        <v>50222</v>
      </c>
      <c r="Q139" s="261" t="e">
        <f t="shared" si="74"/>
        <v>#NUM!</v>
      </c>
      <c r="R139" s="262" t="e">
        <f t="shared" ref="R139:R202" si="88">IF(R$5="I/O",0,IF(AND(R$6&gt;0,O139/12&lt;=R$6),0,-PPMT(Q$3/12,(O139-R$6*12),R$3*R$5,Q$2)))</f>
        <v>#NUM!</v>
      </c>
      <c r="S139" s="272" t="e">
        <f t="shared" si="75"/>
        <v>#NUM!</v>
      </c>
      <c r="T139" s="263" t="e">
        <f t="shared" ref="T139:T202" si="89">IF(AND(R$6&gt;0,O139/12&lt;=R$6),Q$2*(Q$3/12),R$2)</f>
        <v>#NUM!</v>
      </c>
      <c r="V139" s="45">
        <v>130</v>
      </c>
      <c r="W139" s="46">
        <f t="shared" si="66"/>
        <v>50222</v>
      </c>
      <c r="X139" s="261" t="e">
        <f t="shared" si="76"/>
        <v>#NUM!</v>
      </c>
      <c r="Y139" s="262" t="e">
        <f t="shared" ref="Y139:Y202" si="90">IF(Y$5="I/O",0,IF(AND(Y$6&gt;0,V139/12&lt;=Y$6),0,-PPMT(X$3/12,(V139-Y$6*12),Y$3*Y$5,X$2)))</f>
        <v>#NUM!</v>
      </c>
      <c r="Z139" s="272" t="e">
        <f t="shared" si="77"/>
        <v>#NUM!</v>
      </c>
      <c r="AA139" s="263" t="e">
        <f t="shared" ref="AA139:AA202" si="91">IF(AND(Y$6&gt;0,V139/12&lt;=Y$6),X$2*(X$3/12),Y$2)</f>
        <v>#NUM!</v>
      </c>
      <c r="AC139" s="45">
        <v>130</v>
      </c>
      <c r="AD139" s="46">
        <f t="shared" si="67"/>
        <v>50222</v>
      </c>
      <c r="AE139" s="261" t="e">
        <f t="shared" si="78"/>
        <v>#NUM!</v>
      </c>
      <c r="AF139" s="262" t="e">
        <f t="shared" ref="AF139:AF202" si="92">IF(AF$5="I/O",0,IF(AND(AF$6&gt;0,AC139/12&lt;=AF$6),0,-PPMT(AE$3/12,(AC139-AF$6*12),AF$3*AF$5,AE$2)))</f>
        <v>#NUM!</v>
      </c>
      <c r="AG139" s="272" t="e">
        <f t="shared" si="79"/>
        <v>#NUM!</v>
      </c>
      <c r="AH139" s="263" t="e">
        <f t="shared" ref="AH139:AH202" si="93">IF(AND(AF$6&gt;0,AC139/12&lt;=AF$6),AE$2*(AE$3/12),AF$2)</f>
        <v>#NUM!</v>
      </c>
      <c r="AJ139" s="45">
        <v>130</v>
      </c>
      <c r="AK139" s="46">
        <f t="shared" si="68"/>
        <v>50222</v>
      </c>
      <c r="AL139" s="261" t="e">
        <f t="shared" si="80"/>
        <v>#NUM!</v>
      </c>
      <c r="AM139" s="262" t="e">
        <f t="shared" ref="AM139:AM202" si="94">IF(AM$5="I/O",0,IF(AND(AM$6&gt;0,AJ139/12&lt;=AM$6),0,-PPMT(AL$3/12,(AJ139-AM$6*12),AM$3*AM$5,AL$2)))</f>
        <v>#NUM!</v>
      </c>
      <c r="AN139" s="272" t="e">
        <f t="shared" si="81"/>
        <v>#NUM!</v>
      </c>
      <c r="AO139" s="263" t="e">
        <f t="shared" ref="AO139:AO202" si="95">IF(AND(AM$6&gt;0,AJ139/12&lt;=AM$6),AL$2*(AL$3/12),AM$2)</f>
        <v>#NUM!</v>
      </c>
      <c r="AQ139" s="45">
        <v>130</v>
      </c>
      <c r="AR139" s="46">
        <f t="shared" si="69"/>
        <v>50253</v>
      </c>
      <c r="AS139" s="261">
        <f t="shared" si="82"/>
        <v>0</v>
      </c>
      <c r="AT139" s="262">
        <f t="shared" ref="AT139:AT202" si="96">IF(AT$5="I/O",0,IF(AND(AT$6&gt;0,AQ139/12&lt;=AT$6),0,-PPMT(AS$3/12,(AQ139-AT$6*12),AT$3*AT$5,AS$2)))</f>
        <v>0</v>
      </c>
      <c r="AU139" s="272">
        <f t="shared" si="83"/>
        <v>0</v>
      </c>
      <c r="AV139" s="263">
        <f t="shared" ref="AV139:AV202" si="97">IF(AND(AT$6&gt;0,AQ139/12&lt;=AT$6),AS$2*(AS$3/12),AT$2)</f>
        <v>0</v>
      </c>
    </row>
    <row r="140" spans="1:48" x14ac:dyDescent="0.45">
      <c r="A140" s="49">
        <v>131</v>
      </c>
      <c r="B140" s="46">
        <f t="shared" ref="B140:B203" si="98">EDATE(B139,1)</f>
        <v>50253</v>
      </c>
      <c r="C140" s="268" t="e">
        <f t="shared" si="70"/>
        <v>#NUM!</v>
      </c>
      <c r="D140" s="262" t="e">
        <f t="shared" si="84"/>
        <v>#NUM!</v>
      </c>
      <c r="E140" s="262" t="e">
        <f t="shared" si="71"/>
        <v>#NUM!</v>
      </c>
      <c r="F140" s="263" t="e">
        <f t="shared" si="85"/>
        <v>#NUM!</v>
      </c>
      <c r="G140" s="27"/>
      <c r="H140" s="45">
        <v>131</v>
      </c>
      <c r="I140" s="46">
        <f t="shared" ref="I140:I203" si="99">EDATE(I139,1)</f>
        <v>50253</v>
      </c>
      <c r="J140" s="261" t="e">
        <f t="shared" si="72"/>
        <v>#NUM!</v>
      </c>
      <c r="K140" s="262" t="e">
        <f t="shared" si="86"/>
        <v>#NUM!</v>
      </c>
      <c r="L140" s="272" t="e">
        <f t="shared" si="73"/>
        <v>#NUM!</v>
      </c>
      <c r="M140" s="263" t="e">
        <f t="shared" si="87"/>
        <v>#NUM!</v>
      </c>
      <c r="N140" s="26"/>
      <c r="O140" s="45">
        <v>131</v>
      </c>
      <c r="P140" s="46">
        <f t="shared" ref="P140:P203" si="100">EDATE(P139,1)</f>
        <v>50253</v>
      </c>
      <c r="Q140" s="261" t="e">
        <f t="shared" si="74"/>
        <v>#NUM!</v>
      </c>
      <c r="R140" s="262" t="e">
        <f t="shared" si="88"/>
        <v>#NUM!</v>
      </c>
      <c r="S140" s="272" t="e">
        <f t="shared" si="75"/>
        <v>#NUM!</v>
      </c>
      <c r="T140" s="263" t="e">
        <f t="shared" si="89"/>
        <v>#NUM!</v>
      </c>
      <c r="V140" s="45">
        <v>131</v>
      </c>
      <c r="W140" s="46">
        <f t="shared" ref="W140:W203" si="101">EDATE(W139,1)</f>
        <v>50253</v>
      </c>
      <c r="X140" s="261" t="e">
        <f t="shared" si="76"/>
        <v>#NUM!</v>
      </c>
      <c r="Y140" s="262" t="e">
        <f t="shared" si="90"/>
        <v>#NUM!</v>
      </c>
      <c r="Z140" s="272" t="e">
        <f t="shared" si="77"/>
        <v>#NUM!</v>
      </c>
      <c r="AA140" s="263" t="e">
        <f t="shared" si="91"/>
        <v>#NUM!</v>
      </c>
      <c r="AC140" s="45">
        <v>131</v>
      </c>
      <c r="AD140" s="46">
        <f t="shared" ref="AD140:AD203" si="102">EDATE(AD139,1)</f>
        <v>50253</v>
      </c>
      <c r="AE140" s="261" t="e">
        <f t="shared" si="78"/>
        <v>#NUM!</v>
      </c>
      <c r="AF140" s="262" t="e">
        <f t="shared" si="92"/>
        <v>#NUM!</v>
      </c>
      <c r="AG140" s="272" t="e">
        <f t="shared" si="79"/>
        <v>#NUM!</v>
      </c>
      <c r="AH140" s="263" t="e">
        <f t="shared" si="93"/>
        <v>#NUM!</v>
      </c>
      <c r="AJ140" s="45">
        <v>131</v>
      </c>
      <c r="AK140" s="46">
        <f t="shared" ref="AK140:AK203" si="103">EDATE(AK139,1)</f>
        <v>50253</v>
      </c>
      <c r="AL140" s="261" t="e">
        <f t="shared" si="80"/>
        <v>#NUM!</v>
      </c>
      <c r="AM140" s="262" t="e">
        <f t="shared" si="94"/>
        <v>#NUM!</v>
      </c>
      <c r="AN140" s="272" t="e">
        <f t="shared" si="81"/>
        <v>#NUM!</v>
      </c>
      <c r="AO140" s="263" t="e">
        <f t="shared" si="95"/>
        <v>#NUM!</v>
      </c>
      <c r="AQ140" s="45">
        <v>131</v>
      </c>
      <c r="AR140" s="46">
        <f t="shared" ref="AR140:AR203" si="104">EDATE(AR139,1)</f>
        <v>50284</v>
      </c>
      <c r="AS140" s="261">
        <f t="shared" si="82"/>
        <v>0</v>
      </c>
      <c r="AT140" s="262">
        <f t="shared" si="96"/>
        <v>0</v>
      </c>
      <c r="AU140" s="272">
        <f t="shared" si="83"/>
        <v>0</v>
      </c>
      <c r="AV140" s="263">
        <f t="shared" si="97"/>
        <v>0</v>
      </c>
    </row>
    <row r="141" spans="1:48" ht="14.65" thickBot="1" x14ac:dyDescent="0.5">
      <c r="A141" s="52">
        <v>132</v>
      </c>
      <c r="B141" s="53">
        <f t="shared" si="98"/>
        <v>50284</v>
      </c>
      <c r="C141" s="269" t="e">
        <f t="shared" si="70"/>
        <v>#NUM!</v>
      </c>
      <c r="D141" s="265" t="e">
        <f t="shared" si="84"/>
        <v>#NUM!</v>
      </c>
      <c r="E141" s="265" t="e">
        <f t="shared" si="71"/>
        <v>#NUM!</v>
      </c>
      <c r="F141" s="266" t="e">
        <f t="shared" si="85"/>
        <v>#NUM!</v>
      </c>
      <c r="G141" s="27"/>
      <c r="H141" s="47">
        <v>132</v>
      </c>
      <c r="I141" s="53">
        <f t="shared" si="99"/>
        <v>50284</v>
      </c>
      <c r="J141" s="264" t="e">
        <f t="shared" si="72"/>
        <v>#NUM!</v>
      </c>
      <c r="K141" s="265" t="e">
        <f t="shared" si="86"/>
        <v>#NUM!</v>
      </c>
      <c r="L141" s="273" t="e">
        <f t="shared" si="73"/>
        <v>#NUM!</v>
      </c>
      <c r="M141" s="266" t="e">
        <f t="shared" si="87"/>
        <v>#NUM!</v>
      </c>
      <c r="N141" s="26"/>
      <c r="O141" s="47">
        <v>132</v>
      </c>
      <c r="P141" s="53">
        <f t="shared" si="100"/>
        <v>50284</v>
      </c>
      <c r="Q141" s="264" t="e">
        <f t="shared" si="74"/>
        <v>#NUM!</v>
      </c>
      <c r="R141" s="265" t="e">
        <f t="shared" si="88"/>
        <v>#NUM!</v>
      </c>
      <c r="S141" s="273" t="e">
        <f t="shared" si="75"/>
        <v>#NUM!</v>
      </c>
      <c r="T141" s="266" t="e">
        <f t="shared" si="89"/>
        <v>#NUM!</v>
      </c>
      <c r="V141" s="47">
        <v>132</v>
      </c>
      <c r="W141" s="53">
        <f t="shared" si="101"/>
        <v>50284</v>
      </c>
      <c r="X141" s="264" t="e">
        <f t="shared" si="76"/>
        <v>#NUM!</v>
      </c>
      <c r="Y141" s="265" t="e">
        <f t="shared" si="90"/>
        <v>#NUM!</v>
      </c>
      <c r="Z141" s="273" t="e">
        <f t="shared" si="77"/>
        <v>#NUM!</v>
      </c>
      <c r="AA141" s="266" t="e">
        <f t="shared" si="91"/>
        <v>#NUM!</v>
      </c>
      <c r="AC141" s="47">
        <v>132</v>
      </c>
      <c r="AD141" s="53">
        <f t="shared" si="102"/>
        <v>50284</v>
      </c>
      <c r="AE141" s="264" t="e">
        <f t="shared" si="78"/>
        <v>#NUM!</v>
      </c>
      <c r="AF141" s="265" t="e">
        <f t="shared" si="92"/>
        <v>#NUM!</v>
      </c>
      <c r="AG141" s="273" t="e">
        <f t="shared" si="79"/>
        <v>#NUM!</v>
      </c>
      <c r="AH141" s="266" t="e">
        <f t="shared" si="93"/>
        <v>#NUM!</v>
      </c>
      <c r="AJ141" s="47">
        <v>132</v>
      </c>
      <c r="AK141" s="53">
        <f t="shared" si="103"/>
        <v>50284</v>
      </c>
      <c r="AL141" s="264" t="e">
        <f t="shared" si="80"/>
        <v>#NUM!</v>
      </c>
      <c r="AM141" s="265" t="e">
        <f t="shared" si="94"/>
        <v>#NUM!</v>
      </c>
      <c r="AN141" s="273" t="e">
        <f t="shared" si="81"/>
        <v>#NUM!</v>
      </c>
      <c r="AO141" s="266" t="e">
        <f t="shared" si="95"/>
        <v>#NUM!</v>
      </c>
      <c r="AQ141" s="47">
        <v>132</v>
      </c>
      <c r="AR141" s="53">
        <f t="shared" si="104"/>
        <v>50314</v>
      </c>
      <c r="AS141" s="264">
        <f t="shared" si="82"/>
        <v>0</v>
      </c>
      <c r="AT141" s="265">
        <f t="shared" si="96"/>
        <v>0</v>
      </c>
      <c r="AU141" s="273">
        <f t="shared" si="83"/>
        <v>0</v>
      </c>
      <c r="AV141" s="266">
        <f t="shared" si="97"/>
        <v>0</v>
      </c>
    </row>
    <row r="142" spans="1:48" x14ac:dyDescent="0.45">
      <c r="A142" s="49">
        <v>133</v>
      </c>
      <c r="B142" s="46">
        <f t="shared" si="98"/>
        <v>50314</v>
      </c>
      <c r="C142" s="270" t="e">
        <f t="shared" si="70"/>
        <v>#NUM!</v>
      </c>
      <c r="D142" s="259" t="e">
        <f t="shared" si="84"/>
        <v>#NUM!</v>
      </c>
      <c r="E142" s="259" t="e">
        <f t="shared" si="71"/>
        <v>#NUM!</v>
      </c>
      <c r="F142" s="260" t="e">
        <f t="shared" si="85"/>
        <v>#NUM!</v>
      </c>
      <c r="G142" s="27"/>
      <c r="H142" s="43">
        <v>133</v>
      </c>
      <c r="I142" s="46">
        <f t="shared" si="99"/>
        <v>50314</v>
      </c>
      <c r="J142" s="258" t="e">
        <f t="shared" si="72"/>
        <v>#NUM!</v>
      </c>
      <c r="K142" s="259" t="e">
        <f t="shared" si="86"/>
        <v>#NUM!</v>
      </c>
      <c r="L142" s="271" t="e">
        <f t="shared" si="73"/>
        <v>#NUM!</v>
      </c>
      <c r="M142" s="260" t="e">
        <f t="shared" si="87"/>
        <v>#NUM!</v>
      </c>
      <c r="N142" s="26"/>
      <c r="O142" s="43">
        <v>133</v>
      </c>
      <c r="P142" s="46">
        <f t="shared" si="100"/>
        <v>50314</v>
      </c>
      <c r="Q142" s="258" t="e">
        <f t="shared" si="74"/>
        <v>#NUM!</v>
      </c>
      <c r="R142" s="259" t="e">
        <f t="shared" si="88"/>
        <v>#NUM!</v>
      </c>
      <c r="S142" s="271" t="e">
        <f t="shared" si="75"/>
        <v>#NUM!</v>
      </c>
      <c r="T142" s="260" t="e">
        <f t="shared" si="89"/>
        <v>#NUM!</v>
      </c>
      <c r="V142" s="43">
        <v>133</v>
      </c>
      <c r="W142" s="46">
        <f t="shared" si="101"/>
        <v>50314</v>
      </c>
      <c r="X142" s="258" t="e">
        <f t="shared" si="76"/>
        <v>#NUM!</v>
      </c>
      <c r="Y142" s="259" t="e">
        <f t="shared" si="90"/>
        <v>#NUM!</v>
      </c>
      <c r="Z142" s="271" t="e">
        <f t="shared" si="77"/>
        <v>#NUM!</v>
      </c>
      <c r="AA142" s="260" t="e">
        <f t="shared" si="91"/>
        <v>#NUM!</v>
      </c>
      <c r="AC142" s="43">
        <v>133</v>
      </c>
      <c r="AD142" s="46">
        <f t="shared" si="102"/>
        <v>50314</v>
      </c>
      <c r="AE142" s="258" t="e">
        <f t="shared" si="78"/>
        <v>#NUM!</v>
      </c>
      <c r="AF142" s="259" t="e">
        <f t="shared" si="92"/>
        <v>#NUM!</v>
      </c>
      <c r="AG142" s="271" t="e">
        <f t="shared" si="79"/>
        <v>#NUM!</v>
      </c>
      <c r="AH142" s="260" t="e">
        <f t="shared" si="93"/>
        <v>#NUM!</v>
      </c>
      <c r="AJ142" s="43">
        <v>133</v>
      </c>
      <c r="AK142" s="46">
        <f t="shared" si="103"/>
        <v>50314</v>
      </c>
      <c r="AL142" s="258" t="e">
        <f t="shared" si="80"/>
        <v>#NUM!</v>
      </c>
      <c r="AM142" s="259" t="e">
        <f t="shared" si="94"/>
        <v>#NUM!</v>
      </c>
      <c r="AN142" s="271" t="e">
        <f t="shared" si="81"/>
        <v>#NUM!</v>
      </c>
      <c r="AO142" s="260" t="e">
        <f t="shared" si="95"/>
        <v>#NUM!</v>
      </c>
      <c r="AQ142" s="43">
        <v>133</v>
      </c>
      <c r="AR142" s="46">
        <f t="shared" si="104"/>
        <v>50345</v>
      </c>
      <c r="AS142" s="258">
        <f t="shared" si="82"/>
        <v>0</v>
      </c>
      <c r="AT142" s="259">
        <f t="shared" si="96"/>
        <v>0</v>
      </c>
      <c r="AU142" s="271">
        <f t="shared" si="83"/>
        <v>0</v>
      </c>
      <c r="AV142" s="260">
        <f t="shared" si="97"/>
        <v>0</v>
      </c>
    </row>
    <row r="143" spans="1:48" x14ac:dyDescent="0.45">
      <c r="A143" s="49">
        <v>134</v>
      </c>
      <c r="B143" s="46">
        <f t="shared" si="98"/>
        <v>50345</v>
      </c>
      <c r="C143" s="268" t="e">
        <f t="shared" si="70"/>
        <v>#NUM!</v>
      </c>
      <c r="D143" s="262" t="e">
        <f t="shared" si="84"/>
        <v>#NUM!</v>
      </c>
      <c r="E143" s="262" t="e">
        <f t="shared" si="71"/>
        <v>#NUM!</v>
      </c>
      <c r="F143" s="263" t="e">
        <f t="shared" si="85"/>
        <v>#NUM!</v>
      </c>
      <c r="G143" s="27"/>
      <c r="H143" s="45">
        <v>134</v>
      </c>
      <c r="I143" s="46">
        <f t="shared" si="99"/>
        <v>50345</v>
      </c>
      <c r="J143" s="261" t="e">
        <f t="shared" si="72"/>
        <v>#NUM!</v>
      </c>
      <c r="K143" s="262" t="e">
        <f t="shared" si="86"/>
        <v>#NUM!</v>
      </c>
      <c r="L143" s="272" t="e">
        <f t="shared" si="73"/>
        <v>#NUM!</v>
      </c>
      <c r="M143" s="263" t="e">
        <f t="shared" si="87"/>
        <v>#NUM!</v>
      </c>
      <c r="N143" s="26"/>
      <c r="O143" s="45">
        <v>134</v>
      </c>
      <c r="P143" s="46">
        <f t="shared" si="100"/>
        <v>50345</v>
      </c>
      <c r="Q143" s="261" t="e">
        <f t="shared" si="74"/>
        <v>#NUM!</v>
      </c>
      <c r="R143" s="262" t="e">
        <f t="shared" si="88"/>
        <v>#NUM!</v>
      </c>
      <c r="S143" s="272" t="e">
        <f t="shared" si="75"/>
        <v>#NUM!</v>
      </c>
      <c r="T143" s="263" t="e">
        <f t="shared" si="89"/>
        <v>#NUM!</v>
      </c>
      <c r="V143" s="45">
        <v>134</v>
      </c>
      <c r="W143" s="46">
        <f t="shared" si="101"/>
        <v>50345</v>
      </c>
      <c r="X143" s="261" t="e">
        <f t="shared" si="76"/>
        <v>#NUM!</v>
      </c>
      <c r="Y143" s="262" t="e">
        <f t="shared" si="90"/>
        <v>#NUM!</v>
      </c>
      <c r="Z143" s="272" t="e">
        <f t="shared" si="77"/>
        <v>#NUM!</v>
      </c>
      <c r="AA143" s="263" t="e">
        <f t="shared" si="91"/>
        <v>#NUM!</v>
      </c>
      <c r="AC143" s="45">
        <v>134</v>
      </c>
      <c r="AD143" s="46">
        <f t="shared" si="102"/>
        <v>50345</v>
      </c>
      <c r="AE143" s="261" t="e">
        <f t="shared" si="78"/>
        <v>#NUM!</v>
      </c>
      <c r="AF143" s="262" t="e">
        <f t="shared" si="92"/>
        <v>#NUM!</v>
      </c>
      <c r="AG143" s="272" t="e">
        <f t="shared" si="79"/>
        <v>#NUM!</v>
      </c>
      <c r="AH143" s="263" t="e">
        <f t="shared" si="93"/>
        <v>#NUM!</v>
      </c>
      <c r="AJ143" s="45">
        <v>134</v>
      </c>
      <c r="AK143" s="46">
        <f t="shared" si="103"/>
        <v>50345</v>
      </c>
      <c r="AL143" s="261" t="e">
        <f t="shared" si="80"/>
        <v>#NUM!</v>
      </c>
      <c r="AM143" s="262" t="e">
        <f t="shared" si="94"/>
        <v>#NUM!</v>
      </c>
      <c r="AN143" s="272" t="e">
        <f t="shared" si="81"/>
        <v>#NUM!</v>
      </c>
      <c r="AO143" s="263" t="e">
        <f t="shared" si="95"/>
        <v>#NUM!</v>
      </c>
      <c r="AQ143" s="45">
        <v>134</v>
      </c>
      <c r="AR143" s="46">
        <f t="shared" si="104"/>
        <v>50375</v>
      </c>
      <c r="AS143" s="261">
        <f t="shared" si="82"/>
        <v>0</v>
      </c>
      <c r="AT143" s="262">
        <f t="shared" si="96"/>
        <v>0</v>
      </c>
      <c r="AU143" s="272">
        <f t="shared" si="83"/>
        <v>0</v>
      </c>
      <c r="AV143" s="263">
        <f t="shared" si="97"/>
        <v>0</v>
      </c>
    </row>
    <row r="144" spans="1:48" x14ac:dyDescent="0.45">
      <c r="A144" s="49">
        <v>135</v>
      </c>
      <c r="B144" s="46">
        <f t="shared" si="98"/>
        <v>50375</v>
      </c>
      <c r="C144" s="268" t="e">
        <f t="shared" si="70"/>
        <v>#NUM!</v>
      </c>
      <c r="D144" s="262" t="e">
        <f t="shared" si="84"/>
        <v>#NUM!</v>
      </c>
      <c r="E144" s="262" t="e">
        <f t="shared" si="71"/>
        <v>#NUM!</v>
      </c>
      <c r="F144" s="263" t="e">
        <f t="shared" si="85"/>
        <v>#NUM!</v>
      </c>
      <c r="G144" s="27"/>
      <c r="H144" s="45">
        <v>135</v>
      </c>
      <c r="I144" s="46">
        <f t="shared" si="99"/>
        <v>50375</v>
      </c>
      <c r="J144" s="261" t="e">
        <f t="shared" si="72"/>
        <v>#NUM!</v>
      </c>
      <c r="K144" s="262" t="e">
        <f t="shared" si="86"/>
        <v>#NUM!</v>
      </c>
      <c r="L144" s="272" t="e">
        <f t="shared" si="73"/>
        <v>#NUM!</v>
      </c>
      <c r="M144" s="263" t="e">
        <f t="shared" si="87"/>
        <v>#NUM!</v>
      </c>
      <c r="N144" s="26"/>
      <c r="O144" s="45">
        <v>135</v>
      </c>
      <c r="P144" s="46">
        <f t="shared" si="100"/>
        <v>50375</v>
      </c>
      <c r="Q144" s="261" t="e">
        <f t="shared" si="74"/>
        <v>#NUM!</v>
      </c>
      <c r="R144" s="262" t="e">
        <f t="shared" si="88"/>
        <v>#NUM!</v>
      </c>
      <c r="S144" s="272" t="e">
        <f t="shared" si="75"/>
        <v>#NUM!</v>
      </c>
      <c r="T144" s="263" t="e">
        <f t="shared" si="89"/>
        <v>#NUM!</v>
      </c>
      <c r="V144" s="45">
        <v>135</v>
      </c>
      <c r="W144" s="46">
        <f t="shared" si="101"/>
        <v>50375</v>
      </c>
      <c r="X144" s="261" t="e">
        <f t="shared" si="76"/>
        <v>#NUM!</v>
      </c>
      <c r="Y144" s="262" t="e">
        <f t="shared" si="90"/>
        <v>#NUM!</v>
      </c>
      <c r="Z144" s="272" t="e">
        <f t="shared" si="77"/>
        <v>#NUM!</v>
      </c>
      <c r="AA144" s="263" t="e">
        <f t="shared" si="91"/>
        <v>#NUM!</v>
      </c>
      <c r="AC144" s="45">
        <v>135</v>
      </c>
      <c r="AD144" s="46">
        <f t="shared" si="102"/>
        <v>50375</v>
      </c>
      <c r="AE144" s="261" t="e">
        <f t="shared" si="78"/>
        <v>#NUM!</v>
      </c>
      <c r="AF144" s="262" t="e">
        <f t="shared" si="92"/>
        <v>#NUM!</v>
      </c>
      <c r="AG144" s="272" t="e">
        <f t="shared" si="79"/>
        <v>#NUM!</v>
      </c>
      <c r="AH144" s="263" t="e">
        <f t="shared" si="93"/>
        <v>#NUM!</v>
      </c>
      <c r="AJ144" s="45">
        <v>135</v>
      </c>
      <c r="AK144" s="46">
        <f t="shared" si="103"/>
        <v>50375</v>
      </c>
      <c r="AL144" s="261" t="e">
        <f t="shared" si="80"/>
        <v>#NUM!</v>
      </c>
      <c r="AM144" s="262" t="e">
        <f t="shared" si="94"/>
        <v>#NUM!</v>
      </c>
      <c r="AN144" s="272" t="e">
        <f t="shared" si="81"/>
        <v>#NUM!</v>
      </c>
      <c r="AO144" s="263" t="e">
        <f t="shared" si="95"/>
        <v>#NUM!</v>
      </c>
      <c r="AQ144" s="45">
        <v>135</v>
      </c>
      <c r="AR144" s="46">
        <f t="shared" si="104"/>
        <v>50406</v>
      </c>
      <c r="AS144" s="261">
        <f t="shared" si="82"/>
        <v>0</v>
      </c>
      <c r="AT144" s="262">
        <f t="shared" si="96"/>
        <v>0</v>
      </c>
      <c r="AU144" s="272">
        <f t="shared" si="83"/>
        <v>0</v>
      </c>
      <c r="AV144" s="263">
        <f t="shared" si="97"/>
        <v>0</v>
      </c>
    </row>
    <row r="145" spans="1:48" x14ac:dyDescent="0.45">
      <c r="A145" s="49">
        <v>136</v>
      </c>
      <c r="B145" s="46">
        <f t="shared" si="98"/>
        <v>50406</v>
      </c>
      <c r="C145" s="268" t="e">
        <f t="shared" si="70"/>
        <v>#NUM!</v>
      </c>
      <c r="D145" s="262" t="e">
        <f t="shared" si="84"/>
        <v>#NUM!</v>
      </c>
      <c r="E145" s="262" t="e">
        <f t="shared" si="71"/>
        <v>#NUM!</v>
      </c>
      <c r="F145" s="263" t="e">
        <f t="shared" si="85"/>
        <v>#NUM!</v>
      </c>
      <c r="G145" s="27"/>
      <c r="H145" s="45">
        <v>136</v>
      </c>
      <c r="I145" s="46">
        <f t="shared" si="99"/>
        <v>50406</v>
      </c>
      <c r="J145" s="261" t="e">
        <f t="shared" si="72"/>
        <v>#NUM!</v>
      </c>
      <c r="K145" s="262" t="e">
        <f t="shared" si="86"/>
        <v>#NUM!</v>
      </c>
      <c r="L145" s="272" t="e">
        <f t="shared" si="73"/>
        <v>#NUM!</v>
      </c>
      <c r="M145" s="263" t="e">
        <f t="shared" si="87"/>
        <v>#NUM!</v>
      </c>
      <c r="N145" s="26"/>
      <c r="O145" s="45">
        <v>136</v>
      </c>
      <c r="P145" s="46">
        <f t="shared" si="100"/>
        <v>50406</v>
      </c>
      <c r="Q145" s="261" t="e">
        <f t="shared" si="74"/>
        <v>#NUM!</v>
      </c>
      <c r="R145" s="262" t="e">
        <f t="shared" si="88"/>
        <v>#NUM!</v>
      </c>
      <c r="S145" s="272" t="e">
        <f t="shared" si="75"/>
        <v>#NUM!</v>
      </c>
      <c r="T145" s="263" t="e">
        <f t="shared" si="89"/>
        <v>#NUM!</v>
      </c>
      <c r="V145" s="45">
        <v>136</v>
      </c>
      <c r="W145" s="46">
        <f t="shared" si="101"/>
        <v>50406</v>
      </c>
      <c r="X145" s="261" t="e">
        <f t="shared" si="76"/>
        <v>#NUM!</v>
      </c>
      <c r="Y145" s="262" t="e">
        <f t="shared" si="90"/>
        <v>#NUM!</v>
      </c>
      <c r="Z145" s="272" t="e">
        <f t="shared" si="77"/>
        <v>#NUM!</v>
      </c>
      <c r="AA145" s="263" t="e">
        <f t="shared" si="91"/>
        <v>#NUM!</v>
      </c>
      <c r="AC145" s="45">
        <v>136</v>
      </c>
      <c r="AD145" s="46">
        <f t="shared" si="102"/>
        <v>50406</v>
      </c>
      <c r="AE145" s="261" t="e">
        <f t="shared" si="78"/>
        <v>#NUM!</v>
      </c>
      <c r="AF145" s="262" t="e">
        <f t="shared" si="92"/>
        <v>#NUM!</v>
      </c>
      <c r="AG145" s="272" t="e">
        <f t="shared" si="79"/>
        <v>#NUM!</v>
      </c>
      <c r="AH145" s="263" t="e">
        <f t="shared" si="93"/>
        <v>#NUM!</v>
      </c>
      <c r="AJ145" s="45">
        <v>136</v>
      </c>
      <c r="AK145" s="46">
        <f t="shared" si="103"/>
        <v>50406</v>
      </c>
      <c r="AL145" s="261" t="e">
        <f t="shared" si="80"/>
        <v>#NUM!</v>
      </c>
      <c r="AM145" s="262" t="e">
        <f t="shared" si="94"/>
        <v>#NUM!</v>
      </c>
      <c r="AN145" s="272" t="e">
        <f t="shared" si="81"/>
        <v>#NUM!</v>
      </c>
      <c r="AO145" s="263" t="e">
        <f t="shared" si="95"/>
        <v>#NUM!</v>
      </c>
      <c r="AQ145" s="45">
        <v>136</v>
      </c>
      <c r="AR145" s="46">
        <f t="shared" si="104"/>
        <v>50437</v>
      </c>
      <c r="AS145" s="261">
        <f t="shared" si="82"/>
        <v>0</v>
      </c>
      <c r="AT145" s="262">
        <f t="shared" si="96"/>
        <v>0</v>
      </c>
      <c r="AU145" s="272">
        <f t="shared" si="83"/>
        <v>0</v>
      </c>
      <c r="AV145" s="263">
        <f t="shared" si="97"/>
        <v>0</v>
      </c>
    </row>
    <row r="146" spans="1:48" x14ac:dyDescent="0.45">
      <c r="A146" s="49">
        <v>137</v>
      </c>
      <c r="B146" s="46">
        <f t="shared" si="98"/>
        <v>50437</v>
      </c>
      <c r="C146" s="268" t="e">
        <f t="shared" si="70"/>
        <v>#NUM!</v>
      </c>
      <c r="D146" s="262" t="e">
        <f t="shared" si="84"/>
        <v>#NUM!</v>
      </c>
      <c r="E146" s="262" t="e">
        <f t="shared" si="71"/>
        <v>#NUM!</v>
      </c>
      <c r="F146" s="263" t="e">
        <f t="shared" si="85"/>
        <v>#NUM!</v>
      </c>
      <c r="G146" s="27"/>
      <c r="H146" s="45">
        <v>137</v>
      </c>
      <c r="I146" s="46">
        <f t="shared" si="99"/>
        <v>50437</v>
      </c>
      <c r="J146" s="261" t="e">
        <f t="shared" si="72"/>
        <v>#NUM!</v>
      </c>
      <c r="K146" s="262" t="e">
        <f t="shared" si="86"/>
        <v>#NUM!</v>
      </c>
      <c r="L146" s="272" t="e">
        <f t="shared" si="73"/>
        <v>#NUM!</v>
      </c>
      <c r="M146" s="263" t="e">
        <f t="shared" si="87"/>
        <v>#NUM!</v>
      </c>
      <c r="N146" s="26"/>
      <c r="O146" s="45">
        <v>137</v>
      </c>
      <c r="P146" s="46">
        <f t="shared" si="100"/>
        <v>50437</v>
      </c>
      <c r="Q146" s="261" t="e">
        <f t="shared" si="74"/>
        <v>#NUM!</v>
      </c>
      <c r="R146" s="262" t="e">
        <f t="shared" si="88"/>
        <v>#NUM!</v>
      </c>
      <c r="S146" s="272" t="e">
        <f t="shared" si="75"/>
        <v>#NUM!</v>
      </c>
      <c r="T146" s="263" t="e">
        <f t="shared" si="89"/>
        <v>#NUM!</v>
      </c>
      <c r="V146" s="45">
        <v>137</v>
      </c>
      <c r="W146" s="46">
        <f t="shared" si="101"/>
        <v>50437</v>
      </c>
      <c r="X146" s="261" t="e">
        <f t="shared" si="76"/>
        <v>#NUM!</v>
      </c>
      <c r="Y146" s="262" t="e">
        <f t="shared" si="90"/>
        <v>#NUM!</v>
      </c>
      <c r="Z146" s="272" t="e">
        <f t="shared" si="77"/>
        <v>#NUM!</v>
      </c>
      <c r="AA146" s="263" t="e">
        <f t="shared" si="91"/>
        <v>#NUM!</v>
      </c>
      <c r="AC146" s="45">
        <v>137</v>
      </c>
      <c r="AD146" s="46">
        <f t="shared" si="102"/>
        <v>50437</v>
      </c>
      <c r="AE146" s="261" t="e">
        <f t="shared" si="78"/>
        <v>#NUM!</v>
      </c>
      <c r="AF146" s="262" t="e">
        <f t="shared" si="92"/>
        <v>#NUM!</v>
      </c>
      <c r="AG146" s="272" t="e">
        <f t="shared" si="79"/>
        <v>#NUM!</v>
      </c>
      <c r="AH146" s="263" t="e">
        <f t="shared" si="93"/>
        <v>#NUM!</v>
      </c>
      <c r="AJ146" s="45">
        <v>137</v>
      </c>
      <c r="AK146" s="46">
        <f t="shared" si="103"/>
        <v>50437</v>
      </c>
      <c r="AL146" s="261" t="e">
        <f t="shared" si="80"/>
        <v>#NUM!</v>
      </c>
      <c r="AM146" s="262" t="e">
        <f t="shared" si="94"/>
        <v>#NUM!</v>
      </c>
      <c r="AN146" s="272" t="e">
        <f t="shared" si="81"/>
        <v>#NUM!</v>
      </c>
      <c r="AO146" s="263" t="e">
        <f t="shared" si="95"/>
        <v>#NUM!</v>
      </c>
      <c r="AQ146" s="45">
        <v>137</v>
      </c>
      <c r="AR146" s="46">
        <f t="shared" si="104"/>
        <v>50465</v>
      </c>
      <c r="AS146" s="261">
        <f t="shared" si="82"/>
        <v>0</v>
      </c>
      <c r="AT146" s="262">
        <f t="shared" si="96"/>
        <v>0</v>
      </c>
      <c r="AU146" s="272">
        <f t="shared" si="83"/>
        <v>0</v>
      </c>
      <c r="AV146" s="263">
        <f t="shared" si="97"/>
        <v>0</v>
      </c>
    </row>
    <row r="147" spans="1:48" x14ac:dyDescent="0.45">
      <c r="A147" s="49">
        <v>138</v>
      </c>
      <c r="B147" s="46">
        <f t="shared" si="98"/>
        <v>50465</v>
      </c>
      <c r="C147" s="268" t="e">
        <f t="shared" si="70"/>
        <v>#NUM!</v>
      </c>
      <c r="D147" s="262" t="e">
        <f t="shared" si="84"/>
        <v>#NUM!</v>
      </c>
      <c r="E147" s="262" t="e">
        <f t="shared" si="71"/>
        <v>#NUM!</v>
      </c>
      <c r="F147" s="263" t="e">
        <f t="shared" si="85"/>
        <v>#NUM!</v>
      </c>
      <c r="G147" s="27"/>
      <c r="H147" s="45">
        <v>138</v>
      </c>
      <c r="I147" s="46">
        <f t="shared" si="99"/>
        <v>50465</v>
      </c>
      <c r="J147" s="261" t="e">
        <f t="shared" si="72"/>
        <v>#NUM!</v>
      </c>
      <c r="K147" s="262" t="e">
        <f t="shared" si="86"/>
        <v>#NUM!</v>
      </c>
      <c r="L147" s="272" t="e">
        <f t="shared" si="73"/>
        <v>#NUM!</v>
      </c>
      <c r="M147" s="263" t="e">
        <f t="shared" si="87"/>
        <v>#NUM!</v>
      </c>
      <c r="N147" s="26"/>
      <c r="O147" s="45">
        <v>138</v>
      </c>
      <c r="P147" s="46">
        <f t="shared" si="100"/>
        <v>50465</v>
      </c>
      <c r="Q147" s="261" t="e">
        <f t="shared" si="74"/>
        <v>#NUM!</v>
      </c>
      <c r="R147" s="262" t="e">
        <f t="shared" si="88"/>
        <v>#NUM!</v>
      </c>
      <c r="S147" s="272" t="e">
        <f t="shared" si="75"/>
        <v>#NUM!</v>
      </c>
      <c r="T147" s="263" t="e">
        <f t="shared" si="89"/>
        <v>#NUM!</v>
      </c>
      <c r="V147" s="45">
        <v>138</v>
      </c>
      <c r="W147" s="46">
        <f t="shared" si="101"/>
        <v>50465</v>
      </c>
      <c r="X147" s="261" t="e">
        <f t="shared" si="76"/>
        <v>#NUM!</v>
      </c>
      <c r="Y147" s="262" t="e">
        <f t="shared" si="90"/>
        <v>#NUM!</v>
      </c>
      <c r="Z147" s="272" t="e">
        <f t="shared" si="77"/>
        <v>#NUM!</v>
      </c>
      <c r="AA147" s="263" t="e">
        <f t="shared" si="91"/>
        <v>#NUM!</v>
      </c>
      <c r="AC147" s="45">
        <v>138</v>
      </c>
      <c r="AD147" s="46">
        <f t="shared" si="102"/>
        <v>50465</v>
      </c>
      <c r="AE147" s="261" t="e">
        <f t="shared" si="78"/>
        <v>#NUM!</v>
      </c>
      <c r="AF147" s="262" t="e">
        <f t="shared" si="92"/>
        <v>#NUM!</v>
      </c>
      <c r="AG147" s="272" t="e">
        <f t="shared" si="79"/>
        <v>#NUM!</v>
      </c>
      <c r="AH147" s="263" t="e">
        <f t="shared" si="93"/>
        <v>#NUM!</v>
      </c>
      <c r="AJ147" s="45">
        <v>138</v>
      </c>
      <c r="AK147" s="46">
        <f t="shared" si="103"/>
        <v>50465</v>
      </c>
      <c r="AL147" s="261" t="e">
        <f t="shared" si="80"/>
        <v>#NUM!</v>
      </c>
      <c r="AM147" s="262" t="e">
        <f t="shared" si="94"/>
        <v>#NUM!</v>
      </c>
      <c r="AN147" s="272" t="e">
        <f t="shared" si="81"/>
        <v>#NUM!</v>
      </c>
      <c r="AO147" s="263" t="e">
        <f t="shared" si="95"/>
        <v>#NUM!</v>
      </c>
      <c r="AQ147" s="45">
        <v>138</v>
      </c>
      <c r="AR147" s="46">
        <f t="shared" si="104"/>
        <v>50496</v>
      </c>
      <c r="AS147" s="261">
        <f t="shared" si="82"/>
        <v>0</v>
      </c>
      <c r="AT147" s="262">
        <f t="shared" si="96"/>
        <v>0</v>
      </c>
      <c r="AU147" s="272">
        <f t="shared" si="83"/>
        <v>0</v>
      </c>
      <c r="AV147" s="263">
        <f t="shared" si="97"/>
        <v>0</v>
      </c>
    </row>
    <row r="148" spans="1:48" x14ac:dyDescent="0.45">
      <c r="A148" s="49">
        <v>139</v>
      </c>
      <c r="B148" s="46">
        <f t="shared" si="98"/>
        <v>50496</v>
      </c>
      <c r="C148" s="268" t="e">
        <f t="shared" si="70"/>
        <v>#NUM!</v>
      </c>
      <c r="D148" s="262" t="e">
        <f t="shared" si="84"/>
        <v>#NUM!</v>
      </c>
      <c r="E148" s="262" t="e">
        <f t="shared" si="71"/>
        <v>#NUM!</v>
      </c>
      <c r="F148" s="263" t="e">
        <f t="shared" si="85"/>
        <v>#NUM!</v>
      </c>
      <c r="G148" s="27"/>
      <c r="H148" s="45">
        <v>139</v>
      </c>
      <c r="I148" s="46">
        <f t="shared" si="99"/>
        <v>50496</v>
      </c>
      <c r="J148" s="261" t="e">
        <f t="shared" si="72"/>
        <v>#NUM!</v>
      </c>
      <c r="K148" s="262" t="e">
        <f t="shared" si="86"/>
        <v>#NUM!</v>
      </c>
      <c r="L148" s="272" t="e">
        <f t="shared" si="73"/>
        <v>#NUM!</v>
      </c>
      <c r="M148" s="263" t="e">
        <f t="shared" si="87"/>
        <v>#NUM!</v>
      </c>
      <c r="N148" s="26"/>
      <c r="O148" s="45">
        <v>139</v>
      </c>
      <c r="P148" s="46">
        <f t="shared" si="100"/>
        <v>50496</v>
      </c>
      <c r="Q148" s="261" t="e">
        <f t="shared" si="74"/>
        <v>#NUM!</v>
      </c>
      <c r="R148" s="262" t="e">
        <f t="shared" si="88"/>
        <v>#NUM!</v>
      </c>
      <c r="S148" s="272" t="e">
        <f t="shared" si="75"/>
        <v>#NUM!</v>
      </c>
      <c r="T148" s="263" t="e">
        <f t="shared" si="89"/>
        <v>#NUM!</v>
      </c>
      <c r="V148" s="45">
        <v>139</v>
      </c>
      <c r="W148" s="46">
        <f t="shared" si="101"/>
        <v>50496</v>
      </c>
      <c r="X148" s="261" t="e">
        <f t="shared" si="76"/>
        <v>#NUM!</v>
      </c>
      <c r="Y148" s="262" t="e">
        <f t="shared" si="90"/>
        <v>#NUM!</v>
      </c>
      <c r="Z148" s="272" t="e">
        <f t="shared" si="77"/>
        <v>#NUM!</v>
      </c>
      <c r="AA148" s="263" t="e">
        <f t="shared" si="91"/>
        <v>#NUM!</v>
      </c>
      <c r="AC148" s="45">
        <v>139</v>
      </c>
      <c r="AD148" s="46">
        <f t="shared" si="102"/>
        <v>50496</v>
      </c>
      <c r="AE148" s="261" t="e">
        <f t="shared" si="78"/>
        <v>#NUM!</v>
      </c>
      <c r="AF148" s="262" t="e">
        <f t="shared" si="92"/>
        <v>#NUM!</v>
      </c>
      <c r="AG148" s="272" t="e">
        <f t="shared" si="79"/>
        <v>#NUM!</v>
      </c>
      <c r="AH148" s="263" t="e">
        <f t="shared" si="93"/>
        <v>#NUM!</v>
      </c>
      <c r="AJ148" s="45">
        <v>139</v>
      </c>
      <c r="AK148" s="46">
        <f t="shared" si="103"/>
        <v>50496</v>
      </c>
      <c r="AL148" s="261" t="e">
        <f t="shared" si="80"/>
        <v>#NUM!</v>
      </c>
      <c r="AM148" s="262" t="e">
        <f t="shared" si="94"/>
        <v>#NUM!</v>
      </c>
      <c r="AN148" s="272" t="e">
        <f t="shared" si="81"/>
        <v>#NUM!</v>
      </c>
      <c r="AO148" s="263" t="e">
        <f t="shared" si="95"/>
        <v>#NUM!</v>
      </c>
      <c r="AQ148" s="45">
        <v>139</v>
      </c>
      <c r="AR148" s="46">
        <f t="shared" si="104"/>
        <v>50526</v>
      </c>
      <c r="AS148" s="261">
        <f t="shared" si="82"/>
        <v>0</v>
      </c>
      <c r="AT148" s="262">
        <f t="shared" si="96"/>
        <v>0</v>
      </c>
      <c r="AU148" s="272">
        <f t="shared" si="83"/>
        <v>0</v>
      </c>
      <c r="AV148" s="263">
        <f t="shared" si="97"/>
        <v>0</v>
      </c>
    </row>
    <row r="149" spans="1:48" x14ac:dyDescent="0.45">
      <c r="A149" s="49">
        <v>140</v>
      </c>
      <c r="B149" s="46">
        <f t="shared" si="98"/>
        <v>50526</v>
      </c>
      <c r="C149" s="268" t="e">
        <f t="shared" si="70"/>
        <v>#NUM!</v>
      </c>
      <c r="D149" s="262" t="e">
        <f t="shared" si="84"/>
        <v>#NUM!</v>
      </c>
      <c r="E149" s="262" t="e">
        <f t="shared" si="71"/>
        <v>#NUM!</v>
      </c>
      <c r="F149" s="263" t="e">
        <f t="shared" si="85"/>
        <v>#NUM!</v>
      </c>
      <c r="G149" s="27"/>
      <c r="H149" s="45">
        <v>140</v>
      </c>
      <c r="I149" s="46">
        <f t="shared" si="99"/>
        <v>50526</v>
      </c>
      <c r="J149" s="261" t="e">
        <f t="shared" si="72"/>
        <v>#NUM!</v>
      </c>
      <c r="K149" s="262" t="e">
        <f t="shared" si="86"/>
        <v>#NUM!</v>
      </c>
      <c r="L149" s="272" t="e">
        <f t="shared" si="73"/>
        <v>#NUM!</v>
      </c>
      <c r="M149" s="263" t="e">
        <f t="shared" si="87"/>
        <v>#NUM!</v>
      </c>
      <c r="N149" s="26"/>
      <c r="O149" s="45">
        <v>140</v>
      </c>
      <c r="P149" s="46">
        <f t="shared" si="100"/>
        <v>50526</v>
      </c>
      <c r="Q149" s="261" t="e">
        <f t="shared" si="74"/>
        <v>#NUM!</v>
      </c>
      <c r="R149" s="262" t="e">
        <f t="shared" si="88"/>
        <v>#NUM!</v>
      </c>
      <c r="S149" s="272" t="e">
        <f t="shared" si="75"/>
        <v>#NUM!</v>
      </c>
      <c r="T149" s="263" t="e">
        <f t="shared" si="89"/>
        <v>#NUM!</v>
      </c>
      <c r="V149" s="45">
        <v>140</v>
      </c>
      <c r="W149" s="46">
        <f t="shared" si="101"/>
        <v>50526</v>
      </c>
      <c r="X149" s="261" t="e">
        <f t="shared" si="76"/>
        <v>#NUM!</v>
      </c>
      <c r="Y149" s="262" t="e">
        <f t="shared" si="90"/>
        <v>#NUM!</v>
      </c>
      <c r="Z149" s="272" t="e">
        <f t="shared" si="77"/>
        <v>#NUM!</v>
      </c>
      <c r="AA149" s="263" t="e">
        <f t="shared" si="91"/>
        <v>#NUM!</v>
      </c>
      <c r="AC149" s="45">
        <v>140</v>
      </c>
      <c r="AD149" s="46">
        <f t="shared" si="102"/>
        <v>50526</v>
      </c>
      <c r="AE149" s="261" t="e">
        <f t="shared" si="78"/>
        <v>#NUM!</v>
      </c>
      <c r="AF149" s="262" t="e">
        <f t="shared" si="92"/>
        <v>#NUM!</v>
      </c>
      <c r="AG149" s="272" t="e">
        <f t="shared" si="79"/>
        <v>#NUM!</v>
      </c>
      <c r="AH149" s="263" t="e">
        <f t="shared" si="93"/>
        <v>#NUM!</v>
      </c>
      <c r="AJ149" s="45">
        <v>140</v>
      </c>
      <c r="AK149" s="46">
        <f t="shared" si="103"/>
        <v>50526</v>
      </c>
      <c r="AL149" s="261" t="e">
        <f t="shared" si="80"/>
        <v>#NUM!</v>
      </c>
      <c r="AM149" s="262" t="e">
        <f t="shared" si="94"/>
        <v>#NUM!</v>
      </c>
      <c r="AN149" s="272" t="e">
        <f t="shared" si="81"/>
        <v>#NUM!</v>
      </c>
      <c r="AO149" s="263" t="e">
        <f t="shared" si="95"/>
        <v>#NUM!</v>
      </c>
      <c r="AQ149" s="45">
        <v>140</v>
      </c>
      <c r="AR149" s="46">
        <f t="shared" si="104"/>
        <v>50557</v>
      </c>
      <c r="AS149" s="261">
        <f t="shared" si="82"/>
        <v>0</v>
      </c>
      <c r="AT149" s="262">
        <f t="shared" si="96"/>
        <v>0</v>
      </c>
      <c r="AU149" s="272">
        <f t="shared" si="83"/>
        <v>0</v>
      </c>
      <c r="AV149" s="263">
        <f t="shared" si="97"/>
        <v>0</v>
      </c>
    </row>
    <row r="150" spans="1:48" x14ac:dyDescent="0.45">
      <c r="A150" s="49">
        <v>141</v>
      </c>
      <c r="B150" s="46">
        <f t="shared" si="98"/>
        <v>50557</v>
      </c>
      <c r="C150" s="268" t="e">
        <f t="shared" si="70"/>
        <v>#NUM!</v>
      </c>
      <c r="D150" s="262" t="e">
        <f t="shared" si="84"/>
        <v>#NUM!</v>
      </c>
      <c r="E150" s="262" t="e">
        <f t="shared" si="71"/>
        <v>#NUM!</v>
      </c>
      <c r="F150" s="263" t="e">
        <f t="shared" si="85"/>
        <v>#NUM!</v>
      </c>
      <c r="G150" s="27"/>
      <c r="H150" s="45">
        <v>141</v>
      </c>
      <c r="I150" s="46">
        <f t="shared" si="99"/>
        <v>50557</v>
      </c>
      <c r="J150" s="261" t="e">
        <f t="shared" si="72"/>
        <v>#NUM!</v>
      </c>
      <c r="K150" s="262" t="e">
        <f t="shared" si="86"/>
        <v>#NUM!</v>
      </c>
      <c r="L150" s="272" t="e">
        <f t="shared" si="73"/>
        <v>#NUM!</v>
      </c>
      <c r="M150" s="263" t="e">
        <f t="shared" si="87"/>
        <v>#NUM!</v>
      </c>
      <c r="N150" s="26"/>
      <c r="O150" s="45">
        <v>141</v>
      </c>
      <c r="P150" s="46">
        <f t="shared" si="100"/>
        <v>50557</v>
      </c>
      <c r="Q150" s="261" t="e">
        <f t="shared" si="74"/>
        <v>#NUM!</v>
      </c>
      <c r="R150" s="262" t="e">
        <f t="shared" si="88"/>
        <v>#NUM!</v>
      </c>
      <c r="S150" s="272" t="e">
        <f t="shared" si="75"/>
        <v>#NUM!</v>
      </c>
      <c r="T150" s="263" t="e">
        <f t="shared" si="89"/>
        <v>#NUM!</v>
      </c>
      <c r="V150" s="45">
        <v>141</v>
      </c>
      <c r="W150" s="46">
        <f t="shared" si="101"/>
        <v>50557</v>
      </c>
      <c r="X150" s="261" t="e">
        <f t="shared" si="76"/>
        <v>#NUM!</v>
      </c>
      <c r="Y150" s="262" t="e">
        <f t="shared" si="90"/>
        <v>#NUM!</v>
      </c>
      <c r="Z150" s="272" t="e">
        <f t="shared" si="77"/>
        <v>#NUM!</v>
      </c>
      <c r="AA150" s="263" t="e">
        <f t="shared" si="91"/>
        <v>#NUM!</v>
      </c>
      <c r="AC150" s="45">
        <v>141</v>
      </c>
      <c r="AD150" s="46">
        <f t="shared" si="102"/>
        <v>50557</v>
      </c>
      <c r="AE150" s="261" t="e">
        <f t="shared" si="78"/>
        <v>#NUM!</v>
      </c>
      <c r="AF150" s="262" t="e">
        <f t="shared" si="92"/>
        <v>#NUM!</v>
      </c>
      <c r="AG150" s="272" t="e">
        <f t="shared" si="79"/>
        <v>#NUM!</v>
      </c>
      <c r="AH150" s="263" t="e">
        <f t="shared" si="93"/>
        <v>#NUM!</v>
      </c>
      <c r="AJ150" s="45">
        <v>141</v>
      </c>
      <c r="AK150" s="46">
        <f t="shared" si="103"/>
        <v>50557</v>
      </c>
      <c r="AL150" s="261" t="e">
        <f t="shared" si="80"/>
        <v>#NUM!</v>
      </c>
      <c r="AM150" s="262" t="e">
        <f t="shared" si="94"/>
        <v>#NUM!</v>
      </c>
      <c r="AN150" s="272" t="e">
        <f t="shared" si="81"/>
        <v>#NUM!</v>
      </c>
      <c r="AO150" s="263" t="e">
        <f t="shared" si="95"/>
        <v>#NUM!</v>
      </c>
      <c r="AQ150" s="45">
        <v>141</v>
      </c>
      <c r="AR150" s="46">
        <f t="shared" si="104"/>
        <v>50587</v>
      </c>
      <c r="AS150" s="261">
        <f t="shared" si="82"/>
        <v>0</v>
      </c>
      <c r="AT150" s="262">
        <f t="shared" si="96"/>
        <v>0</v>
      </c>
      <c r="AU150" s="272">
        <f t="shared" si="83"/>
        <v>0</v>
      </c>
      <c r="AV150" s="263">
        <f t="shared" si="97"/>
        <v>0</v>
      </c>
    </row>
    <row r="151" spans="1:48" x14ac:dyDescent="0.45">
      <c r="A151" s="49">
        <v>142</v>
      </c>
      <c r="B151" s="46">
        <f t="shared" si="98"/>
        <v>50587</v>
      </c>
      <c r="C151" s="268" t="e">
        <f t="shared" si="70"/>
        <v>#NUM!</v>
      </c>
      <c r="D151" s="262" t="e">
        <f t="shared" si="84"/>
        <v>#NUM!</v>
      </c>
      <c r="E151" s="262" t="e">
        <f t="shared" si="71"/>
        <v>#NUM!</v>
      </c>
      <c r="F151" s="263" t="e">
        <f t="shared" si="85"/>
        <v>#NUM!</v>
      </c>
      <c r="G151" s="27"/>
      <c r="H151" s="45">
        <v>142</v>
      </c>
      <c r="I151" s="46">
        <f t="shared" si="99"/>
        <v>50587</v>
      </c>
      <c r="J151" s="261" t="e">
        <f t="shared" si="72"/>
        <v>#NUM!</v>
      </c>
      <c r="K151" s="262" t="e">
        <f t="shared" si="86"/>
        <v>#NUM!</v>
      </c>
      <c r="L151" s="272" t="e">
        <f t="shared" si="73"/>
        <v>#NUM!</v>
      </c>
      <c r="M151" s="263" t="e">
        <f t="shared" si="87"/>
        <v>#NUM!</v>
      </c>
      <c r="N151" s="26"/>
      <c r="O151" s="45">
        <v>142</v>
      </c>
      <c r="P151" s="46">
        <f t="shared" si="100"/>
        <v>50587</v>
      </c>
      <c r="Q151" s="261" t="e">
        <f t="shared" si="74"/>
        <v>#NUM!</v>
      </c>
      <c r="R151" s="262" t="e">
        <f t="shared" si="88"/>
        <v>#NUM!</v>
      </c>
      <c r="S151" s="272" t="e">
        <f t="shared" si="75"/>
        <v>#NUM!</v>
      </c>
      <c r="T151" s="263" t="e">
        <f t="shared" si="89"/>
        <v>#NUM!</v>
      </c>
      <c r="V151" s="45">
        <v>142</v>
      </c>
      <c r="W151" s="46">
        <f t="shared" si="101"/>
        <v>50587</v>
      </c>
      <c r="X151" s="261" t="e">
        <f t="shared" si="76"/>
        <v>#NUM!</v>
      </c>
      <c r="Y151" s="262" t="e">
        <f t="shared" si="90"/>
        <v>#NUM!</v>
      </c>
      <c r="Z151" s="272" t="e">
        <f t="shared" si="77"/>
        <v>#NUM!</v>
      </c>
      <c r="AA151" s="263" t="e">
        <f t="shared" si="91"/>
        <v>#NUM!</v>
      </c>
      <c r="AC151" s="45">
        <v>142</v>
      </c>
      <c r="AD151" s="46">
        <f t="shared" si="102"/>
        <v>50587</v>
      </c>
      <c r="AE151" s="261" t="e">
        <f t="shared" si="78"/>
        <v>#NUM!</v>
      </c>
      <c r="AF151" s="262" t="e">
        <f t="shared" si="92"/>
        <v>#NUM!</v>
      </c>
      <c r="AG151" s="272" t="e">
        <f t="shared" si="79"/>
        <v>#NUM!</v>
      </c>
      <c r="AH151" s="263" t="e">
        <f t="shared" si="93"/>
        <v>#NUM!</v>
      </c>
      <c r="AJ151" s="45">
        <v>142</v>
      </c>
      <c r="AK151" s="46">
        <f t="shared" si="103"/>
        <v>50587</v>
      </c>
      <c r="AL151" s="261" t="e">
        <f t="shared" si="80"/>
        <v>#NUM!</v>
      </c>
      <c r="AM151" s="262" t="e">
        <f t="shared" si="94"/>
        <v>#NUM!</v>
      </c>
      <c r="AN151" s="272" t="e">
        <f t="shared" si="81"/>
        <v>#NUM!</v>
      </c>
      <c r="AO151" s="263" t="e">
        <f t="shared" si="95"/>
        <v>#NUM!</v>
      </c>
      <c r="AQ151" s="45">
        <v>142</v>
      </c>
      <c r="AR151" s="46">
        <f t="shared" si="104"/>
        <v>50618</v>
      </c>
      <c r="AS151" s="261">
        <f t="shared" si="82"/>
        <v>0</v>
      </c>
      <c r="AT151" s="262">
        <f t="shared" si="96"/>
        <v>0</v>
      </c>
      <c r="AU151" s="272">
        <f t="shared" si="83"/>
        <v>0</v>
      </c>
      <c r="AV151" s="263">
        <f t="shared" si="97"/>
        <v>0</v>
      </c>
    </row>
    <row r="152" spans="1:48" x14ac:dyDescent="0.45">
      <c r="A152" s="49">
        <v>143</v>
      </c>
      <c r="B152" s="46">
        <f t="shared" si="98"/>
        <v>50618</v>
      </c>
      <c r="C152" s="268" t="e">
        <f t="shared" si="70"/>
        <v>#NUM!</v>
      </c>
      <c r="D152" s="262" t="e">
        <f t="shared" si="84"/>
        <v>#NUM!</v>
      </c>
      <c r="E152" s="262" t="e">
        <f t="shared" si="71"/>
        <v>#NUM!</v>
      </c>
      <c r="F152" s="263" t="e">
        <f t="shared" si="85"/>
        <v>#NUM!</v>
      </c>
      <c r="G152" s="27"/>
      <c r="H152" s="45">
        <v>143</v>
      </c>
      <c r="I152" s="46">
        <f t="shared" si="99"/>
        <v>50618</v>
      </c>
      <c r="J152" s="261" t="e">
        <f t="shared" si="72"/>
        <v>#NUM!</v>
      </c>
      <c r="K152" s="262" t="e">
        <f t="shared" si="86"/>
        <v>#NUM!</v>
      </c>
      <c r="L152" s="272" t="e">
        <f t="shared" si="73"/>
        <v>#NUM!</v>
      </c>
      <c r="M152" s="263" t="e">
        <f t="shared" si="87"/>
        <v>#NUM!</v>
      </c>
      <c r="N152" s="26"/>
      <c r="O152" s="45">
        <v>143</v>
      </c>
      <c r="P152" s="46">
        <f t="shared" si="100"/>
        <v>50618</v>
      </c>
      <c r="Q152" s="261" t="e">
        <f t="shared" si="74"/>
        <v>#NUM!</v>
      </c>
      <c r="R152" s="262" t="e">
        <f t="shared" si="88"/>
        <v>#NUM!</v>
      </c>
      <c r="S152" s="272" t="e">
        <f t="shared" si="75"/>
        <v>#NUM!</v>
      </c>
      <c r="T152" s="263" t="e">
        <f t="shared" si="89"/>
        <v>#NUM!</v>
      </c>
      <c r="V152" s="45">
        <v>143</v>
      </c>
      <c r="W152" s="46">
        <f t="shared" si="101"/>
        <v>50618</v>
      </c>
      <c r="X152" s="261" t="e">
        <f t="shared" si="76"/>
        <v>#NUM!</v>
      </c>
      <c r="Y152" s="262" t="e">
        <f t="shared" si="90"/>
        <v>#NUM!</v>
      </c>
      <c r="Z152" s="272" t="e">
        <f t="shared" si="77"/>
        <v>#NUM!</v>
      </c>
      <c r="AA152" s="263" t="e">
        <f t="shared" si="91"/>
        <v>#NUM!</v>
      </c>
      <c r="AC152" s="45">
        <v>143</v>
      </c>
      <c r="AD152" s="46">
        <f t="shared" si="102"/>
        <v>50618</v>
      </c>
      <c r="AE152" s="261" t="e">
        <f t="shared" si="78"/>
        <v>#NUM!</v>
      </c>
      <c r="AF152" s="262" t="e">
        <f t="shared" si="92"/>
        <v>#NUM!</v>
      </c>
      <c r="AG152" s="272" t="e">
        <f t="shared" si="79"/>
        <v>#NUM!</v>
      </c>
      <c r="AH152" s="263" t="e">
        <f t="shared" si="93"/>
        <v>#NUM!</v>
      </c>
      <c r="AJ152" s="45">
        <v>143</v>
      </c>
      <c r="AK152" s="46">
        <f t="shared" si="103"/>
        <v>50618</v>
      </c>
      <c r="AL152" s="261" t="e">
        <f t="shared" si="80"/>
        <v>#NUM!</v>
      </c>
      <c r="AM152" s="262" t="e">
        <f t="shared" si="94"/>
        <v>#NUM!</v>
      </c>
      <c r="AN152" s="272" t="e">
        <f t="shared" si="81"/>
        <v>#NUM!</v>
      </c>
      <c r="AO152" s="263" t="e">
        <f t="shared" si="95"/>
        <v>#NUM!</v>
      </c>
      <c r="AQ152" s="45">
        <v>143</v>
      </c>
      <c r="AR152" s="46">
        <f t="shared" si="104"/>
        <v>50649</v>
      </c>
      <c r="AS152" s="261">
        <f t="shared" si="82"/>
        <v>0</v>
      </c>
      <c r="AT152" s="262">
        <f t="shared" si="96"/>
        <v>0</v>
      </c>
      <c r="AU152" s="272">
        <f t="shared" si="83"/>
        <v>0</v>
      </c>
      <c r="AV152" s="263">
        <f t="shared" si="97"/>
        <v>0</v>
      </c>
    </row>
    <row r="153" spans="1:48" ht="14.65" thickBot="1" x14ac:dyDescent="0.5">
      <c r="A153" s="49">
        <v>144</v>
      </c>
      <c r="B153" s="46">
        <f t="shared" si="98"/>
        <v>50649</v>
      </c>
      <c r="C153" s="269" t="e">
        <f t="shared" si="70"/>
        <v>#NUM!</v>
      </c>
      <c r="D153" s="265" t="e">
        <f t="shared" si="84"/>
        <v>#NUM!</v>
      </c>
      <c r="E153" s="265" t="e">
        <f t="shared" si="71"/>
        <v>#NUM!</v>
      </c>
      <c r="F153" s="266" t="e">
        <f t="shared" si="85"/>
        <v>#NUM!</v>
      </c>
      <c r="G153" s="27"/>
      <c r="H153" s="47">
        <v>144</v>
      </c>
      <c r="I153" s="46">
        <f t="shared" si="99"/>
        <v>50649</v>
      </c>
      <c r="J153" s="264" t="e">
        <f t="shared" si="72"/>
        <v>#NUM!</v>
      </c>
      <c r="K153" s="265" t="e">
        <f t="shared" si="86"/>
        <v>#NUM!</v>
      </c>
      <c r="L153" s="273" t="e">
        <f t="shared" si="73"/>
        <v>#NUM!</v>
      </c>
      <c r="M153" s="266" t="e">
        <f t="shared" si="87"/>
        <v>#NUM!</v>
      </c>
      <c r="N153" s="26"/>
      <c r="O153" s="47">
        <v>144</v>
      </c>
      <c r="P153" s="46">
        <f t="shared" si="100"/>
        <v>50649</v>
      </c>
      <c r="Q153" s="264" t="e">
        <f t="shared" si="74"/>
        <v>#NUM!</v>
      </c>
      <c r="R153" s="265" t="e">
        <f t="shared" si="88"/>
        <v>#NUM!</v>
      </c>
      <c r="S153" s="273" t="e">
        <f t="shared" si="75"/>
        <v>#NUM!</v>
      </c>
      <c r="T153" s="266" t="e">
        <f t="shared" si="89"/>
        <v>#NUM!</v>
      </c>
      <c r="V153" s="47">
        <v>144</v>
      </c>
      <c r="W153" s="46">
        <f t="shared" si="101"/>
        <v>50649</v>
      </c>
      <c r="X153" s="264" t="e">
        <f t="shared" si="76"/>
        <v>#NUM!</v>
      </c>
      <c r="Y153" s="265" t="e">
        <f t="shared" si="90"/>
        <v>#NUM!</v>
      </c>
      <c r="Z153" s="273" t="e">
        <f t="shared" si="77"/>
        <v>#NUM!</v>
      </c>
      <c r="AA153" s="266" t="e">
        <f t="shared" si="91"/>
        <v>#NUM!</v>
      </c>
      <c r="AC153" s="47">
        <v>144</v>
      </c>
      <c r="AD153" s="46">
        <f t="shared" si="102"/>
        <v>50649</v>
      </c>
      <c r="AE153" s="264" t="e">
        <f t="shared" si="78"/>
        <v>#NUM!</v>
      </c>
      <c r="AF153" s="265" t="e">
        <f t="shared" si="92"/>
        <v>#NUM!</v>
      </c>
      <c r="AG153" s="273" t="e">
        <f t="shared" si="79"/>
        <v>#NUM!</v>
      </c>
      <c r="AH153" s="266" t="e">
        <f t="shared" si="93"/>
        <v>#NUM!</v>
      </c>
      <c r="AJ153" s="47">
        <v>144</v>
      </c>
      <c r="AK153" s="46">
        <f t="shared" si="103"/>
        <v>50649</v>
      </c>
      <c r="AL153" s="264" t="e">
        <f t="shared" si="80"/>
        <v>#NUM!</v>
      </c>
      <c r="AM153" s="265" t="e">
        <f t="shared" si="94"/>
        <v>#NUM!</v>
      </c>
      <c r="AN153" s="273" t="e">
        <f t="shared" si="81"/>
        <v>#NUM!</v>
      </c>
      <c r="AO153" s="266" t="e">
        <f t="shared" si="95"/>
        <v>#NUM!</v>
      </c>
      <c r="AQ153" s="47">
        <v>144</v>
      </c>
      <c r="AR153" s="46">
        <f t="shared" si="104"/>
        <v>50679</v>
      </c>
      <c r="AS153" s="264">
        <f t="shared" si="82"/>
        <v>0</v>
      </c>
      <c r="AT153" s="265">
        <f t="shared" si="96"/>
        <v>0</v>
      </c>
      <c r="AU153" s="273">
        <f t="shared" si="83"/>
        <v>0</v>
      </c>
      <c r="AV153" s="266">
        <f t="shared" si="97"/>
        <v>0</v>
      </c>
    </row>
    <row r="154" spans="1:48" x14ac:dyDescent="0.45">
      <c r="A154" s="50">
        <v>145</v>
      </c>
      <c r="B154" s="51">
        <f t="shared" si="98"/>
        <v>50679</v>
      </c>
      <c r="C154" s="270" t="e">
        <f t="shared" si="70"/>
        <v>#NUM!</v>
      </c>
      <c r="D154" s="259" t="e">
        <f t="shared" si="84"/>
        <v>#NUM!</v>
      </c>
      <c r="E154" s="259" t="e">
        <f t="shared" si="71"/>
        <v>#NUM!</v>
      </c>
      <c r="F154" s="260" t="e">
        <f t="shared" si="85"/>
        <v>#NUM!</v>
      </c>
      <c r="G154" s="27"/>
      <c r="H154" s="43">
        <v>145</v>
      </c>
      <c r="I154" s="51">
        <f t="shared" si="99"/>
        <v>50679</v>
      </c>
      <c r="J154" s="258" t="e">
        <f t="shared" si="72"/>
        <v>#NUM!</v>
      </c>
      <c r="K154" s="259" t="e">
        <f t="shared" si="86"/>
        <v>#NUM!</v>
      </c>
      <c r="L154" s="271" t="e">
        <f t="shared" si="73"/>
        <v>#NUM!</v>
      </c>
      <c r="M154" s="260" t="e">
        <f t="shared" si="87"/>
        <v>#NUM!</v>
      </c>
      <c r="N154" s="26"/>
      <c r="O154" s="43">
        <v>145</v>
      </c>
      <c r="P154" s="51">
        <f t="shared" si="100"/>
        <v>50679</v>
      </c>
      <c r="Q154" s="258" t="e">
        <f t="shared" si="74"/>
        <v>#NUM!</v>
      </c>
      <c r="R154" s="259" t="e">
        <f t="shared" si="88"/>
        <v>#NUM!</v>
      </c>
      <c r="S154" s="271" t="e">
        <f t="shared" si="75"/>
        <v>#NUM!</v>
      </c>
      <c r="T154" s="260" t="e">
        <f t="shared" si="89"/>
        <v>#NUM!</v>
      </c>
      <c r="V154" s="43">
        <v>145</v>
      </c>
      <c r="W154" s="51">
        <f t="shared" si="101"/>
        <v>50679</v>
      </c>
      <c r="X154" s="258" t="e">
        <f t="shared" si="76"/>
        <v>#NUM!</v>
      </c>
      <c r="Y154" s="259" t="e">
        <f t="shared" si="90"/>
        <v>#NUM!</v>
      </c>
      <c r="Z154" s="271" t="e">
        <f t="shared" si="77"/>
        <v>#NUM!</v>
      </c>
      <c r="AA154" s="260" t="e">
        <f t="shared" si="91"/>
        <v>#NUM!</v>
      </c>
      <c r="AC154" s="43">
        <v>145</v>
      </c>
      <c r="AD154" s="51">
        <f t="shared" si="102"/>
        <v>50679</v>
      </c>
      <c r="AE154" s="258" t="e">
        <f t="shared" si="78"/>
        <v>#NUM!</v>
      </c>
      <c r="AF154" s="259" t="e">
        <f t="shared" si="92"/>
        <v>#NUM!</v>
      </c>
      <c r="AG154" s="271" t="e">
        <f t="shared" si="79"/>
        <v>#NUM!</v>
      </c>
      <c r="AH154" s="260" t="e">
        <f t="shared" si="93"/>
        <v>#NUM!</v>
      </c>
      <c r="AJ154" s="43">
        <v>145</v>
      </c>
      <c r="AK154" s="51">
        <f t="shared" si="103"/>
        <v>50679</v>
      </c>
      <c r="AL154" s="258" t="e">
        <f t="shared" si="80"/>
        <v>#NUM!</v>
      </c>
      <c r="AM154" s="259" t="e">
        <f t="shared" si="94"/>
        <v>#NUM!</v>
      </c>
      <c r="AN154" s="271" t="e">
        <f t="shared" si="81"/>
        <v>#NUM!</v>
      </c>
      <c r="AO154" s="260" t="e">
        <f t="shared" si="95"/>
        <v>#NUM!</v>
      </c>
      <c r="AQ154" s="43">
        <v>145</v>
      </c>
      <c r="AR154" s="51">
        <f t="shared" si="104"/>
        <v>50710</v>
      </c>
      <c r="AS154" s="258">
        <f t="shared" si="82"/>
        <v>0</v>
      </c>
      <c r="AT154" s="259">
        <f t="shared" si="96"/>
        <v>0</v>
      </c>
      <c r="AU154" s="271">
        <f t="shared" si="83"/>
        <v>0</v>
      </c>
      <c r="AV154" s="260">
        <f t="shared" si="97"/>
        <v>0</v>
      </c>
    </row>
    <row r="155" spans="1:48" x14ac:dyDescent="0.45">
      <c r="A155" s="49">
        <v>146</v>
      </c>
      <c r="B155" s="46">
        <f t="shared" si="98"/>
        <v>50710</v>
      </c>
      <c r="C155" s="268" t="e">
        <f t="shared" si="70"/>
        <v>#NUM!</v>
      </c>
      <c r="D155" s="262" t="e">
        <f t="shared" si="84"/>
        <v>#NUM!</v>
      </c>
      <c r="E155" s="262" t="e">
        <f t="shared" si="71"/>
        <v>#NUM!</v>
      </c>
      <c r="F155" s="263" t="e">
        <f t="shared" si="85"/>
        <v>#NUM!</v>
      </c>
      <c r="G155" s="27"/>
      <c r="H155" s="45">
        <v>146</v>
      </c>
      <c r="I155" s="46">
        <f t="shared" si="99"/>
        <v>50710</v>
      </c>
      <c r="J155" s="261" t="e">
        <f t="shared" si="72"/>
        <v>#NUM!</v>
      </c>
      <c r="K155" s="262" t="e">
        <f t="shared" si="86"/>
        <v>#NUM!</v>
      </c>
      <c r="L155" s="272" t="e">
        <f t="shared" si="73"/>
        <v>#NUM!</v>
      </c>
      <c r="M155" s="263" t="e">
        <f t="shared" si="87"/>
        <v>#NUM!</v>
      </c>
      <c r="N155" s="26"/>
      <c r="O155" s="45">
        <v>146</v>
      </c>
      <c r="P155" s="46">
        <f t="shared" si="100"/>
        <v>50710</v>
      </c>
      <c r="Q155" s="261" t="e">
        <f t="shared" si="74"/>
        <v>#NUM!</v>
      </c>
      <c r="R155" s="262" t="e">
        <f t="shared" si="88"/>
        <v>#NUM!</v>
      </c>
      <c r="S155" s="272" t="e">
        <f t="shared" si="75"/>
        <v>#NUM!</v>
      </c>
      <c r="T155" s="263" t="e">
        <f t="shared" si="89"/>
        <v>#NUM!</v>
      </c>
      <c r="V155" s="45">
        <v>146</v>
      </c>
      <c r="W155" s="46">
        <f t="shared" si="101"/>
        <v>50710</v>
      </c>
      <c r="X155" s="261" t="e">
        <f t="shared" si="76"/>
        <v>#NUM!</v>
      </c>
      <c r="Y155" s="262" t="e">
        <f t="shared" si="90"/>
        <v>#NUM!</v>
      </c>
      <c r="Z155" s="272" t="e">
        <f t="shared" si="77"/>
        <v>#NUM!</v>
      </c>
      <c r="AA155" s="263" t="e">
        <f t="shared" si="91"/>
        <v>#NUM!</v>
      </c>
      <c r="AC155" s="45">
        <v>146</v>
      </c>
      <c r="AD155" s="46">
        <f t="shared" si="102"/>
        <v>50710</v>
      </c>
      <c r="AE155" s="261" t="e">
        <f t="shared" si="78"/>
        <v>#NUM!</v>
      </c>
      <c r="AF155" s="262" t="e">
        <f t="shared" si="92"/>
        <v>#NUM!</v>
      </c>
      <c r="AG155" s="272" t="e">
        <f t="shared" si="79"/>
        <v>#NUM!</v>
      </c>
      <c r="AH155" s="263" t="e">
        <f t="shared" si="93"/>
        <v>#NUM!</v>
      </c>
      <c r="AJ155" s="45">
        <v>146</v>
      </c>
      <c r="AK155" s="46">
        <f t="shared" si="103"/>
        <v>50710</v>
      </c>
      <c r="AL155" s="261" t="e">
        <f t="shared" si="80"/>
        <v>#NUM!</v>
      </c>
      <c r="AM155" s="262" t="e">
        <f t="shared" si="94"/>
        <v>#NUM!</v>
      </c>
      <c r="AN155" s="272" t="e">
        <f t="shared" si="81"/>
        <v>#NUM!</v>
      </c>
      <c r="AO155" s="263" t="e">
        <f t="shared" si="95"/>
        <v>#NUM!</v>
      </c>
      <c r="AQ155" s="45">
        <v>146</v>
      </c>
      <c r="AR155" s="46">
        <f t="shared" si="104"/>
        <v>50740</v>
      </c>
      <c r="AS155" s="261">
        <f t="shared" si="82"/>
        <v>0</v>
      </c>
      <c r="AT155" s="262">
        <f t="shared" si="96"/>
        <v>0</v>
      </c>
      <c r="AU155" s="272">
        <f t="shared" si="83"/>
        <v>0</v>
      </c>
      <c r="AV155" s="263">
        <f t="shared" si="97"/>
        <v>0</v>
      </c>
    </row>
    <row r="156" spans="1:48" x14ac:dyDescent="0.45">
      <c r="A156" s="49">
        <v>147</v>
      </c>
      <c r="B156" s="46">
        <f t="shared" si="98"/>
        <v>50740</v>
      </c>
      <c r="C156" s="268" t="e">
        <f t="shared" si="70"/>
        <v>#NUM!</v>
      </c>
      <c r="D156" s="262" t="e">
        <f t="shared" si="84"/>
        <v>#NUM!</v>
      </c>
      <c r="E156" s="262" t="e">
        <f t="shared" si="71"/>
        <v>#NUM!</v>
      </c>
      <c r="F156" s="263" t="e">
        <f t="shared" si="85"/>
        <v>#NUM!</v>
      </c>
      <c r="G156" s="27"/>
      <c r="H156" s="45">
        <v>147</v>
      </c>
      <c r="I156" s="46">
        <f t="shared" si="99"/>
        <v>50740</v>
      </c>
      <c r="J156" s="261" t="e">
        <f t="shared" si="72"/>
        <v>#NUM!</v>
      </c>
      <c r="K156" s="262" t="e">
        <f t="shared" si="86"/>
        <v>#NUM!</v>
      </c>
      <c r="L156" s="272" t="e">
        <f t="shared" si="73"/>
        <v>#NUM!</v>
      </c>
      <c r="M156" s="263" t="e">
        <f t="shared" si="87"/>
        <v>#NUM!</v>
      </c>
      <c r="N156" s="26"/>
      <c r="O156" s="45">
        <v>147</v>
      </c>
      <c r="P156" s="46">
        <f t="shared" si="100"/>
        <v>50740</v>
      </c>
      <c r="Q156" s="261" t="e">
        <f t="shared" si="74"/>
        <v>#NUM!</v>
      </c>
      <c r="R156" s="262" t="e">
        <f t="shared" si="88"/>
        <v>#NUM!</v>
      </c>
      <c r="S156" s="272" t="e">
        <f t="shared" si="75"/>
        <v>#NUM!</v>
      </c>
      <c r="T156" s="263" t="e">
        <f t="shared" si="89"/>
        <v>#NUM!</v>
      </c>
      <c r="V156" s="45">
        <v>147</v>
      </c>
      <c r="W156" s="46">
        <f t="shared" si="101"/>
        <v>50740</v>
      </c>
      <c r="X156" s="261" t="e">
        <f t="shared" si="76"/>
        <v>#NUM!</v>
      </c>
      <c r="Y156" s="262" t="e">
        <f t="shared" si="90"/>
        <v>#NUM!</v>
      </c>
      <c r="Z156" s="272" t="e">
        <f t="shared" si="77"/>
        <v>#NUM!</v>
      </c>
      <c r="AA156" s="263" t="e">
        <f t="shared" si="91"/>
        <v>#NUM!</v>
      </c>
      <c r="AC156" s="45">
        <v>147</v>
      </c>
      <c r="AD156" s="46">
        <f t="shared" si="102"/>
        <v>50740</v>
      </c>
      <c r="AE156" s="261" t="e">
        <f t="shared" si="78"/>
        <v>#NUM!</v>
      </c>
      <c r="AF156" s="262" t="e">
        <f t="shared" si="92"/>
        <v>#NUM!</v>
      </c>
      <c r="AG156" s="272" t="e">
        <f t="shared" si="79"/>
        <v>#NUM!</v>
      </c>
      <c r="AH156" s="263" t="e">
        <f t="shared" si="93"/>
        <v>#NUM!</v>
      </c>
      <c r="AJ156" s="45">
        <v>147</v>
      </c>
      <c r="AK156" s="46">
        <f t="shared" si="103"/>
        <v>50740</v>
      </c>
      <c r="AL156" s="261" t="e">
        <f t="shared" si="80"/>
        <v>#NUM!</v>
      </c>
      <c r="AM156" s="262" t="e">
        <f t="shared" si="94"/>
        <v>#NUM!</v>
      </c>
      <c r="AN156" s="272" t="e">
        <f t="shared" si="81"/>
        <v>#NUM!</v>
      </c>
      <c r="AO156" s="263" t="e">
        <f t="shared" si="95"/>
        <v>#NUM!</v>
      </c>
      <c r="AQ156" s="45">
        <v>147</v>
      </c>
      <c r="AR156" s="46">
        <f t="shared" si="104"/>
        <v>50771</v>
      </c>
      <c r="AS156" s="261">
        <f t="shared" si="82"/>
        <v>0</v>
      </c>
      <c r="AT156" s="262">
        <f t="shared" si="96"/>
        <v>0</v>
      </c>
      <c r="AU156" s="272">
        <f t="shared" si="83"/>
        <v>0</v>
      </c>
      <c r="AV156" s="263">
        <f t="shared" si="97"/>
        <v>0</v>
      </c>
    </row>
    <row r="157" spans="1:48" x14ac:dyDescent="0.45">
      <c r="A157" s="49">
        <v>148</v>
      </c>
      <c r="B157" s="46">
        <f t="shared" si="98"/>
        <v>50771</v>
      </c>
      <c r="C157" s="268" t="e">
        <f t="shared" si="70"/>
        <v>#NUM!</v>
      </c>
      <c r="D157" s="262" t="e">
        <f t="shared" si="84"/>
        <v>#NUM!</v>
      </c>
      <c r="E157" s="262" t="e">
        <f t="shared" si="71"/>
        <v>#NUM!</v>
      </c>
      <c r="F157" s="263" t="e">
        <f t="shared" si="85"/>
        <v>#NUM!</v>
      </c>
      <c r="G157" s="27"/>
      <c r="H157" s="45">
        <v>148</v>
      </c>
      <c r="I157" s="46">
        <f t="shared" si="99"/>
        <v>50771</v>
      </c>
      <c r="J157" s="261" t="e">
        <f t="shared" si="72"/>
        <v>#NUM!</v>
      </c>
      <c r="K157" s="262" t="e">
        <f t="shared" si="86"/>
        <v>#NUM!</v>
      </c>
      <c r="L157" s="272" t="e">
        <f t="shared" si="73"/>
        <v>#NUM!</v>
      </c>
      <c r="M157" s="263" t="e">
        <f t="shared" si="87"/>
        <v>#NUM!</v>
      </c>
      <c r="N157" s="26"/>
      <c r="O157" s="45">
        <v>148</v>
      </c>
      <c r="P157" s="46">
        <f t="shared" si="100"/>
        <v>50771</v>
      </c>
      <c r="Q157" s="261" t="e">
        <f t="shared" si="74"/>
        <v>#NUM!</v>
      </c>
      <c r="R157" s="262" t="e">
        <f t="shared" si="88"/>
        <v>#NUM!</v>
      </c>
      <c r="S157" s="272" t="e">
        <f t="shared" si="75"/>
        <v>#NUM!</v>
      </c>
      <c r="T157" s="263" t="e">
        <f t="shared" si="89"/>
        <v>#NUM!</v>
      </c>
      <c r="V157" s="45">
        <v>148</v>
      </c>
      <c r="W157" s="46">
        <f t="shared" si="101"/>
        <v>50771</v>
      </c>
      <c r="X157" s="261" t="e">
        <f t="shared" si="76"/>
        <v>#NUM!</v>
      </c>
      <c r="Y157" s="262" t="e">
        <f t="shared" si="90"/>
        <v>#NUM!</v>
      </c>
      <c r="Z157" s="272" t="e">
        <f t="shared" si="77"/>
        <v>#NUM!</v>
      </c>
      <c r="AA157" s="263" t="e">
        <f t="shared" si="91"/>
        <v>#NUM!</v>
      </c>
      <c r="AC157" s="45">
        <v>148</v>
      </c>
      <c r="AD157" s="46">
        <f t="shared" si="102"/>
        <v>50771</v>
      </c>
      <c r="AE157" s="261" t="e">
        <f t="shared" si="78"/>
        <v>#NUM!</v>
      </c>
      <c r="AF157" s="262" t="e">
        <f t="shared" si="92"/>
        <v>#NUM!</v>
      </c>
      <c r="AG157" s="272" t="e">
        <f t="shared" si="79"/>
        <v>#NUM!</v>
      </c>
      <c r="AH157" s="263" t="e">
        <f t="shared" si="93"/>
        <v>#NUM!</v>
      </c>
      <c r="AJ157" s="45">
        <v>148</v>
      </c>
      <c r="AK157" s="46">
        <f t="shared" si="103"/>
        <v>50771</v>
      </c>
      <c r="AL157" s="261" t="e">
        <f t="shared" si="80"/>
        <v>#NUM!</v>
      </c>
      <c r="AM157" s="262" t="e">
        <f t="shared" si="94"/>
        <v>#NUM!</v>
      </c>
      <c r="AN157" s="272" t="e">
        <f t="shared" si="81"/>
        <v>#NUM!</v>
      </c>
      <c r="AO157" s="263" t="e">
        <f t="shared" si="95"/>
        <v>#NUM!</v>
      </c>
      <c r="AQ157" s="45">
        <v>148</v>
      </c>
      <c r="AR157" s="46">
        <f t="shared" si="104"/>
        <v>50802</v>
      </c>
      <c r="AS157" s="261">
        <f t="shared" si="82"/>
        <v>0</v>
      </c>
      <c r="AT157" s="262">
        <f t="shared" si="96"/>
        <v>0</v>
      </c>
      <c r="AU157" s="272">
        <f t="shared" si="83"/>
        <v>0</v>
      </c>
      <c r="AV157" s="263">
        <f t="shared" si="97"/>
        <v>0</v>
      </c>
    </row>
    <row r="158" spans="1:48" x14ac:dyDescent="0.45">
      <c r="A158" s="49">
        <v>149</v>
      </c>
      <c r="B158" s="46">
        <f t="shared" si="98"/>
        <v>50802</v>
      </c>
      <c r="C158" s="268" t="e">
        <f t="shared" si="70"/>
        <v>#NUM!</v>
      </c>
      <c r="D158" s="262" t="e">
        <f t="shared" si="84"/>
        <v>#NUM!</v>
      </c>
      <c r="E158" s="262" t="e">
        <f t="shared" si="71"/>
        <v>#NUM!</v>
      </c>
      <c r="F158" s="263" t="e">
        <f t="shared" si="85"/>
        <v>#NUM!</v>
      </c>
      <c r="G158" s="27"/>
      <c r="H158" s="45">
        <v>149</v>
      </c>
      <c r="I158" s="46">
        <f t="shared" si="99"/>
        <v>50802</v>
      </c>
      <c r="J158" s="261" t="e">
        <f t="shared" si="72"/>
        <v>#NUM!</v>
      </c>
      <c r="K158" s="262" t="e">
        <f t="shared" si="86"/>
        <v>#NUM!</v>
      </c>
      <c r="L158" s="272" t="e">
        <f t="shared" si="73"/>
        <v>#NUM!</v>
      </c>
      <c r="M158" s="263" t="e">
        <f t="shared" si="87"/>
        <v>#NUM!</v>
      </c>
      <c r="N158" s="26"/>
      <c r="O158" s="45">
        <v>149</v>
      </c>
      <c r="P158" s="46">
        <f t="shared" si="100"/>
        <v>50802</v>
      </c>
      <c r="Q158" s="261" t="e">
        <f t="shared" si="74"/>
        <v>#NUM!</v>
      </c>
      <c r="R158" s="262" t="e">
        <f t="shared" si="88"/>
        <v>#NUM!</v>
      </c>
      <c r="S158" s="272" t="e">
        <f t="shared" si="75"/>
        <v>#NUM!</v>
      </c>
      <c r="T158" s="263" t="e">
        <f t="shared" si="89"/>
        <v>#NUM!</v>
      </c>
      <c r="V158" s="45">
        <v>149</v>
      </c>
      <c r="W158" s="46">
        <f t="shared" si="101"/>
        <v>50802</v>
      </c>
      <c r="X158" s="261" t="e">
        <f t="shared" si="76"/>
        <v>#NUM!</v>
      </c>
      <c r="Y158" s="262" t="e">
        <f t="shared" si="90"/>
        <v>#NUM!</v>
      </c>
      <c r="Z158" s="272" t="e">
        <f t="shared" si="77"/>
        <v>#NUM!</v>
      </c>
      <c r="AA158" s="263" t="e">
        <f t="shared" si="91"/>
        <v>#NUM!</v>
      </c>
      <c r="AC158" s="45">
        <v>149</v>
      </c>
      <c r="AD158" s="46">
        <f t="shared" si="102"/>
        <v>50802</v>
      </c>
      <c r="AE158" s="261" t="e">
        <f t="shared" si="78"/>
        <v>#NUM!</v>
      </c>
      <c r="AF158" s="262" t="e">
        <f t="shared" si="92"/>
        <v>#NUM!</v>
      </c>
      <c r="AG158" s="272" t="e">
        <f t="shared" si="79"/>
        <v>#NUM!</v>
      </c>
      <c r="AH158" s="263" t="e">
        <f t="shared" si="93"/>
        <v>#NUM!</v>
      </c>
      <c r="AJ158" s="45">
        <v>149</v>
      </c>
      <c r="AK158" s="46">
        <f t="shared" si="103"/>
        <v>50802</v>
      </c>
      <c r="AL158" s="261" t="e">
        <f t="shared" si="80"/>
        <v>#NUM!</v>
      </c>
      <c r="AM158" s="262" t="e">
        <f t="shared" si="94"/>
        <v>#NUM!</v>
      </c>
      <c r="AN158" s="272" t="e">
        <f t="shared" si="81"/>
        <v>#NUM!</v>
      </c>
      <c r="AO158" s="263" t="e">
        <f t="shared" si="95"/>
        <v>#NUM!</v>
      </c>
      <c r="AQ158" s="45">
        <v>149</v>
      </c>
      <c r="AR158" s="46">
        <f t="shared" si="104"/>
        <v>50830</v>
      </c>
      <c r="AS158" s="261">
        <f t="shared" si="82"/>
        <v>0</v>
      </c>
      <c r="AT158" s="262">
        <f t="shared" si="96"/>
        <v>0</v>
      </c>
      <c r="AU158" s="272">
        <f t="shared" si="83"/>
        <v>0</v>
      </c>
      <c r="AV158" s="263">
        <f t="shared" si="97"/>
        <v>0</v>
      </c>
    </row>
    <row r="159" spans="1:48" x14ac:dyDescent="0.45">
      <c r="A159" s="49">
        <v>150</v>
      </c>
      <c r="B159" s="46">
        <f t="shared" si="98"/>
        <v>50830</v>
      </c>
      <c r="C159" s="268" t="e">
        <f t="shared" si="70"/>
        <v>#NUM!</v>
      </c>
      <c r="D159" s="262" t="e">
        <f t="shared" si="84"/>
        <v>#NUM!</v>
      </c>
      <c r="E159" s="262" t="e">
        <f t="shared" si="71"/>
        <v>#NUM!</v>
      </c>
      <c r="F159" s="263" t="e">
        <f t="shared" si="85"/>
        <v>#NUM!</v>
      </c>
      <c r="G159" s="27"/>
      <c r="H159" s="45">
        <v>150</v>
      </c>
      <c r="I159" s="46">
        <f t="shared" si="99"/>
        <v>50830</v>
      </c>
      <c r="J159" s="261" t="e">
        <f t="shared" si="72"/>
        <v>#NUM!</v>
      </c>
      <c r="K159" s="262" t="e">
        <f t="shared" si="86"/>
        <v>#NUM!</v>
      </c>
      <c r="L159" s="272" t="e">
        <f t="shared" si="73"/>
        <v>#NUM!</v>
      </c>
      <c r="M159" s="263" t="e">
        <f t="shared" si="87"/>
        <v>#NUM!</v>
      </c>
      <c r="N159" s="26"/>
      <c r="O159" s="45">
        <v>150</v>
      </c>
      <c r="P159" s="46">
        <f t="shared" si="100"/>
        <v>50830</v>
      </c>
      <c r="Q159" s="261" t="e">
        <f t="shared" si="74"/>
        <v>#NUM!</v>
      </c>
      <c r="R159" s="262" t="e">
        <f t="shared" si="88"/>
        <v>#NUM!</v>
      </c>
      <c r="S159" s="272" t="e">
        <f t="shared" si="75"/>
        <v>#NUM!</v>
      </c>
      <c r="T159" s="263" t="e">
        <f t="shared" si="89"/>
        <v>#NUM!</v>
      </c>
      <c r="V159" s="45">
        <v>150</v>
      </c>
      <c r="W159" s="46">
        <f t="shared" si="101"/>
        <v>50830</v>
      </c>
      <c r="X159" s="261" t="e">
        <f t="shared" si="76"/>
        <v>#NUM!</v>
      </c>
      <c r="Y159" s="262" t="e">
        <f t="shared" si="90"/>
        <v>#NUM!</v>
      </c>
      <c r="Z159" s="272" t="e">
        <f t="shared" si="77"/>
        <v>#NUM!</v>
      </c>
      <c r="AA159" s="263" t="e">
        <f t="shared" si="91"/>
        <v>#NUM!</v>
      </c>
      <c r="AC159" s="45">
        <v>150</v>
      </c>
      <c r="AD159" s="46">
        <f t="shared" si="102"/>
        <v>50830</v>
      </c>
      <c r="AE159" s="261" t="e">
        <f t="shared" si="78"/>
        <v>#NUM!</v>
      </c>
      <c r="AF159" s="262" t="e">
        <f t="shared" si="92"/>
        <v>#NUM!</v>
      </c>
      <c r="AG159" s="272" t="e">
        <f t="shared" si="79"/>
        <v>#NUM!</v>
      </c>
      <c r="AH159" s="263" t="e">
        <f t="shared" si="93"/>
        <v>#NUM!</v>
      </c>
      <c r="AJ159" s="45">
        <v>150</v>
      </c>
      <c r="AK159" s="46">
        <f t="shared" si="103"/>
        <v>50830</v>
      </c>
      <c r="AL159" s="261" t="e">
        <f t="shared" si="80"/>
        <v>#NUM!</v>
      </c>
      <c r="AM159" s="262" t="e">
        <f t="shared" si="94"/>
        <v>#NUM!</v>
      </c>
      <c r="AN159" s="272" t="e">
        <f t="shared" si="81"/>
        <v>#NUM!</v>
      </c>
      <c r="AO159" s="263" t="e">
        <f t="shared" si="95"/>
        <v>#NUM!</v>
      </c>
      <c r="AQ159" s="45">
        <v>150</v>
      </c>
      <c r="AR159" s="46">
        <f t="shared" si="104"/>
        <v>50861</v>
      </c>
      <c r="AS159" s="261">
        <f t="shared" si="82"/>
        <v>0</v>
      </c>
      <c r="AT159" s="262">
        <f t="shared" si="96"/>
        <v>0</v>
      </c>
      <c r="AU159" s="272">
        <f t="shared" si="83"/>
        <v>0</v>
      </c>
      <c r="AV159" s="263">
        <f t="shared" si="97"/>
        <v>0</v>
      </c>
    </row>
    <row r="160" spans="1:48" x14ac:dyDescent="0.45">
      <c r="A160" s="49">
        <v>151</v>
      </c>
      <c r="B160" s="46">
        <f t="shared" si="98"/>
        <v>50861</v>
      </c>
      <c r="C160" s="268" t="e">
        <f t="shared" si="70"/>
        <v>#NUM!</v>
      </c>
      <c r="D160" s="262" t="e">
        <f t="shared" si="84"/>
        <v>#NUM!</v>
      </c>
      <c r="E160" s="262" t="e">
        <f t="shared" si="71"/>
        <v>#NUM!</v>
      </c>
      <c r="F160" s="263" t="e">
        <f t="shared" si="85"/>
        <v>#NUM!</v>
      </c>
      <c r="G160" s="27"/>
      <c r="H160" s="45">
        <v>151</v>
      </c>
      <c r="I160" s="46">
        <f t="shared" si="99"/>
        <v>50861</v>
      </c>
      <c r="J160" s="261" t="e">
        <f t="shared" si="72"/>
        <v>#NUM!</v>
      </c>
      <c r="K160" s="262" t="e">
        <f t="shared" si="86"/>
        <v>#NUM!</v>
      </c>
      <c r="L160" s="272" t="e">
        <f t="shared" si="73"/>
        <v>#NUM!</v>
      </c>
      <c r="M160" s="263" t="e">
        <f t="shared" si="87"/>
        <v>#NUM!</v>
      </c>
      <c r="N160" s="26"/>
      <c r="O160" s="45">
        <v>151</v>
      </c>
      <c r="P160" s="46">
        <f t="shared" si="100"/>
        <v>50861</v>
      </c>
      <c r="Q160" s="261" t="e">
        <f t="shared" si="74"/>
        <v>#NUM!</v>
      </c>
      <c r="R160" s="262" t="e">
        <f t="shared" si="88"/>
        <v>#NUM!</v>
      </c>
      <c r="S160" s="272" t="e">
        <f t="shared" si="75"/>
        <v>#NUM!</v>
      </c>
      <c r="T160" s="263" t="e">
        <f t="shared" si="89"/>
        <v>#NUM!</v>
      </c>
      <c r="V160" s="45">
        <v>151</v>
      </c>
      <c r="W160" s="46">
        <f t="shared" si="101"/>
        <v>50861</v>
      </c>
      <c r="X160" s="261" t="e">
        <f t="shared" si="76"/>
        <v>#NUM!</v>
      </c>
      <c r="Y160" s="262" t="e">
        <f t="shared" si="90"/>
        <v>#NUM!</v>
      </c>
      <c r="Z160" s="272" t="e">
        <f t="shared" si="77"/>
        <v>#NUM!</v>
      </c>
      <c r="AA160" s="263" t="e">
        <f t="shared" si="91"/>
        <v>#NUM!</v>
      </c>
      <c r="AC160" s="45">
        <v>151</v>
      </c>
      <c r="AD160" s="46">
        <f t="shared" si="102"/>
        <v>50861</v>
      </c>
      <c r="AE160" s="261" t="e">
        <f t="shared" si="78"/>
        <v>#NUM!</v>
      </c>
      <c r="AF160" s="262" t="e">
        <f t="shared" si="92"/>
        <v>#NUM!</v>
      </c>
      <c r="AG160" s="272" t="e">
        <f t="shared" si="79"/>
        <v>#NUM!</v>
      </c>
      <c r="AH160" s="263" t="e">
        <f t="shared" si="93"/>
        <v>#NUM!</v>
      </c>
      <c r="AJ160" s="45">
        <v>151</v>
      </c>
      <c r="AK160" s="46">
        <f t="shared" si="103"/>
        <v>50861</v>
      </c>
      <c r="AL160" s="261" t="e">
        <f t="shared" si="80"/>
        <v>#NUM!</v>
      </c>
      <c r="AM160" s="262" t="e">
        <f t="shared" si="94"/>
        <v>#NUM!</v>
      </c>
      <c r="AN160" s="272" t="e">
        <f t="shared" si="81"/>
        <v>#NUM!</v>
      </c>
      <c r="AO160" s="263" t="e">
        <f t="shared" si="95"/>
        <v>#NUM!</v>
      </c>
      <c r="AQ160" s="45">
        <v>151</v>
      </c>
      <c r="AR160" s="46">
        <f t="shared" si="104"/>
        <v>50891</v>
      </c>
      <c r="AS160" s="261">
        <f t="shared" si="82"/>
        <v>0</v>
      </c>
      <c r="AT160" s="262">
        <f t="shared" si="96"/>
        <v>0</v>
      </c>
      <c r="AU160" s="272">
        <f t="shared" si="83"/>
        <v>0</v>
      </c>
      <c r="AV160" s="263">
        <f t="shared" si="97"/>
        <v>0</v>
      </c>
    </row>
    <row r="161" spans="1:48" x14ac:dyDescent="0.45">
      <c r="A161" s="49">
        <v>152</v>
      </c>
      <c r="B161" s="46">
        <f t="shared" si="98"/>
        <v>50891</v>
      </c>
      <c r="C161" s="268" t="e">
        <f t="shared" si="70"/>
        <v>#NUM!</v>
      </c>
      <c r="D161" s="262" t="e">
        <f t="shared" si="84"/>
        <v>#NUM!</v>
      </c>
      <c r="E161" s="262" t="e">
        <f t="shared" si="71"/>
        <v>#NUM!</v>
      </c>
      <c r="F161" s="263" t="e">
        <f t="shared" si="85"/>
        <v>#NUM!</v>
      </c>
      <c r="G161" s="27"/>
      <c r="H161" s="45">
        <v>152</v>
      </c>
      <c r="I161" s="46">
        <f t="shared" si="99"/>
        <v>50891</v>
      </c>
      <c r="J161" s="261" t="e">
        <f t="shared" si="72"/>
        <v>#NUM!</v>
      </c>
      <c r="K161" s="262" t="e">
        <f t="shared" si="86"/>
        <v>#NUM!</v>
      </c>
      <c r="L161" s="272" t="e">
        <f t="shared" si="73"/>
        <v>#NUM!</v>
      </c>
      <c r="M161" s="263" t="e">
        <f t="shared" si="87"/>
        <v>#NUM!</v>
      </c>
      <c r="N161" s="26"/>
      <c r="O161" s="45">
        <v>152</v>
      </c>
      <c r="P161" s="46">
        <f t="shared" si="100"/>
        <v>50891</v>
      </c>
      <c r="Q161" s="261" t="e">
        <f t="shared" si="74"/>
        <v>#NUM!</v>
      </c>
      <c r="R161" s="262" t="e">
        <f t="shared" si="88"/>
        <v>#NUM!</v>
      </c>
      <c r="S161" s="272" t="e">
        <f t="shared" si="75"/>
        <v>#NUM!</v>
      </c>
      <c r="T161" s="263" t="e">
        <f t="shared" si="89"/>
        <v>#NUM!</v>
      </c>
      <c r="V161" s="45">
        <v>152</v>
      </c>
      <c r="W161" s="46">
        <f t="shared" si="101"/>
        <v>50891</v>
      </c>
      <c r="X161" s="261" t="e">
        <f t="shared" si="76"/>
        <v>#NUM!</v>
      </c>
      <c r="Y161" s="262" t="e">
        <f t="shared" si="90"/>
        <v>#NUM!</v>
      </c>
      <c r="Z161" s="272" t="e">
        <f t="shared" si="77"/>
        <v>#NUM!</v>
      </c>
      <c r="AA161" s="263" t="e">
        <f t="shared" si="91"/>
        <v>#NUM!</v>
      </c>
      <c r="AC161" s="45">
        <v>152</v>
      </c>
      <c r="AD161" s="46">
        <f t="shared" si="102"/>
        <v>50891</v>
      </c>
      <c r="AE161" s="261" t="e">
        <f t="shared" si="78"/>
        <v>#NUM!</v>
      </c>
      <c r="AF161" s="262" t="e">
        <f t="shared" si="92"/>
        <v>#NUM!</v>
      </c>
      <c r="AG161" s="272" t="e">
        <f t="shared" si="79"/>
        <v>#NUM!</v>
      </c>
      <c r="AH161" s="263" t="e">
        <f t="shared" si="93"/>
        <v>#NUM!</v>
      </c>
      <c r="AJ161" s="45">
        <v>152</v>
      </c>
      <c r="AK161" s="46">
        <f t="shared" si="103"/>
        <v>50891</v>
      </c>
      <c r="AL161" s="261" t="e">
        <f t="shared" si="80"/>
        <v>#NUM!</v>
      </c>
      <c r="AM161" s="262" t="e">
        <f t="shared" si="94"/>
        <v>#NUM!</v>
      </c>
      <c r="AN161" s="272" t="e">
        <f t="shared" si="81"/>
        <v>#NUM!</v>
      </c>
      <c r="AO161" s="263" t="e">
        <f t="shared" si="95"/>
        <v>#NUM!</v>
      </c>
      <c r="AQ161" s="45">
        <v>152</v>
      </c>
      <c r="AR161" s="46">
        <f t="shared" si="104"/>
        <v>50922</v>
      </c>
      <c r="AS161" s="261">
        <f t="shared" si="82"/>
        <v>0</v>
      </c>
      <c r="AT161" s="262">
        <f t="shared" si="96"/>
        <v>0</v>
      </c>
      <c r="AU161" s="272">
        <f t="shared" si="83"/>
        <v>0</v>
      </c>
      <c r="AV161" s="263">
        <f t="shared" si="97"/>
        <v>0</v>
      </c>
    </row>
    <row r="162" spans="1:48" x14ac:dyDescent="0.45">
      <c r="A162" s="49">
        <v>153</v>
      </c>
      <c r="B162" s="46">
        <f t="shared" si="98"/>
        <v>50922</v>
      </c>
      <c r="C162" s="268" t="e">
        <f t="shared" si="70"/>
        <v>#NUM!</v>
      </c>
      <c r="D162" s="262" t="e">
        <f t="shared" si="84"/>
        <v>#NUM!</v>
      </c>
      <c r="E162" s="262" t="e">
        <f t="shared" si="71"/>
        <v>#NUM!</v>
      </c>
      <c r="F162" s="263" t="e">
        <f t="shared" si="85"/>
        <v>#NUM!</v>
      </c>
      <c r="G162" s="27"/>
      <c r="H162" s="45">
        <v>153</v>
      </c>
      <c r="I162" s="46">
        <f t="shared" si="99"/>
        <v>50922</v>
      </c>
      <c r="J162" s="261" t="e">
        <f t="shared" si="72"/>
        <v>#NUM!</v>
      </c>
      <c r="K162" s="262" t="e">
        <f t="shared" si="86"/>
        <v>#NUM!</v>
      </c>
      <c r="L162" s="272" t="e">
        <f t="shared" si="73"/>
        <v>#NUM!</v>
      </c>
      <c r="M162" s="263" t="e">
        <f t="shared" si="87"/>
        <v>#NUM!</v>
      </c>
      <c r="N162" s="26"/>
      <c r="O162" s="45">
        <v>153</v>
      </c>
      <c r="P162" s="46">
        <f t="shared" si="100"/>
        <v>50922</v>
      </c>
      <c r="Q162" s="261" t="e">
        <f t="shared" si="74"/>
        <v>#NUM!</v>
      </c>
      <c r="R162" s="262" t="e">
        <f t="shared" si="88"/>
        <v>#NUM!</v>
      </c>
      <c r="S162" s="272" t="e">
        <f t="shared" si="75"/>
        <v>#NUM!</v>
      </c>
      <c r="T162" s="263" t="e">
        <f t="shared" si="89"/>
        <v>#NUM!</v>
      </c>
      <c r="V162" s="45">
        <v>153</v>
      </c>
      <c r="W162" s="46">
        <f t="shared" si="101"/>
        <v>50922</v>
      </c>
      <c r="X162" s="261" t="e">
        <f t="shared" si="76"/>
        <v>#NUM!</v>
      </c>
      <c r="Y162" s="262" t="e">
        <f t="shared" si="90"/>
        <v>#NUM!</v>
      </c>
      <c r="Z162" s="272" t="e">
        <f t="shared" si="77"/>
        <v>#NUM!</v>
      </c>
      <c r="AA162" s="263" t="e">
        <f t="shared" si="91"/>
        <v>#NUM!</v>
      </c>
      <c r="AC162" s="45">
        <v>153</v>
      </c>
      <c r="AD162" s="46">
        <f t="shared" si="102"/>
        <v>50922</v>
      </c>
      <c r="AE162" s="261" t="e">
        <f t="shared" si="78"/>
        <v>#NUM!</v>
      </c>
      <c r="AF162" s="262" t="e">
        <f t="shared" si="92"/>
        <v>#NUM!</v>
      </c>
      <c r="AG162" s="272" t="e">
        <f t="shared" si="79"/>
        <v>#NUM!</v>
      </c>
      <c r="AH162" s="263" t="e">
        <f t="shared" si="93"/>
        <v>#NUM!</v>
      </c>
      <c r="AJ162" s="45">
        <v>153</v>
      </c>
      <c r="AK162" s="46">
        <f t="shared" si="103"/>
        <v>50922</v>
      </c>
      <c r="AL162" s="261" t="e">
        <f t="shared" si="80"/>
        <v>#NUM!</v>
      </c>
      <c r="AM162" s="262" t="e">
        <f t="shared" si="94"/>
        <v>#NUM!</v>
      </c>
      <c r="AN162" s="272" t="e">
        <f t="shared" si="81"/>
        <v>#NUM!</v>
      </c>
      <c r="AO162" s="263" t="e">
        <f t="shared" si="95"/>
        <v>#NUM!</v>
      </c>
      <c r="AQ162" s="45">
        <v>153</v>
      </c>
      <c r="AR162" s="46">
        <f t="shared" si="104"/>
        <v>50952</v>
      </c>
      <c r="AS162" s="261">
        <f t="shared" si="82"/>
        <v>0</v>
      </c>
      <c r="AT162" s="262">
        <f t="shared" si="96"/>
        <v>0</v>
      </c>
      <c r="AU162" s="272">
        <f t="shared" si="83"/>
        <v>0</v>
      </c>
      <c r="AV162" s="263">
        <f t="shared" si="97"/>
        <v>0</v>
      </c>
    </row>
    <row r="163" spans="1:48" x14ac:dyDescent="0.45">
      <c r="A163" s="49">
        <v>154</v>
      </c>
      <c r="B163" s="46">
        <f t="shared" si="98"/>
        <v>50952</v>
      </c>
      <c r="C163" s="268" t="e">
        <f t="shared" si="70"/>
        <v>#NUM!</v>
      </c>
      <c r="D163" s="262" t="e">
        <f t="shared" si="84"/>
        <v>#NUM!</v>
      </c>
      <c r="E163" s="262" t="e">
        <f t="shared" si="71"/>
        <v>#NUM!</v>
      </c>
      <c r="F163" s="263" t="e">
        <f t="shared" si="85"/>
        <v>#NUM!</v>
      </c>
      <c r="G163" s="27"/>
      <c r="H163" s="45">
        <v>154</v>
      </c>
      <c r="I163" s="46">
        <f t="shared" si="99"/>
        <v>50952</v>
      </c>
      <c r="J163" s="261" t="e">
        <f t="shared" si="72"/>
        <v>#NUM!</v>
      </c>
      <c r="K163" s="262" t="e">
        <f t="shared" si="86"/>
        <v>#NUM!</v>
      </c>
      <c r="L163" s="272" t="e">
        <f t="shared" si="73"/>
        <v>#NUM!</v>
      </c>
      <c r="M163" s="263" t="e">
        <f t="shared" si="87"/>
        <v>#NUM!</v>
      </c>
      <c r="N163" s="26"/>
      <c r="O163" s="45">
        <v>154</v>
      </c>
      <c r="P163" s="46">
        <f t="shared" si="100"/>
        <v>50952</v>
      </c>
      <c r="Q163" s="261" t="e">
        <f t="shared" si="74"/>
        <v>#NUM!</v>
      </c>
      <c r="R163" s="262" t="e">
        <f t="shared" si="88"/>
        <v>#NUM!</v>
      </c>
      <c r="S163" s="272" t="e">
        <f t="shared" si="75"/>
        <v>#NUM!</v>
      </c>
      <c r="T163" s="263" t="e">
        <f t="shared" si="89"/>
        <v>#NUM!</v>
      </c>
      <c r="V163" s="45">
        <v>154</v>
      </c>
      <c r="W163" s="46">
        <f t="shared" si="101"/>
        <v>50952</v>
      </c>
      <c r="X163" s="261" t="e">
        <f t="shared" si="76"/>
        <v>#NUM!</v>
      </c>
      <c r="Y163" s="262" t="e">
        <f t="shared" si="90"/>
        <v>#NUM!</v>
      </c>
      <c r="Z163" s="272" t="e">
        <f t="shared" si="77"/>
        <v>#NUM!</v>
      </c>
      <c r="AA163" s="263" t="e">
        <f t="shared" si="91"/>
        <v>#NUM!</v>
      </c>
      <c r="AC163" s="45">
        <v>154</v>
      </c>
      <c r="AD163" s="46">
        <f t="shared" si="102"/>
        <v>50952</v>
      </c>
      <c r="AE163" s="261" t="e">
        <f t="shared" si="78"/>
        <v>#NUM!</v>
      </c>
      <c r="AF163" s="262" t="e">
        <f t="shared" si="92"/>
        <v>#NUM!</v>
      </c>
      <c r="AG163" s="272" t="e">
        <f t="shared" si="79"/>
        <v>#NUM!</v>
      </c>
      <c r="AH163" s="263" t="e">
        <f t="shared" si="93"/>
        <v>#NUM!</v>
      </c>
      <c r="AJ163" s="45">
        <v>154</v>
      </c>
      <c r="AK163" s="46">
        <f t="shared" si="103"/>
        <v>50952</v>
      </c>
      <c r="AL163" s="261" t="e">
        <f t="shared" si="80"/>
        <v>#NUM!</v>
      </c>
      <c r="AM163" s="262" t="e">
        <f t="shared" si="94"/>
        <v>#NUM!</v>
      </c>
      <c r="AN163" s="272" t="e">
        <f t="shared" si="81"/>
        <v>#NUM!</v>
      </c>
      <c r="AO163" s="263" t="e">
        <f t="shared" si="95"/>
        <v>#NUM!</v>
      </c>
      <c r="AQ163" s="45">
        <v>154</v>
      </c>
      <c r="AR163" s="46">
        <f t="shared" si="104"/>
        <v>50983</v>
      </c>
      <c r="AS163" s="261">
        <f t="shared" si="82"/>
        <v>0</v>
      </c>
      <c r="AT163" s="262">
        <f t="shared" si="96"/>
        <v>0</v>
      </c>
      <c r="AU163" s="272">
        <f t="shared" si="83"/>
        <v>0</v>
      </c>
      <c r="AV163" s="263">
        <f t="shared" si="97"/>
        <v>0</v>
      </c>
    </row>
    <row r="164" spans="1:48" x14ac:dyDescent="0.45">
      <c r="A164" s="49">
        <v>155</v>
      </c>
      <c r="B164" s="46">
        <f t="shared" si="98"/>
        <v>50983</v>
      </c>
      <c r="C164" s="268" t="e">
        <f t="shared" si="70"/>
        <v>#NUM!</v>
      </c>
      <c r="D164" s="262" t="e">
        <f t="shared" si="84"/>
        <v>#NUM!</v>
      </c>
      <c r="E164" s="262" t="e">
        <f t="shared" si="71"/>
        <v>#NUM!</v>
      </c>
      <c r="F164" s="263" t="e">
        <f t="shared" si="85"/>
        <v>#NUM!</v>
      </c>
      <c r="G164" s="27"/>
      <c r="H164" s="45">
        <v>155</v>
      </c>
      <c r="I164" s="46">
        <f t="shared" si="99"/>
        <v>50983</v>
      </c>
      <c r="J164" s="261" t="e">
        <f t="shared" si="72"/>
        <v>#NUM!</v>
      </c>
      <c r="K164" s="262" t="e">
        <f t="shared" si="86"/>
        <v>#NUM!</v>
      </c>
      <c r="L164" s="272" t="e">
        <f t="shared" si="73"/>
        <v>#NUM!</v>
      </c>
      <c r="M164" s="263" t="e">
        <f t="shared" si="87"/>
        <v>#NUM!</v>
      </c>
      <c r="N164" s="26"/>
      <c r="O164" s="45">
        <v>155</v>
      </c>
      <c r="P164" s="46">
        <f t="shared" si="100"/>
        <v>50983</v>
      </c>
      <c r="Q164" s="261" t="e">
        <f t="shared" si="74"/>
        <v>#NUM!</v>
      </c>
      <c r="R164" s="262" t="e">
        <f t="shared" si="88"/>
        <v>#NUM!</v>
      </c>
      <c r="S164" s="272" t="e">
        <f t="shared" si="75"/>
        <v>#NUM!</v>
      </c>
      <c r="T164" s="263" t="e">
        <f t="shared" si="89"/>
        <v>#NUM!</v>
      </c>
      <c r="V164" s="45">
        <v>155</v>
      </c>
      <c r="W164" s="46">
        <f t="shared" si="101"/>
        <v>50983</v>
      </c>
      <c r="X164" s="261" t="e">
        <f t="shared" si="76"/>
        <v>#NUM!</v>
      </c>
      <c r="Y164" s="262" t="e">
        <f t="shared" si="90"/>
        <v>#NUM!</v>
      </c>
      <c r="Z164" s="272" t="e">
        <f t="shared" si="77"/>
        <v>#NUM!</v>
      </c>
      <c r="AA164" s="263" t="e">
        <f t="shared" si="91"/>
        <v>#NUM!</v>
      </c>
      <c r="AC164" s="45">
        <v>155</v>
      </c>
      <c r="AD164" s="46">
        <f t="shared" si="102"/>
        <v>50983</v>
      </c>
      <c r="AE164" s="261" t="e">
        <f t="shared" si="78"/>
        <v>#NUM!</v>
      </c>
      <c r="AF164" s="262" t="e">
        <f t="shared" si="92"/>
        <v>#NUM!</v>
      </c>
      <c r="AG164" s="272" t="e">
        <f t="shared" si="79"/>
        <v>#NUM!</v>
      </c>
      <c r="AH164" s="263" t="e">
        <f t="shared" si="93"/>
        <v>#NUM!</v>
      </c>
      <c r="AJ164" s="45">
        <v>155</v>
      </c>
      <c r="AK164" s="46">
        <f t="shared" si="103"/>
        <v>50983</v>
      </c>
      <c r="AL164" s="261" t="e">
        <f t="shared" si="80"/>
        <v>#NUM!</v>
      </c>
      <c r="AM164" s="262" t="e">
        <f t="shared" si="94"/>
        <v>#NUM!</v>
      </c>
      <c r="AN164" s="272" t="e">
        <f t="shared" si="81"/>
        <v>#NUM!</v>
      </c>
      <c r="AO164" s="263" t="e">
        <f t="shared" si="95"/>
        <v>#NUM!</v>
      </c>
      <c r="AQ164" s="45">
        <v>155</v>
      </c>
      <c r="AR164" s="46">
        <f t="shared" si="104"/>
        <v>51014</v>
      </c>
      <c r="AS164" s="261">
        <f t="shared" si="82"/>
        <v>0</v>
      </c>
      <c r="AT164" s="262">
        <f t="shared" si="96"/>
        <v>0</v>
      </c>
      <c r="AU164" s="272">
        <f t="shared" si="83"/>
        <v>0</v>
      </c>
      <c r="AV164" s="263">
        <f t="shared" si="97"/>
        <v>0</v>
      </c>
    </row>
    <row r="165" spans="1:48" ht="14.65" thickBot="1" x14ac:dyDescent="0.5">
      <c r="A165" s="52">
        <v>156</v>
      </c>
      <c r="B165" s="53">
        <f t="shared" si="98"/>
        <v>51014</v>
      </c>
      <c r="C165" s="269" t="e">
        <f t="shared" si="70"/>
        <v>#NUM!</v>
      </c>
      <c r="D165" s="265" t="e">
        <f t="shared" si="84"/>
        <v>#NUM!</v>
      </c>
      <c r="E165" s="265" t="e">
        <f t="shared" si="71"/>
        <v>#NUM!</v>
      </c>
      <c r="F165" s="266" t="e">
        <f t="shared" si="85"/>
        <v>#NUM!</v>
      </c>
      <c r="G165" s="27"/>
      <c r="H165" s="47">
        <v>156</v>
      </c>
      <c r="I165" s="53">
        <f t="shared" si="99"/>
        <v>51014</v>
      </c>
      <c r="J165" s="264" t="e">
        <f t="shared" si="72"/>
        <v>#NUM!</v>
      </c>
      <c r="K165" s="265" t="e">
        <f t="shared" si="86"/>
        <v>#NUM!</v>
      </c>
      <c r="L165" s="273" t="e">
        <f t="shared" si="73"/>
        <v>#NUM!</v>
      </c>
      <c r="M165" s="266" t="e">
        <f t="shared" si="87"/>
        <v>#NUM!</v>
      </c>
      <c r="N165" s="26"/>
      <c r="O165" s="47">
        <v>156</v>
      </c>
      <c r="P165" s="53">
        <f t="shared" si="100"/>
        <v>51014</v>
      </c>
      <c r="Q165" s="264" t="e">
        <f t="shared" si="74"/>
        <v>#NUM!</v>
      </c>
      <c r="R165" s="265" t="e">
        <f t="shared" si="88"/>
        <v>#NUM!</v>
      </c>
      <c r="S165" s="273" t="e">
        <f t="shared" si="75"/>
        <v>#NUM!</v>
      </c>
      <c r="T165" s="266" t="e">
        <f t="shared" si="89"/>
        <v>#NUM!</v>
      </c>
      <c r="V165" s="47">
        <v>156</v>
      </c>
      <c r="W165" s="53">
        <f t="shared" si="101"/>
        <v>51014</v>
      </c>
      <c r="X165" s="264" t="e">
        <f t="shared" si="76"/>
        <v>#NUM!</v>
      </c>
      <c r="Y165" s="265" t="e">
        <f t="shared" si="90"/>
        <v>#NUM!</v>
      </c>
      <c r="Z165" s="273" t="e">
        <f t="shared" si="77"/>
        <v>#NUM!</v>
      </c>
      <c r="AA165" s="266" t="e">
        <f t="shared" si="91"/>
        <v>#NUM!</v>
      </c>
      <c r="AC165" s="47">
        <v>156</v>
      </c>
      <c r="AD165" s="53">
        <f t="shared" si="102"/>
        <v>51014</v>
      </c>
      <c r="AE165" s="264" t="e">
        <f t="shared" si="78"/>
        <v>#NUM!</v>
      </c>
      <c r="AF165" s="265" t="e">
        <f t="shared" si="92"/>
        <v>#NUM!</v>
      </c>
      <c r="AG165" s="273" t="e">
        <f t="shared" si="79"/>
        <v>#NUM!</v>
      </c>
      <c r="AH165" s="266" t="e">
        <f t="shared" si="93"/>
        <v>#NUM!</v>
      </c>
      <c r="AJ165" s="47">
        <v>156</v>
      </c>
      <c r="AK165" s="53">
        <f t="shared" si="103"/>
        <v>51014</v>
      </c>
      <c r="AL165" s="264" t="e">
        <f t="shared" si="80"/>
        <v>#NUM!</v>
      </c>
      <c r="AM165" s="265" t="e">
        <f t="shared" si="94"/>
        <v>#NUM!</v>
      </c>
      <c r="AN165" s="273" t="e">
        <f t="shared" si="81"/>
        <v>#NUM!</v>
      </c>
      <c r="AO165" s="266" t="e">
        <f t="shared" si="95"/>
        <v>#NUM!</v>
      </c>
      <c r="AQ165" s="47">
        <v>156</v>
      </c>
      <c r="AR165" s="53">
        <f t="shared" si="104"/>
        <v>51044</v>
      </c>
      <c r="AS165" s="264">
        <f t="shared" si="82"/>
        <v>0</v>
      </c>
      <c r="AT165" s="265">
        <f t="shared" si="96"/>
        <v>0</v>
      </c>
      <c r="AU165" s="273">
        <f t="shared" si="83"/>
        <v>0</v>
      </c>
      <c r="AV165" s="266">
        <f t="shared" si="97"/>
        <v>0</v>
      </c>
    </row>
    <row r="166" spans="1:48" x14ac:dyDescent="0.45">
      <c r="A166" s="49">
        <v>157</v>
      </c>
      <c r="B166" s="46">
        <f t="shared" si="98"/>
        <v>51044</v>
      </c>
      <c r="C166" s="270" t="e">
        <f t="shared" si="70"/>
        <v>#NUM!</v>
      </c>
      <c r="D166" s="259" t="e">
        <f t="shared" si="84"/>
        <v>#NUM!</v>
      </c>
      <c r="E166" s="259" t="e">
        <f t="shared" si="71"/>
        <v>#NUM!</v>
      </c>
      <c r="F166" s="260" t="e">
        <f t="shared" si="85"/>
        <v>#NUM!</v>
      </c>
      <c r="G166" s="27"/>
      <c r="H166" s="43">
        <v>157</v>
      </c>
      <c r="I166" s="46">
        <f t="shared" si="99"/>
        <v>51044</v>
      </c>
      <c r="J166" s="258" t="e">
        <f t="shared" si="72"/>
        <v>#NUM!</v>
      </c>
      <c r="K166" s="259" t="e">
        <f t="shared" si="86"/>
        <v>#NUM!</v>
      </c>
      <c r="L166" s="271" t="e">
        <f t="shared" si="73"/>
        <v>#NUM!</v>
      </c>
      <c r="M166" s="260" t="e">
        <f t="shared" si="87"/>
        <v>#NUM!</v>
      </c>
      <c r="N166" s="26"/>
      <c r="O166" s="43">
        <v>157</v>
      </c>
      <c r="P166" s="46">
        <f t="shared" si="100"/>
        <v>51044</v>
      </c>
      <c r="Q166" s="258" t="e">
        <f t="shared" si="74"/>
        <v>#NUM!</v>
      </c>
      <c r="R166" s="259" t="e">
        <f t="shared" si="88"/>
        <v>#NUM!</v>
      </c>
      <c r="S166" s="271" t="e">
        <f t="shared" si="75"/>
        <v>#NUM!</v>
      </c>
      <c r="T166" s="260" t="e">
        <f t="shared" si="89"/>
        <v>#NUM!</v>
      </c>
      <c r="V166" s="43">
        <v>157</v>
      </c>
      <c r="W166" s="46">
        <f t="shared" si="101"/>
        <v>51044</v>
      </c>
      <c r="X166" s="258" t="e">
        <f t="shared" si="76"/>
        <v>#NUM!</v>
      </c>
      <c r="Y166" s="259" t="e">
        <f t="shared" si="90"/>
        <v>#NUM!</v>
      </c>
      <c r="Z166" s="271" t="e">
        <f t="shared" si="77"/>
        <v>#NUM!</v>
      </c>
      <c r="AA166" s="260" t="e">
        <f t="shared" si="91"/>
        <v>#NUM!</v>
      </c>
      <c r="AC166" s="43">
        <v>157</v>
      </c>
      <c r="AD166" s="46">
        <f t="shared" si="102"/>
        <v>51044</v>
      </c>
      <c r="AE166" s="258" t="e">
        <f t="shared" si="78"/>
        <v>#NUM!</v>
      </c>
      <c r="AF166" s="259" t="e">
        <f t="shared" si="92"/>
        <v>#NUM!</v>
      </c>
      <c r="AG166" s="271" t="e">
        <f t="shared" si="79"/>
        <v>#NUM!</v>
      </c>
      <c r="AH166" s="260" t="e">
        <f t="shared" si="93"/>
        <v>#NUM!</v>
      </c>
      <c r="AJ166" s="43">
        <v>157</v>
      </c>
      <c r="AK166" s="46">
        <f t="shared" si="103"/>
        <v>51044</v>
      </c>
      <c r="AL166" s="258" t="e">
        <f t="shared" si="80"/>
        <v>#NUM!</v>
      </c>
      <c r="AM166" s="259" t="e">
        <f t="shared" si="94"/>
        <v>#NUM!</v>
      </c>
      <c r="AN166" s="271" t="e">
        <f t="shared" si="81"/>
        <v>#NUM!</v>
      </c>
      <c r="AO166" s="260" t="e">
        <f t="shared" si="95"/>
        <v>#NUM!</v>
      </c>
      <c r="AQ166" s="43">
        <v>157</v>
      </c>
      <c r="AR166" s="46">
        <f t="shared" si="104"/>
        <v>51075</v>
      </c>
      <c r="AS166" s="258">
        <f t="shared" si="82"/>
        <v>0</v>
      </c>
      <c r="AT166" s="259">
        <f t="shared" si="96"/>
        <v>0</v>
      </c>
      <c r="AU166" s="271">
        <f t="shared" si="83"/>
        <v>0</v>
      </c>
      <c r="AV166" s="260">
        <f t="shared" si="97"/>
        <v>0</v>
      </c>
    </row>
    <row r="167" spans="1:48" x14ac:dyDescent="0.45">
      <c r="A167" s="49">
        <v>158</v>
      </c>
      <c r="B167" s="46">
        <f t="shared" si="98"/>
        <v>51075</v>
      </c>
      <c r="C167" s="268" t="e">
        <f t="shared" si="70"/>
        <v>#NUM!</v>
      </c>
      <c r="D167" s="262" t="e">
        <f t="shared" si="84"/>
        <v>#NUM!</v>
      </c>
      <c r="E167" s="262" t="e">
        <f t="shared" si="71"/>
        <v>#NUM!</v>
      </c>
      <c r="F167" s="263" t="e">
        <f t="shared" si="85"/>
        <v>#NUM!</v>
      </c>
      <c r="G167" s="27"/>
      <c r="H167" s="45">
        <v>158</v>
      </c>
      <c r="I167" s="46">
        <f t="shared" si="99"/>
        <v>51075</v>
      </c>
      <c r="J167" s="261" t="e">
        <f t="shared" si="72"/>
        <v>#NUM!</v>
      </c>
      <c r="K167" s="262" t="e">
        <f t="shared" si="86"/>
        <v>#NUM!</v>
      </c>
      <c r="L167" s="272" t="e">
        <f t="shared" si="73"/>
        <v>#NUM!</v>
      </c>
      <c r="M167" s="263" t="e">
        <f t="shared" si="87"/>
        <v>#NUM!</v>
      </c>
      <c r="N167" s="26"/>
      <c r="O167" s="45">
        <v>158</v>
      </c>
      <c r="P167" s="46">
        <f t="shared" si="100"/>
        <v>51075</v>
      </c>
      <c r="Q167" s="261" t="e">
        <f t="shared" si="74"/>
        <v>#NUM!</v>
      </c>
      <c r="R167" s="262" t="e">
        <f t="shared" si="88"/>
        <v>#NUM!</v>
      </c>
      <c r="S167" s="272" t="e">
        <f t="shared" si="75"/>
        <v>#NUM!</v>
      </c>
      <c r="T167" s="263" t="e">
        <f t="shared" si="89"/>
        <v>#NUM!</v>
      </c>
      <c r="V167" s="45">
        <v>158</v>
      </c>
      <c r="W167" s="46">
        <f t="shared" si="101"/>
        <v>51075</v>
      </c>
      <c r="X167" s="261" t="e">
        <f t="shared" si="76"/>
        <v>#NUM!</v>
      </c>
      <c r="Y167" s="262" t="e">
        <f t="shared" si="90"/>
        <v>#NUM!</v>
      </c>
      <c r="Z167" s="272" t="e">
        <f t="shared" si="77"/>
        <v>#NUM!</v>
      </c>
      <c r="AA167" s="263" t="e">
        <f t="shared" si="91"/>
        <v>#NUM!</v>
      </c>
      <c r="AC167" s="45">
        <v>158</v>
      </c>
      <c r="AD167" s="46">
        <f t="shared" si="102"/>
        <v>51075</v>
      </c>
      <c r="AE167" s="261" t="e">
        <f t="shared" si="78"/>
        <v>#NUM!</v>
      </c>
      <c r="AF167" s="262" t="e">
        <f t="shared" si="92"/>
        <v>#NUM!</v>
      </c>
      <c r="AG167" s="272" t="e">
        <f t="shared" si="79"/>
        <v>#NUM!</v>
      </c>
      <c r="AH167" s="263" t="e">
        <f t="shared" si="93"/>
        <v>#NUM!</v>
      </c>
      <c r="AJ167" s="45">
        <v>158</v>
      </c>
      <c r="AK167" s="46">
        <f t="shared" si="103"/>
        <v>51075</v>
      </c>
      <c r="AL167" s="261" t="e">
        <f t="shared" si="80"/>
        <v>#NUM!</v>
      </c>
      <c r="AM167" s="262" t="e">
        <f t="shared" si="94"/>
        <v>#NUM!</v>
      </c>
      <c r="AN167" s="272" t="e">
        <f t="shared" si="81"/>
        <v>#NUM!</v>
      </c>
      <c r="AO167" s="263" t="e">
        <f t="shared" si="95"/>
        <v>#NUM!</v>
      </c>
      <c r="AQ167" s="45">
        <v>158</v>
      </c>
      <c r="AR167" s="46">
        <f t="shared" si="104"/>
        <v>51105</v>
      </c>
      <c r="AS167" s="261">
        <f t="shared" si="82"/>
        <v>0</v>
      </c>
      <c r="AT167" s="262">
        <f t="shared" si="96"/>
        <v>0</v>
      </c>
      <c r="AU167" s="272">
        <f t="shared" si="83"/>
        <v>0</v>
      </c>
      <c r="AV167" s="263">
        <f t="shared" si="97"/>
        <v>0</v>
      </c>
    </row>
    <row r="168" spans="1:48" x14ac:dyDescent="0.45">
      <c r="A168" s="49">
        <v>159</v>
      </c>
      <c r="B168" s="46">
        <f t="shared" si="98"/>
        <v>51105</v>
      </c>
      <c r="C168" s="268" t="e">
        <f t="shared" si="70"/>
        <v>#NUM!</v>
      </c>
      <c r="D168" s="262" t="e">
        <f t="shared" si="84"/>
        <v>#NUM!</v>
      </c>
      <c r="E168" s="262" t="e">
        <f t="shared" si="71"/>
        <v>#NUM!</v>
      </c>
      <c r="F168" s="263" t="e">
        <f t="shared" si="85"/>
        <v>#NUM!</v>
      </c>
      <c r="G168" s="27"/>
      <c r="H168" s="45">
        <v>159</v>
      </c>
      <c r="I168" s="46">
        <f t="shared" si="99"/>
        <v>51105</v>
      </c>
      <c r="J168" s="261" t="e">
        <f t="shared" si="72"/>
        <v>#NUM!</v>
      </c>
      <c r="K168" s="262" t="e">
        <f t="shared" si="86"/>
        <v>#NUM!</v>
      </c>
      <c r="L168" s="272" t="e">
        <f t="shared" si="73"/>
        <v>#NUM!</v>
      </c>
      <c r="M168" s="263" t="e">
        <f t="shared" si="87"/>
        <v>#NUM!</v>
      </c>
      <c r="N168" s="26"/>
      <c r="O168" s="45">
        <v>159</v>
      </c>
      <c r="P168" s="46">
        <f t="shared" si="100"/>
        <v>51105</v>
      </c>
      <c r="Q168" s="261" t="e">
        <f t="shared" si="74"/>
        <v>#NUM!</v>
      </c>
      <c r="R168" s="262" t="e">
        <f t="shared" si="88"/>
        <v>#NUM!</v>
      </c>
      <c r="S168" s="272" t="e">
        <f t="shared" si="75"/>
        <v>#NUM!</v>
      </c>
      <c r="T168" s="263" t="e">
        <f t="shared" si="89"/>
        <v>#NUM!</v>
      </c>
      <c r="V168" s="45">
        <v>159</v>
      </c>
      <c r="W168" s="46">
        <f t="shared" si="101"/>
        <v>51105</v>
      </c>
      <c r="X168" s="261" t="e">
        <f t="shared" si="76"/>
        <v>#NUM!</v>
      </c>
      <c r="Y168" s="262" t="e">
        <f t="shared" si="90"/>
        <v>#NUM!</v>
      </c>
      <c r="Z168" s="272" t="e">
        <f t="shared" si="77"/>
        <v>#NUM!</v>
      </c>
      <c r="AA168" s="263" t="e">
        <f t="shared" si="91"/>
        <v>#NUM!</v>
      </c>
      <c r="AC168" s="45">
        <v>159</v>
      </c>
      <c r="AD168" s="46">
        <f t="shared" si="102"/>
        <v>51105</v>
      </c>
      <c r="AE168" s="261" t="e">
        <f t="shared" si="78"/>
        <v>#NUM!</v>
      </c>
      <c r="AF168" s="262" t="e">
        <f t="shared" si="92"/>
        <v>#NUM!</v>
      </c>
      <c r="AG168" s="272" t="e">
        <f t="shared" si="79"/>
        <v>#NUM!</v>
      </c>
      <c r="AH168" s="263" t="e">
        <f t="shared" si="93"/>
        <v>#NUM!</v>
      </c>
      <c r="AJ168" s="45">
        <v>159</v>
      </c>
      <c r="AK168" s="46">
        <f t="shared" si="103"/>
        <v>51105</v>
      </c>
      <c r="AL168" s="261" t="e">
        <f t="shared" si="80"/>
        <v>#NUM!</v>
      </c>
      <c r="AM168" s="262" t="e">
        <f t="shared" si="94"/>
        <v>#NUM!</v>
      </c>
      <c r="AN168" s="272" t="e">
        <f t="shared" si="81"/>
        <v>#NUM!</v>
      </c>
      <c r="AO168" s="263" t="e">
        <f t="shared" si="95"/>
        <v>#NUM!</v>
      </c>
      <c r="AQ168" s="45">
        <v>159</v>
      </c>
      <c r="AR168" s="46">
        <f t="shared" si="104"/>
        <v>51136</v>
      </c>
      <c r="AS168" s="261">
        <f t="shared" si="82"/>
        <v>0</v>
      </c>
      <c r="AT168" s="262">
        <f t="shared" si="96"/>
        <v>0</v>
      </c>
      <c r="AU168" s="272">
        <f t="shared" si="83"/>
        <v>0</v>
      </c>
      <c r="AV168" s="263">
        <f t="shared" si="97"/>
        <v>0</v>
      </c>
    </row>
    <row r="169" spans="1:48" x14ac:dyDescent="0.45">
      <c r="A169" s="49">
        <v>160</v>
      </c>
      <c r="B169" s="46">
        <f t="shared" si="98"/>
        <v>51136</v>
      </c>
      <c r="C169" s="268" t="e">
        <f t="shared" si="70"/>
        <v>#NUM!</v>
      </c>
      <c r="D169" s="262" t="e">
        <f t="shared" si="84"/>
        <v>#NUM!</v>
      </c>
      <c r="E169" s="262" t="e">
        <f t="shared" si="71"/>
        <v>#NUM!</v>
      </c>
      <c r="F169" s="263" t="e">
        <f t="shared" si="85"/>
        <v>#NUM!</v>
      </c>
      <c r="G169" s="27"/>
      <c r="H169" s="45">
        <v>160</v>
      </c>
      <c r="I169" s="46">
        <f t="shared" si="99"/>
        <v>51136</v>
      </c>
      <c r="J169" s="261" t="e">
        <f t="shared" si="72"/>
        <v>#NUM!</v>
      </c>
      <c r="K169" s="262" t="e">
        <f t="shared" si="86"/>
        <v>#NUM!</v>
      </c>
      <c r="L169" s="272" t="e">
        <f t="shared" si="73"/>
        <v>#NUM!</v>
      </c>
      <c r="M169" s="263" t="e">
        <f t="shared" si="87"/>
        <v>#NUM!</v>
      </c>
      <c r="N169" s="26"/>
      <c r="O169" s="45">
        <v>160</v>
      </c>
      <c r="P169" s="46">
        <f t="shared" si="100"/>
        <v>51136</v>
      </c>
      <c r="Q169" s="261" t="e">
        <f t="shared" si="74"/>
        <v>#NUM!</v>
      </c>
      <c r="R169" s="262" t="e">
        <f t="shared" si="88"/>
        <v>#NUM!</v>
      </c>
      <c r="S169" s="272" t="e">
        <f t="shared" si="75"/>
        <v>#NUM!</v>
      </c>
      <c r="T169" s="263" t="e">
        <f t="shared" si="89"/>
        <v>#NUM!</v>
      </c>
      <c r="V169" s="45">
        <v>160</v>
      </c>
      <c r="W169" s="46">
        <f t="shared" si="101"/>
        <v>51136</v>
      </c>
      <c r="X169" s="261" t="e">
        <f t="shared" si="76"/>
        <v>#NUM!</v>
      </c>
      <c r="Y169" s="262" t="e">
        <f t="shared" si="90"/>
        <v>#NUM!</v>
      </c>
      <c r="Z169" s="272" t="e">
        <f t="shared" si="77"/>
        <v>#NUM!</v>
      </c>
      <c r="AA169" s="263" t="e">
        <f t="shared" si="91"/>
        <v>#NUM!</v>
      </c>
      <c r="AC169" s="45">
        <v>160</v>
      </c>
      <c r="AD169" s="46">
        <f t="shared" si="102"/>
        <v>51136</v>
      </c>
      <c r="AE169" s="261" t="e">
        <f t="shared" si="78"/>
        <v>#NUM!</v>
      </c>
      <c r="AF169" s="262" t="e">
        <f t="shared" si="92"/>
        <v>#NUM!</v>
      </c>
      <c r="AG169" s="272" t="e">
        <f t="shared" si="79"/>
        <v>#NUM!</v>
      </c>
      <c r="AH169" s="263" t="e">
        <f t="shared" si="93"/>
        <v>#NUM!</v>
      </c>
      <c r="AJ169" s="45">
        <v>160</v>
      </c>
      <c r="AK169" s="46">
        <f t="shared" si="103"/>
        <v>51136</v>
      </c>
      <c r="AL169" s="261" t="e">
        <f t="shared" si="80"/>
        <v>#NUM!</v>
      </c>
      <c r="AM169" s="262" t="e">
        <f t="shared" si="94"/>
        <v>#NUM!</v>
      </c>
      <c r="AN169" s="272" t="e">
        <f t="shared" si="81"/>
        <v>#NUM!</v>
      </c>
      <c r="AO169" s="263" t="e">
        <f t="shared" si="95"/>
        <v>#NUM!</v>
      </c>
      <c r="AQ169" s="45">
        <v>160</v>
      </c>
      <c r="AR169" s="46">
        <f t="shared" si="104"/>
        <v>51167</v>
      </c>
      <c r="AS169" s="261">
        <f t="shared" si="82"/>
        <v>0</v>
      </c>
      <c r="AT169" s="262">
        <f t="shared" si="96"/>
        <v>0</v>
      </c>
      <c r="AU169" s="272">
        <f t="shared" si="83"/>
        <v>0</v>
      </c>
      <c r="AV169" s="263">
        <f t="shared" si="97"/>
        <v>0</v>
      </c>
    </row>
    <row r="170" spans="1:48" x14ac:dyDescent="0.45">
      <c r="A170" s="49">
        <v>161</v>
      </c>
      <c r="B170" s="46">
        <f t="shared" si="98"/>
        <v>51167</v>
      </c>
      <c r="C170" s="268" t="e">
        <f t="shared" si="70"/>
        <v>#NUM!</v>
      </c>
      <c r="D170" s="262" t="e">
        <f t="shared" si="84"/>
        <v>#NUM!</v>
      </c>
      <c r="E170" s="262" t="e">
        <f t="shared" si="71"/>
        <v>#NUM!</v>
      </c>
      <c r="F170" s="263" t="e">
        <f t="shared" si="85"/>
        <v>#NUM!</v>
      </c>
      <c r="G170" s="27"/>
      <c r="H170" s="45">
        <v>161</v>
      </c>
      <c r="I170" s="46">
        <f t="shared" si="99"/>
        <v>51167</v>
      </c>
      <c r="J170" s="261" t="e">
        <f t="shared" si="72"/>
        <v>#NUM!</v>
      </c>
      <c r="K170" s="262" t="e">
        <f t="shared" si="86"/>
        <v>#NUM!</v>
      </c>
      <c r="L170" s="272" t="e">
        <f t="shared" si="73"/>
        <v>#NUM!</v>
      </c>
      <c r="M170" s="263" t="e">
        <f t="shared" si="87"/>
        <v>#NUM!</v>
      </c>
      <c r="N170" s="26"/>
      <c r="O170" s="45">
        <v>161</v>
      </c>
      <c r="P170" s="46">
        <f t="shared" si="100"/>
        <v>51167</v>
      </c>
      <c r="Q170" s="261" t="e">
        <f t="shared" si="74"/>
        <v>#NUM!</v>
      </c>
      <c r="R170" s="262" t="e">
        <f t="shared" si="88"/>
        <v>#NUM!</v>
      </c>
      <c r="S170" s="272" t="e">
        <f t="shared" si="75"/>
        <v>#NUM!</v>
      </c>
      <c r="T170" s="263" t="e">
        <f t="shared" si="89"/>
        <v>#NUM!</v>
      </c>
      <c r="V170" s="45">
        <v>161</v>
      </c>
      <c r="W170" s="46">
        <f t="shared" si="101"/>
        <v>51167</v>
      </c>
      <c r="X170" s="261" t="e">
        <f t="shared" si="76"/>
        <v>#NUM!</v>
      </c>
      <c r="Y170" s="262" t="e">
        <f t="shared" si="90"/>
        <v>#NUM!</v>
      </c>
      <c r="Z170" s="272" t="e">
        <f t="shared" si="77"/>
        <v>#NUM!</v>
      </c>
      <c r="AA170" s="263" t="e">
        <f t="shared" si="91"/>
        <v>#NUM!</v>
      </c>
      <c r="AC170" s="45">
        <v>161</v>
      </c>
      <c r="AD170" s="46">
        <f t="shared" si="102"/>
        <v>51167</v>
      </c>
      <c r="AE170" s="261" t="e">
        <f t="shared" si="78"/>
        <v>#NUM!</v>
      </c>
      <c r="AF170" s="262" t="e">
        <f t="shared" si="92"/>
        <v>#NUM!</v>
      </c>
      <c r="AG170" s="272" t="e">
        <f t="shared" si="79"/>
        <v>#NUM!</v>
      </c>
      <c r="AH170" s="263" t="e">
        <f t="shared" si="93"/>
        <v>#NUM!</v>
      </c>
      <c r="AJ170" s="45">
        <v>161</v>
      </c>
      <c r="AK170" s="46">
        <f t="shared" si="103"/>
        <v>51167</v>
      </c>
      <c r="AL170" s="261" t="e">
        <f t="shared" si="80"/>
        <v>#NUM!</v>
      </c>
      <c r="AM170" s="262" t="e">
        <f t="shared" si="94"/>
        <v>#NUM!</v>
      </c>
      <c r="AN170" s="272" t="e">
        <f t="shared" si="81"/>
        <v>#NUM!</v>
      </c>
      <c r="AO170" s="263" t="e">
        <f t="shared" si="95"/>
        <v>#NUM!</v>
      </c>
      <c r="AQ170" s="45">
        <v>161</v>
      </c>
      <c r="AR170" s="46">
        <f t="shared" si="104"/>
        <v>51196</v>
      </c>
      <c r="AS170" s="261">
        <f t="shared" si="82"/>
        <v>0</v>
      </c>
      <c r="AT170" s="262">
        <f t="shared" si="96"/>
        <v>0</v>
      </c>
      <c r="AU170" s="272">
        <f t="shared" si="83"/>
        <v>0</v>
      </c>
      <c r="AV170" s="263">
        <f t="shared" si="97"/>
        <v>0</v>
      </c>
    </row>
    <row r="171" spans="1:48" x14ac:dyDescent="0.45">
      <c r="A171" s="49">
        <v>162</v>
      </c>
      <c r="B171" s="46">
        <f t="shared" si="98"/>
        <v>51196</v>
      </c>
      <c r="C171" s="268" t="e">
        <f t="shared" si="70"/>
        <v>#NUM!</v>
      </c>
      <c r="D171" s="262" t="e">
        <f t="shared" si="84"/>
        <v>#NUM!</v>
      </c>
      <c r="E171" s="262" t="e">
        <f t="shared" si="71"/>
        <v>#NUM!</v>
      </c>
      <c r="F171" s="263" t="e">
        <f t="shared" si="85"/>
        <v>#NUM!</v>
      </c>
      <c r="G171" s="27"/>
      <c r="H171" s="45">
        <v>162</v>
      </c>
      <c r="I171" s="46">
        <f t="shared" si="99"/>
        <v>51196</v>
      </c>
      <c r="J171" s="261" t="e">
        <f t="shared" si="72"/>
        <v>#NUM!</v>
      </c>
      <c r="K171" s="262" t="e">
        <f t="shared" si="86"/>
        <v>#NUM!</v>
      </c>
      <c r="L171" s="272" t="e">
        <f t="shared" si="73"/>
        <v>#NUM!</v>
      </c>
      <c r="M171" s="263" t="e">
        <f t="shared" si="87"/>
        <v>#NUM!</v>
      </c>
      <c r="N171" s="26"/>
      <c r="O171" s="45">
        <v>162</v>
      </c>
      <c r="P171" s="46">
        <f t="shared" si="100"/>
        <v>51196</v>
      </c>
      <c r="Q171" s="261" t="e">
        <f t="shared" si="74"/>
        <v>#NUM!</v>
      </c>
      <c r="R171" s="262" t="e">
        <f t="shared" si="88"/>
        <v>#NUM!</v>
      </c>
      <c r="S171" s="272" t="e">
        <f t="shared" si="75"/>
        <v>#NUM!</v>
      </c>
      <c r="T171" s="263" t="e">
        <f t="shared" si="89"/>
        <v>#NUM!</v>
      </c>
      <c r="V171" s="45">
        <v>162</v>
      </c>
      <c r="W171" s="46">
        <f t="shared" si="101"/>
        <v>51196</v>
      </c>
      <c r="X171" s="261" t="e">
        <f t="shared" si="76"/>
        <v>#NUM!</v>
      </c>
      <c r="Y171" s="262" t="e">
        <f t="shared" si="90"/>
        <v>#NUM!</v>
      </c>
      <c r="Z171" s="272" t="e">
        <f t="shared" si="77"/>
        <v>#NUM!</v>
      </c>
      <c r="AA171" s="263" t="e">
        <f t="shared" si="91"/>
        <v>#NUM!</v>
      </c>
      <c r="AC171" s="45">
        <v>162</v>
      </c>
      <c r="AD171" s="46">
        <f t="shared" si="102"/>
        <v>51196</v>
      </c>
      <c r="AE171" s="261" t="e">
        <f t="shared" si="78"/>
        <v>#NUM!</v>
      </c>
      <c r="AF171" s="262" t="e">
        <f t="shared" si="92"/>
        <v>#NUM!</v>
      </c>
      <c r="AG171" s="272" t="e">
        <f t="shared" si="79"/>
        <v>#NUM!</v>
      </c>
      <c r="AH171" s="263" t="e">
        <f t="shared" si="93"/>
        <v>#NUM!</v>
      </c>
      <c r="AJ171" s="45">
        <v>162</v>
      </c>
      <c r="AK171" s="46">
        <f t="shared" si="103"/>
        <v>51196</v>
      </c>
      <c r="AL171" s="261" t="e">
        <f t="shared" si="80"/>
        <v>#NUM!</v>
      </c>
      <c r="AM171" s="262" t="e">
        <f t="shared" si="94"/>
        <v>#NUM!</v>
      </c>
      <c r="AN171" s="272" t="e">
        <f t="shared" si="81"/>
        <v>#NUM!</v>
      </c>
      <c r="AO171" s="263" t="e">
        <f t="shared" si="95"/>
        <v>#NUM!</v>
      </c>
      <c r="AQ171" s="45">
        <v>162</v>
      </c>
      <c r="AR171" s="46">
        <f t="shared" si="104"/>
        <v>51227</v>
      </c>
      <c r="AS171" s="261">
        <f t="shared" si="82"/>
        <v>0</v>
      </c>
      <c r="AT171" s="262">
        <f t="shared" si="96"/>
        <v>0</v>
      </c>
      <c r="AU171" s="272">
        <f t="shared" si="83"/>
        <v>0</v>
      </c>
      <c r="AV171" s="263">
        <f t="shared" si="97"/>
        <v>0</v>
      </c>
    </row>
    <row r="172" spans="1:48" x14ac:dyDescent="0.45">
      <c r="A172" s="49">
        <v>163</v>
      </c>
      <c r="B172" s="46">
        <f t="shared" si="98"/>
        <v>51227</v>
      </c>
      <c r="C172" s="268" t="e">
        <f t="shared" si="70"/>
        <v>#NUM!</v>
      </c>
      <c r="D172" s="262" t="e">
        <f t="shared" si="84"/>
        <v>#NUM!</v>
      </c>
      <c r="E172" s="262" t="e">
        <f t="shared" si="71"/>
        <v>#NUM!</v>
      </c>
      <c r="F172" s="263" t="e">
        <f t="shared" si="85"/>
        <v>#NUM!</v>
      </c>
      <c r="G172" s="27"/>
      <c r="H172" s="45">
        <v>163</v>
      </c>
      <c r="I172" s="46">
        <f t="shared" si="99"/>
        <v>51227</v>
      </c>
      <c r="J172" s="261" t="e">
        <f t="shared" si="72"/>
        <v>#NUM!</v>
      </c>
      <c r="K172" s="262" t="e">
        <f t="shared" si="86"/>
        <v>#NUM!</v>
      </c>
      <c r="L172" s="272" t="e">
        <f t="shared" si="73"/>
        <v>#NUM!</v>
      </c>
      <c r="M172" s="263" t="e">
        <f t="shared" si="87"/>
        <v>#NUM!</v>
      </c>
      <c r="N172" s="26"/>
      <c r="O172" s="45">
        <v>163</v>
      </c>
      <c r="P172" s="46">
        <f t="shared" si="100"/>
        <v>51227</v>
      </c>
      <c r="Q172" s="261" t="e">
        <f t="shared" si="74"/>
        <v>#NUM!</v>
      </c>
      <c r="R172" s="262" t="e">
        <f t="shared" si="88"/>
        <v>#NUM!</v>
      </c>
      <c r="S172" s="272" t="e">
        <f t="shared" si="75"/>
        <v>#NUM!</v>
      </c>
      <c r="T172" s="263" t="e">
        <f t="shared" si="89"/>
        <v>#NUM!</v>
      </c>
      <c r="V172" s="45">
        <v>163</v>
      </c>
      <c r="W172" s="46">
        <f t="shared" si="101"/>
        <v>51227</v>
      </c>
      <c r="X172" s="261" t="e">
        <f t="shared" si="76"/>
        <v>#NUM!</v>
      </c>
      <c r="Y172" s="262" t="e">
        <f t="shared" si="90"/>
        <v>#NUM!</v>
      </c>
      <c r="Z172" s="272" t="e">
        <f t="shared" si="77"/>
        <v>#NUM!</v>
      </c>
      <c r="AA172" s="263" t="e">
        <f t="shared" si="91"/>
        <v>#NUM!</v>
      </c>
      <c r="AC172" s="45">
        <v>163</v>
      </c>
      <c r="AD172" s="46">
        <f t="shared" si="102"/>
        <v>51227</v>
      </c>
      <c r="AE172" s="261" t="e">
        <f t="shared" si="78"/>
        <v>#NUM!</v>
      </c>
      <c r="AF172" s="262" t="e">
        <f t="shared" si="92"/>
        <v>#NUM!</v>
      </c>
      <c r="AG172" s="272" t="e">
        <f t="shared" si="79"/>
        <v>#NUM!</v>
      </c>
      <c r="AH172" s="263" t="e">
        <f t="shared" si="93"/>
        <v>#NUM!</v>
      </c>
      <c r="AJ172" s="45">
        <v>163</v>
      </c>
      <c r="AK172" s="46">
        <f t="shared" si="103"/>
        <v>51227</v>
      </c>
      <c r="AL172" s="261" t="e">
        <f t="shared" si="80"/>
        <v>#NUM!</v>
      </c>
      <c r="AM172" s="262" t="e">
        <f t="shared" si="94"/>
        <v>#NUM!</v>
      </c>
      <c r="AN172" s="272" t="e">
        <f t="shared" si="81"/>
        <v>#NUM!</v>
      </c>
      <c r="AO172" s="263" t="e">
        <f t="shared" si="95"/>
        <v>#NUM!</v>
      </c>
      <c r="AQ172" s="45">
        <v>163</v>
      </c>
      <c r="AR172" s="46">
        <f t="shared" si="104"/>
        <v>51257</v>
      </c>
      <c r="AS172" s="261">
        <f t="shared" si="82"/>
        <v>0</v>
      </c>
      <c r="AT172" s="262">
        <f t="shared" si="96"/>
        <v>0</v>
      </c>
      <c r="AU172" s="272">
        <f t="shared" si="83"/>
        <v>0</v>
      </c>
      <c r="AV172" s="263">
        <f t="shared" si="97"/>
        <v>0</v>
      </c>
    </row>
    <row r="173" spans="1:48" x14ac:dyDescent="0.45">
      <c r="A173" s="49">
        <v>164</v>
      </c>
      <c r="B173" s="46">
        <f t="shared" si="98"/>
        <v>51257</v>
      </c>
      <c r="C173" s="268" t="e">
        <f t="shared" si="70"/>
        <v>#NUM!</v>
      </c>
      <c r="D173" s="262" t="e">
        <f t="shared" si="84"/>
        <v>#NUM!</v>
      </c>
      <c r="E173" s="262" t="e">
        <f t="shared" si="71"/>
        <v>#NUM!</v>
      </c>
      <c r="F173" s="263" t="e">
        <f t="shared" si="85"/>
        <v>#NUM!</v>
      </c>
      <c r="G173" s="27"/>
      <c r="H173" s="45">
        <v>164</v>
      </c>
      <c r="I173" s="46">
        <f t="shared" si="99"/>
        <v>51257</v>
      </c>
      <c r="J173" s="261" t="e">
        <f t="shared" si="72"/>
        <v>#NUM!</v>
      </c>
      <c r="K173" s="262" t="e">
        <f t="shared" si="86"/>
        <v>#NUM!</v>
      </c>
      <c r="L173" s="272" t="e">
        <f t="shared" si="73"/>
        <v>#NUM!</v>
      </c>
      <c r="M173" s="263" t="e">
        <f t="shared" si="87"/>
        <v>#NUM!</v>
      </c>
      <c r="N173" s="26"/>
      <c r="O173" s="45">
        <v>164</v>
      </c>
      <c r="P173" s="46">
        <f t="shared" si="100"/>
        <v>51257</v>
      </c>
      <c r="Q173" s="261" t="e">
        <f t="shared" si="74"/>
        <v>#NUM!</v>
      </c>
      <c r="R173" s="262" t="e">
        <f t="shared" si="88"/>
        <v>#NUM!</v>
      </c>
      <c r="S173" s="272" t="e">
        <f t="shared" si="75"/>
        <v>#NUM!</v>
      </c>
      <c r="T173" s="263" t="e">
        <f t="shared" si="89"/>
        <v>#NUM!</v>
      </c>
      <c r="V173" s="45">
        <v>164</v>
      </c>
      <c r="W173" s="46">
        <f t="shared" si="101"/>
        <v>51257</v>
      </c>
      <c r="X173" s="261" t="e">
        <f t="shared" si="76"/>
        <v>#NUM!</v>
      </c>
      <c r="Y173" s="262" t="e">
        <f t="shared" si="90"/>
        <v>#NUM!</v>
      </c>
      <c r="Z173" s="272" t="e">
        <f t="shared" si="77"/>
        <v>#NUM!</v>
      </c>
      <c r="AA173" s="263" t="e">
        <f t="shared" si="91"/>
        <v>#NUM!</v>
      </c>
      <c r="AC173" s="45">
        <v>164</v>
      </c>
      <c r="AD173" s="46">
        <f t="shared" si="102"/>
        <v>51257</v>
      </c>
      <c r="AE173" s="261" t="e">
        <f t="shared" si="78"/>
        <v>#NUM!</v>
      </c>
      <c r="AF173" s="262" t="e">
        <f t="shared" si="92"/>
        <v>#NUM!</v>
      </c>
      <c r="AG173" s="272" t="e">
        <f t="shared" si="79"/>
        <v>#NUM!</v>
      </c>
      <c r="AH173" s="263" t="e">
        <f t="shared" si="93"/>
        <v>#NUM!</v>
      </c>
      <c r="AJ173" s="45">
        <v>164</v>
      </c>
      <c r="AK173" s="46">
        <f t="shared" si="103"/>
        <v>51257</v>
      </c>
      <c r="AL173" s="261" t="e">
        <f t="shared" si="80"/>
        <v>#NUM!</v>
      </c>
      <c r="AM173" s="262" t="e">
        <f t="shared" si="94"/>
        <v>#NUM!</v>
      </c>
      <c r="AN173" s="272" t="e">
        <f t="shared" si="81"/>
        <v>#NUM!</v>
      </c>
      <c r="AO173" s="263" t="e">
        <f t="shared" si="95"/>
        <v>#NUM!</v>
      </c>
      <c r="AQ173" s="45">
        <v>164</v>
      </c>
      <c r="AR173" s="46">
        <f t="shared" si="104"/>
        <v>51288</v>
      </c>
      <c r="AS173" s="261">
        <f t="shared" si="82"/>
        <v>0</v>
      </c>
      <c r="AT173" s="262">
        <f t="shared" si="96"/>
        <v>0</v>
      </c>
      <c r="AU173" s="272">
        <f t="shared" si="83"/>
        <v>0</v>
      </c>
      <c r="AV173" s="263">
        <f t="shared" si="97"/>
        <v>0</v>
      </c>
    </row>
    <row r="174" spans="1:48" x14ac:dyDescent="0.45">
      <c r="A174" s="49">
        <v>165</v>
      </c>
      <c r="B174" s="46">
        <f t="shared" si="98"/>
        <v>51288</v>
      </c>
      <c r="C174" s="268" t="e">
        <f t="shared" si="70"/>
        <v>#NUM!</v>
      </c>
      <c r="D174" s="262" t="e">
        <f t="shared" si="84"/>
        <v>#NUM!</v>
      </c>
      <c r="E174" s="262" t="e">
        <f t="shared" si="71"/>
        <v>#NUM!</v>
      </c>
      <c r="F174" s="263" t="e">
        <f t="shared" si="85"/>
        <v>#NUM!</v>
      </c>
      <c r="G174" s="27"/>
      <c r="H174" s="45">
        <v>165</v>
      </c>
      <c r="I174" s="46">
        <f t="shared" si="99"/>
        <v>51288</v>
      </c>
      <c r="J174" s="261" t="e">
        <f t="shared" si="72"/>
        <v>#NUM!</v>
      </c>
      <c r="K174" s="262" t="e">
        <f t="shared" si="86"/>
        <v>#NUM!</v>
      </c>
      <c r="L174" s="272" t="e">
        <f t="shared" si="73"/>
        <v>#NUM!</v>
      </c>
      <c r="M174" s="263" t="e">
        <f t="shared" si="87"/>
        <v>#NUM!</v>
      </c>
      <c r="N174" s="26"/>
      <c r="O174" s="45">
        <v>165</v>
      </c>
      <c r="P174" s="46">
        <f t="shared" si="100"/>
        <v>51288</v>
      </c>
      <c r="Q174" s="261" t="e">
        <f t="shared" si="74"/>
        <v>#NUM!</v>
      </c>
      <c r="R174" s="262" t="e">
        <f t="shared" si="88"/>
        <v>#NUM!</v>
      </c>
      <c r="S174" s="272" t="e">
        <f t="shared" si="75"/>
        <v>#NUM!</v>
      </c>
      <c r="T174" s="263" t="e">
        <f t="shared" si="89"/>
        <v>#NUM!</v>
      </c>
      <c r="V174" s="45">
        <v>165</v>
      </c>
      <c r="W174" s="46">
        <f t="shared" si="101"/>
        <v>51288</v>
      </c>
      <c r="X174" s="261" t="e">
        <f t="shared" si="76"/>
        <v>#NUM!</v>
      </c>
      <c r="Y174" s="262" t="e">
        <f t="shared" si="90"/>
        <v>#NUM!</v>
      </c>
      <c r="Z174" s="272" t="e">
        <f t="shared" si="77"/>
        <v>#NUM!</v>
      </c>
      <c r="AA174" s="263" t="e">
        <f t="shared" si="91"/>
        <v>#NUM!</v>
      </c>
      <c r="AC174" s="45">
        <v>165</v>
      </c>
      <c r="AD174" s="46">
        <f t="shared" si="102"/>
        <v>51288</v>
      </c>
      <c r="AE174" s="261" t="e">
        <f t="shared" si="78"/>
        <v>#NUM!</v>
      </c>
      <c r="AF174" s="262" t="e">
        <f t="shared" si="92"/>
        <v>#NUM!</v>
      </c>
      <c r="AG174" s="272" t="e">
        <f t="shared" si="79"/>
        <v>#NUM!</v>
      </c>
      <c r="AH174" s="263" t="e">
        <f t="shared" si="93"/>
        <v>#NUM!</v>
      </c>
      <c r="AJ174" s="45">
        <v>165</v>
      </c>
      <c r="AK174" s="46">
        <f t="shared" si="103"/>
        <v>51288</v>
      </c>
      <c r="AL174" s="261" t="e">
        <f t="shared" si="80"/>
        <v>#NUM!</v>
      </c>
      <c r="AM174" s="262" t="e">
        <f t="shared" si="94"/>
        <v>#NUM!</v>
      </c>
      <c r="AN174" s="272" t="e">
        <f t="shared" si="81"/>
        <v>#NUM!</v>
      </c>
      <c r="AO174" s="263" t="e">
        <f t="shared" si="95"/>
        <v>#NUM!</v>
      </c>
      <c r="AQ174" s="45">
        <v>165</v>
      </c>
      <c r="AR174" s="46">
        <f t="shared" si="104"/>
        <v>51318</v>
      </c>
      <c r="AS174" s="261">
        <f t="shared" si="82"/>
        <v>0</v>
      </c>
      <c r="AT174" s="262">
        <f t="shared" si="96"/>
        <v>0</v>
      </c>
      <c r="AU174" s="272">
        <f t="shared" si="83"/>
        <v>0</v>
      </c>
      <c r="AV174" s="263">
        <f t="shared" si="97"/>
        <v>0</v>
      </c>
    </row>
    <row r="175" spans="1:48" x14ac:dyDescent="0.45">
      <c r="A175" s="49">
        <v>166</v>
      </c>
      <c r="B175" s="46">
        <f t="shared" si="98"/>
        <v>51318</v>
      </c>
      <c r="C175" s="268" t="e">
        <f t="shared" si="70"/>
        <v>#NUM!</v>
      </c>
      <c r="D175" s="262" t="e">
        <f t="shared" si="84"/>
        <v>#NUM!</v>
      </c>
      <c r="E175" s="262" t="e">
        <f t="shared" si="71"/>
        <v>#NUM!</v>
      </c>
      <c r="F175" s="263" t="e">
        <f t="shared" si="85"/>
        <v>#NUM!</v>
      </c>
      <c r="G175" s="27"/>
      <c r="H175" s="45">
        <v>166</v>
      </c>
      <c r="I175" s="46">
        <f t="shared" si="99"/>
        <v>51318</v>
      </c>
      <c r="J175" s="261" t="e">
        <f t="shared" si="72"/>
        <v>#NUM!</v>
      </c>
      <c r="K175" s="262" t="e">
        <f t="shared" si="86"/>
        <v>#NUM!</v>
      </c>
      <c r="L175" s="272" t="e">
        <f t="shared" si="73"/>
        <v>#NUM!</v>
      </c>
      <c r="M175" s="263" t="e">
        <f t="shared" si="87"/>
        <v>#NUM!</v>
      </c>
      <c r="N175" s="26"/>
      <c r="O175" s="45">
        <v>166</v>
      </c>
      <c r="P175" s="46">
        <f t="shared" si="100"/>
        <v>51318</v>
      </c>
      <c r="Q175" s="261" t="e">
        <f t="shared" si="74"/>
        <v>#NUM!</v>
      </c>
      <c r="R175" s="262" t="e">
        <f t="shared" si="88"/>
        <v>#NUM!</v>
      </c>
      <c r="S175" s="272" t="e">
        <f t="shared" si="75"/>
        <v>#NUM!</v>
      </c>
      <c r="T175" s="263" t="e">
        <f t="shared" si="89"/>
        <v>#NUM!</v>
      </c>
      <c r="V175" s="45">
        <v>166</v>
      </c>
      <c r="W175" s="46">
        <f t="shared" si="101"/>
        <v>51318</v>
      </c>
      <c r="X175" s="261" t="e">
        <f t="shared" si="76"/>
        <v>#NUM!</v>
      </c>
      <c r="Y175" s="262" t="e">
        <f t="shared" si="90"/>
        <v>#NUM!</v>
      </c>
      <c r="Z175" s="272" t="e">
        <f t="shared" si="77"/>
        <v>#NUM!</v>
      </c>
      <c r="AA175" s="263" t="e">
        <f t="shared" si="91"/>
        <v>#NUM!</v>
      </c>
      <c r="AC175" s="45">
        <v>166</v>
      </c>
      <c r="AD175" s="46">
        <f t="shared" si="102"/>
        <v>51318</v>
      </c>
      <c r="AE175" s="261" t="e">
        <f t="shared" si="78"/>
        <v>#NUM!</v>
      </c>
      <c r="AF175" s="262" t="e">
        <f t="shared" si="92"/>
        <v>#NUM!</v>
      </c>
      <c r="AG175" s="272" t="e">
        <f t="shared" si="79"/>
        <v>#NUM!</v>
      </c>
      <c r="AH175" s="263" t="e">
        <f t="shared" si="93"/>
        <v>#NUM!</v>
      </c>
      <c r="AJ175" s="45">
        <v>166</v>
      </c>
      <c r="AK175" s="46">
        <f t="shared" si="103"/>
        <v>51318</v>
      </c>
      <c r="AL175" s="261" t="e">
        <f t="shared" si="80"/>
        <v>#NUM!</v>
      </c>
      <c r="AM175" s="262" t="e">
        <f t="shared" si="94"/>
        <v>#NUM!</v>
      </c>
      <c r="AN175" s="272" t="e">
        <f t="shared" si="81"/>
        <v>#NUM!</v>
      </c>
      <c r="AO175" s="263" t="e">
        <f t="shared" si="95"/>
        <v>#NUM!</v>
      </c>
      <c r="AQ175" s="45">
        <v>166</v>
      </c>
      <c r="AR175" s="46">
        <f t="shared" si="104"/>
        <v>51349</v>
      </c>
      <c r="AS175" s="261">
        <f t="shared" si="82"/>
        <v>0</v>
      </c>
      <c r="AT175" s="262">
        <f t="shared" si="96"/>
        <v>0</v>
      </c>
      <c r="AU175" s="272">
        <f t="shared" si="83"/>
        <v>0</v>
      </c>
      <c r="AV175" s="263">
        <f t="shared" si="97"/>
        <v>0</v>
      </c>
    </row>
    <row r="176" spans="1:48" x14ac:dyDescent="0.45">
      <c r="A176" s="49">
        <v>167</v>
      </c>
      <c r="B176" s="46">
        <f t="shared" si="98"/>
        <v>51349</v>
      </c>
      <c r="C176" s="268" t="e">
        <f t="shared" si="70"/>
        <v>#NUM!</v>
      </c>
      <c r="D176" s="262" t="e">
        <f t="shared" si="84"/>
        <v>#NUM!</v>
      </c>
      <c r="E176" s="262" t="e">
        <f t="shared" si="71"/>
        <v>#NUM!</v>
      </c>
      <c r="F176" s="263" t="e">
        <f t="shared" si="85"/>
        <v>#NUM!</v>
      </c>
      <c r="G176" s="27"/>
      <c r="H176" s="45">
        <v>167</v>
      </c>
      <c r="I176" s="46">
        <f t="shared" si="99"/>
        <v>51349</v>
      </c>
      <c r="J176" s="261" t="e">
        <f t="shared" si="72"/>
        <v>#NUM!</v>
      </c>
      <c r="K176" s="262" t="e">
        <f t="shared" si="86"/>
        <v>#NUM!</v>
      </c>
      <c r="L176" s="272" t="e">
        <f t="shared" si="73"/>
        <v>#NUM!</v>
      </c>
      <c r="M176" s="263" t="e">
        <f t="shared" si="87"/>
        <v>#NUM!</v>
      </c>
      <c r="N176" s="26"/>
      <c r="O176" s="45">
        <v>167</v>
      </c>
      <c r="P176" s="46">
        <f t="shared" si="100"/>
        <v>51349</v>
      </c>
      <c r="Q176" s="261" t="e">
        <f t="shared" si="74"/>
        <v>#NUM!</v>
      </c>
      <c r="R176" s="262" t="e">
        <f t="shared" si="88"/>
        <v>#NUM!</v>
      </c>
      <c r="S176" s="272" t="e">
        <f t="shared" si="75"/>
        <v>#NUM!</v>
      </c>
      <c r="T176" s="263" t="e">
        <f t="shared" si="89"/>
        <v>#NUM!</v>
      </c>
      <c r="V176" s="45">
        <v>167</v>
      </c>
      <c r="W176" s="46">
        <f t="shared" si="101"/>
        <v>51349</v>
      </c>
      <c r="X176" s="261" t="e">
        <f t="shared" si="76"/>
        <v>#NUM!</v>
      </c>
      <c r="Y176" s="262" t="e">
        <f t="shared" si="90"/>
        <v>#NUM!</v>
      </c>
      <c r="Z176" s="272" t="e">
        <f t="shared" si="77"/>
        <v>#NUM!</v>
      </c>
      <c r="AA176" s="263" t="e">
        <f t="shared" si="91"/>
        <v>#NUM!</v>
      </c>
      <c r="AC176" s="45">
        <v>167</v>
      </c>
      <c r="AD176" s="46">
        <f t="shared" si="102"/>
        <v>51349</v>
      </c>
      <c r="AE176" s="261" t="e">
        <f t="shared" si="78"/>
        <v>#NUM!</v>
      </c>
      <c r="AF176" s="262" t="e">
        <f t="shared" si="92"/>
        <v>#NUM!</v>
      </c>
      <c r="AG176" s="272" t="e">
        <f t="shared" si="79"/>
        <v>#NUM!</v>
      </c>
      <c r="AH176" s="263" t="e">
        <f t="shared" si="93"/>
        <v>#NUM!</v>
      </c>
      <c r="AJ176" s="45">
        <v>167</v>
      </c>
      <c r="AK176" s="46">
        <f t="shared" si="103"/>
        <v>51349</v>
      </c>
      <c r="AL176" s="261" t="e">
        <f t="shared" si="80"/>
        <v>#NUM!</v>
      </c>
      <c r="AM176" s="262" t="e">
        <f t="shared" si="94"/>
        <v>#NUM!</v>
      </c>
      <c r="AN176" s="272" t="e">
        <f t="shared" si="81"/>
        <v>#NUM!</v>
      </c>
      <c r="AO176" s="263" t="e">
        <f t="shared" si="95"/>
        <v>#NUM!</v>
      </c>
      <c r="AQ176" s="45">
        <v>167</v>
      </c>
      <c r="AR176" s="46">
        <f t="shared" si="104"/>
        <v>51380</v>
      </c>
      <c r="AS176" s="261">
        <f t="shared" si="82"/>
        <v>0</v>
      </c>
      <c r="AT176" s="262">
        <f t="shared" si="96"/>
        <v>0</v>
      </c>
      <c r="AU176" s="272">
        <f t="shared" si="83"/>
        <v>0</v>
      </c>
      <c r="AV176" s="263">
        <f t="shared" si="97"/>
        <v>0</v>
      </c>
    </row>
    <row r="177" spans="1:48" ht="14.65" thickBot="1" x14ac:dyDescent="0.5">
      <c r="A177" s="49">
        <v>168</v>
      </c>
      <c r="B177" s="46">
        <f t="shared" si="98"/>
        <v>51380</v>
      </c>
      <c r="C177" s="269" t="e">
        <f t="shared" si="70"/>
        <v>#NUM!</v>
      </c>
      <c r="D177" s="265" t="e">
        <f t="shared" si="84"/>
        <v>#NUM!</v>
      </c>
      <c r="E177" s="265" t="e">
        <f t="shared" si="71"/>
        <v>#NUM!</v>
      </c>
      <c r="F177" s="266" t="e">
        <f t="shared" si="85"/>
        <v>#NUM!</v>
      </c>
      <c r="G177" s="27"/>
      <c r="H177" s="47">
        <v>168</v>
      </c>
      <c r="I177" s="46">
        <f t="shared" si="99"/>
        <v>51380</v>
      </c>
      <c r="J177" s="264" t="e">
        <f t="shared" si="72"/>
        <v>#NUM!</v>
      </c>
      <c r="K177" s="265" t="e">
        <f t="shared" si="86"/>
        <v>#NUM!</v>
      </c>
      <c r="L177" s="273" t="e">
        <f t="shared" si="73"/>
        <v>#NUM!</v>
      </c>
      <c r="M177" s="266" t="e">
        <f t="shared" si="87"/>
        <v>#NUM!</v>
      </c>
      <c r="N177" s="26"/>
      <c r="O177" s="47">
        <v>168</v>
      </c>
      <c r="P177" s="46">
        <f t="shared" si="100"/>
        <v>51380</v>
      </c>
      <c r="Q177" s="264" t="e">
        <f t="shared" si="74"/>
        <v>#NUM!</v>
      </c>
      <c r="R177" s="265" t="e">
        <f t="shared" si="88"/>
        <v>#NUM!</v>
      </c>
      <c r="S177" s="273" t="e">
        <f t="shared" si="75"/>
        <v>#NUM!</v>
      </c>
      <c r="T177" s="266" t="e">
        <f t="shared" si="89"/>
        <v>#NUM!</v>
      </c>
      <c r="V177" s="47">
        <v>168</v>
      </c>
      <c r="W177" s="46">
        <f t="shared" si="101"/>
        <v>51380</v>
      </c>
      <c r="X177" s="264" t="e">
        <f t="shared" si="76"/>
        <v>#NUM!</v>
      </c>
      <c r="Y177" s="265" t="e">
        <f t="shared" si="90"/>
        <v>#NUM!</v>
      </c>
      <c r="Z177" s="273" t="e">
        <f t="shared" si="77"/>
        <v>#NUM!</v>
      </c>
      <c r="AA177" s="266" t="e">
        <f t="shared" si="91"/>
        <v>#NUM!</v>
      </c>
      <c r="AC177" s="47">
        <v>168</v>
      </c>
      <c r="AD177" s="46">
        <f t="shared" si="102"/>
        <v>51380</v>
      </c>
      <c r="AE177" s="264" t="e">
        <f t="shared" si="78"/>
        <v>#NUM!</v>
      </c>
      <c r="AF177" s="265" t="e">
        <f t="shared" si="92"/>
        <v>#NUM!</v>
      </c>
      <c r="AG177" s="273" t="e">
        <f t="shared" si="79"/>
        <v>#NUM!</v>
      </c>
      <c r="AH177" s="266" t="e">
        <f t="shared" si="93"/>
        <v>#NUM!</v>
      </c>
      <c r="AJ177" s="47">
        <v>168</v>
      </c>
      <c r="AK177" s="46">
        <f t="shared" si="103"/>
        <v>51380</v>
      </c>
      <c r="AL177" s="264" t="e">
        <f t="shared" si="80"/>
        <v>#NUM!</v>
      </c>
      <c r="AM177" s="265" t="e">
        <f t="shared" si="94"/>
        <v>#NUM!</v>
      </c>
      <c r="AN177" s="273" t="e">
        <f t="shared" si="81"/>
        <v>#NUM!</v>
      </c>
      <c r="AO177" s="266" t="e">
        <f t="shared" si="95"/>
        <v>#NUM!</v>
      </c>
      <c r="AQ177" s="47">
        <v>168</v>
      </c>
      <c r="AR177" s="46">
        <f t="shared" si="104"/>
        <v>51410</v>
      </c>
      <c r="AS177" s="264">
        <f t="shared" si="82"/>
        <v>0</v>
      </c>
      <c r="AT177" s="265">
        <f t="shared" si="96"/>
        <v>0</v>
      </c>
      <c r="AU177" s="273">
        <f t="shared" si="83"/>
        <v>0</v>
      </c>
      <c r="AV177" s="266">
        <f t="shared" si="97"/>
        <v>0</v>
      </c>
    </row>
    <row r="178" spans="1:48" x14ac:dyDescent="0.45">
      <c r="A178" s="50">
        <v>169</v>
      </c>
      <c r="B178" s="51">
        <f t="shared" si="98"/>
        <v>51410</v>
      </c>
      <c r="C178" s="270" t="e">
        <f t="shared" si="70"/>
        <v>#NUM!</v>
      </c>
      <c r="D178" s="259" t="e">
        <f t="shared" si="84"/>
        <v>#NUM!</v>
      </c>
      <c r="E178" s="259" t="e">
        <f t="shared" si="71"/>
        <v>#NUM!</v>
      </c>
      <c r="F178" s="260" t="e">
        <f t="shared" si="85"/>
        <v>#NUM!</v>
      </c>
      <c r="G178" s="27"/>
      <c r="H178" s="43">
        <v>169</v>
      </c>
      <c r="I178" s="51">
        <f t="shared" si="99"/>
        <v>51410</v>
      </c>
      <c r="J178" s="258" t="e">
        <f t="shared" si="72"/>
        <v>#NUM!</v>
      </c>
      <c r="K178" s="259" t="e">
        <f t="shared" si="86"/>
        <v>#NUM!</v>
      </c>
      <c r="L178" s="271" t="e">
        <f t="shared" si="73"/>
        <v>#NUM!</v>
      </c>
      <c r="M178" s="260" t="e">
        <f t="shared" si="87"/>
        <v>#NUM!</v>
      </c>
      <c r="N178" s="26"/>
      <c r="O178" s="43">
        <v>169</v>
      </c>
      <c r="P178" s="51">
        <f t="shared" si="100"/>
        <v>51410</v>
      </c>
      <c r="Q178" s="258" t="e">
        <f t="shared" si="74"/>
        <v>#NUM!</v>
      </c>
      <c r="R178" s="259" t="e">
        <f t="shared" si="88"/>
        <v>#NUM!</v>
      </c>
      <c r="S178" s="271" t="e">
        <f t="shared" si="75"/>
        <v>#NUM!</v>
      </c>
      <c r="T178" s="260" t="e">
        <f t="shared" si="89"/>
        <v>#NUM!</v>
      </c>
      <c r="V178" s="43">
        <v>169</v>
      </c>
      <c r="W178" s="51">
        <f t="shared" si="101"/>
        <v>51410</v>
      </c>
      <c r="X178" s="258" t="e">
        <f t="shared" si="76"/>
        <v>#NUM!</v>
      </c>
      <c r="Y178" s="259" t="e">
        <f t="shared" si="90"/>
        <v>#NUM!</v>
      </c>
      <c r="Z178" s="271" t="e">
        <f t="shared" si="77"/>
        <v>#NUM!</v>
      </c>
      <c r="AA178" s="260" t="e">
        <f t="shared" si="91"/>
        <v>#NUM!</v>
      </c>
      <c r="AC178" s="43">
        <v>169</v>
      </c>
      <c r="AD178" s="51">
        <f t="shared" si="102"/>
        <v>51410</v>
      </c>
      <c r="AE178" s="258" t="e">
        <f t="shared" si="78"/>
        <v>#NUM!</v>
      </c>
      <c r="AF178" s="259" t="e">
        <f t="shared" si="92"/>
        <v>#NUM!</v>
      </c>
      <c r="AG178" s="271" t="e">
        <f t="shared" si="79"/>
        <v>#NUM!</v>
      </c>
      <c r="AH178" s="260" t="e">
        <f t="shared" si="93"/>
        <v>#NUM!</v>
      </c>
      <c r="AJ178" s="43">
        <v>169</v>
      </c>
      <c r="AK178" s="51">
        <f t="shared" si="103"/>
        <v>51410</v>
      </c>
      <c r="AL178" s="258" t="e">
        <f t="shared" si="80"/>
        <v>#NUM!</v>
      </c>
      <c r="AM178" s="259" t="e">
        <f t="shared" si="94"/>
        <v>#NUM!</v>
      </c>
      <c r="AN178" s="271" t="e">
        <f t="shared" si="81"/>
        <v>#NUM!</v>
      </c>
      <c r="AO178" s="260" t="e">
        <f t="shared" si="95"/>
        <v>#NUM!</v>
      </c>
      <c r="AQ178" s="43">
        <v>169</v>
      </c>
      <c r="AR178" s="51">
        <f t="shared" si="104"/>
        <v>51441</v>
      </c>
      <c r="AS178" s="258">
        <f t="shared" si="82"/>
        <v>0</v>
      </c>
      <c r="AT178" s="259">
        <f t="shared" si="96"/>
        <v>0</v>
      </c>
      <c r="AU178" s="271">
        <f t="shared" si="83"/>
        <v>0</v>
      </c>
      <c r="AV178" s="260">
        <f t="shared" si="97"/>
        <v>0</v>
      </c>
    </row>
    <row r="179" spans="1:48" x14ac:dyDescent="0.45">
      <c r="A179" s="49">
        <v>170</v>
      </c>
      <c r="B179" s="46">
        <f t="shared" si="98"/>
        <v>51441</v>
      </c>
      <c r="C179" s="268" t="e">
        <f t="shared" si="70"/>
        <v>#NUM!</v>
      </c>
      <c r="D179" s="262" t="e">
        <f t="shared" si="84"/>
        <v>#NUM!</v>
      </c>
      <c r="E179" s="262" t="e">
        <f t="shared" si="71"/>
        <v>#NUM!</v>
      </c>
      <c r="F179" s="263" t="e">
        <f t="shared" si="85"/>
        <v>#NUM!</v>
      </c>
      <c r="G179" s="27"/>
      <c r="H179" s="45">
        <v>170</v>
      </c>
      <c r="I179" s="46">
        <f t="shared" si="99"/>
        <v>51441</v>
      </c>
      <c r="J179" s="261" t="e">
        <f t="shared" si="72"/>
        <v>#NUM!</v>
      </c>
      <c r="K179" s="262" t="e">
        <f t="shared" si="86"/>
        <v>#NUM!</v>
      </c>
      <c r="L179" s="272" t="e">
        <f t="shared" si="73"/>
        <v>#NUM!</v>
      </c>
      <c r="M179" s="263" t="e">
        <f t="shared" si="87"/>
        <v>#NUM!</v>
      </c>
      <c r="N179" s="26"/>
      <c r="O179" s="45">
        <v>170</v>
      </c>
      <c r="P179" s="46">
        <f t="shared" si="100"/>
        <v>51441</v>
      </c>
      <c r="Q179" s="261" t="e">
        <f t="shared" si="74"/>
        <v>#NUM!</v>
      </c>
      <c r="R179" s="262" t="e">
        <f t="shared" si="88"/>
        <v>#NUM!</v>
      </c>
      <c r="S179" s="272" t="e">
        <f t="shared" si="75"/>
        <v>#NUM!</v>
      </c>
      <c r="T179" s="263" t="e">
        <f t="shared" si="89"/>
        <v>#NUM!</v>
      </c>
      <c r="V179" s="45">
        <v>170</v>
      </c>
      <c r="W179" s="46">
        <f t="shared" si="101"/>
        <v>51441</v>
      </c>
      <c r="X179" s="261" t="e">
        <f t="shared" si="76"/>
        <v>#NUM!</v>
      </c>
      <c r="Y179" s="262" t="e">
        <f t="shared" si="90"/>
        <v>#NUM!</v>
      </c>
      <c r="Z179" s="272" t="e">
        <f t="shared" si="77"/>
        <v>#NUM!</v>
      </c>
      <c r="AA179" s="263" t="e">
        <f t="shared" si="91"/>
        <v>#NUM!</v>
      </c>
      <c r="AC179" s="45">
        <v>170</v>
      </c>
      <c r="AD179" s="46">
        <f t="shared" si="102"/>
        <v>51441</v>
      </c>
      <c r="AE179" s="261" t="e">
        <f t="shared" si="78"/>
        <v>#NUM!</v>
      </c>
      <c r="AF179" s="262" t="e">
        <f t="shared" si="92"/>
        <v>#NUM!</v>
      </c>
      <c r="AG179" s="272" t="e">
        <f t="shared" si="79"/>
        <v>#NUM!</v>
      </c>
      <c r="AH179" s="263" t="e">
        <f t="shared" si="93"/>
        <v>#NUM!</v>
      </c>
      <c r="AJ179" s="45">
        <v>170</v>
      </c>
      <c r="AK179" s="46">
        <f t="shared" si="103"/>
        <v>51441</v>
      </c>
      <c r="AL179" s="261" t="e">
        <f t="shared" si="80"/>
        <v>#NUM!</v>
      </c>
      <c r="AM179" s="262" t="e">
        <f t="shared" si="94"/>
        <v>#NUM!</v>
      </c>
      <c r="AN179" s="272" t="e">
        <f t="shared" si="81"/>
        <v>#NUM!</v>
      </c>
      <c r="AO179" s="263" t="e">
        <f t="shared" si="95"/>
        <v>#NUM!</v>
      </c>
      <c r="AQ179" s="45">
        <v>170</v>
      </c>
      <c r="AR179" s="46">
        <f t="shared" si="104"/>
        <v>51471</v>
      </c>
      <c r="AS179" s="261">
        <f t="shared" si="82"/>
        <v>0</v>
      </c>
      <c r="AT179" s="262">
        <f t="shared" si="96"/>
        <v>0</v>
      </c>
      <c r="AU179" s="272">
        <f t="shared" si="83"/>
        <v>0</v>
      </c>
      <c r="AV179" s="263">
        <f t="shared" si="97"/>
        <v>0</v>
      </c>
    </row>
    <row r="180" spans="1:48" x14ac:dyDescent="0.45">
      <c r="A180" s="49">
        <v>171</v>
      </c>
      <c r="B180" s="46">
        <f t="shared" si="98"/>
        <v>51471</v>
      </c>
      <c r="C180" s="268" t="e">
        <f t="shared" si="70"/>
        <v>#NUM!</v>
      </c>
      <c r="D180" s="262" t="e">
        <f t="shared" si="84"/>
        <v>#NUM!</v>
      </c>
      <c r="E180" s="262" t="e">
        <f t="shared" si="71"/>
        <v>#NUM!</v>
      </c>
      <c r="F180" s="263" t="e">
        <f t="shared" si="85"/>
        <v>#NUM!</v>
      </c>
      <c r="G180" s="27"/>
      <c r="H180" s="45">
        <v>171</v>
      </c>
      <c r="I180" s="46">
        <f t="shared" si="99"/>
        <v>51471</v>
      </c>
      <c r="J180" s="261" t="e">
        <f t="shared" si="72"/>
        <v>#NUM!</v>
      </c>
      <c r="K180" s="262" t="e">
        <f t="shared" si="86"/>
        <v>#NUM!</v>
      </c>
      <c r="L180" s="272" t="e">
        <f t="shared" si="73"/>
        <v>#NUM!</v>
      </c>
      <c r="M180" s="263" t="e">
        <f t="shared" si="87"/>
        <v>#NUM!</v>
      </c>
      <c r="N180" s="26"/>
      <c r="O180" s="45">
        <v>171</v>
      </c>
      <c r="P180" s="46">
        <f t="shared" si="100"/>
        <v>51471</v>
      </c>
      <c r="Q180" s="261" t="e">
        <f t="shared" si="74"/>
        <v>#NUM!</v>
      </c>
      <c r="R180" s="262" t="e">
        <f t="shared" si="88"/>
        <v>#NUM!</v>
      </c>
      <c r="S180" s="272" t="e">
        <f t="shared" si="75"/>
        <v>#NUM!</v>
      </c>
      <c r="T180" s="263" t="e">
        <f t="shared" si="89"/>
        <v>#NUM!</v>
      </c>
      <c r="V180" s="45">
        <v>171</v>
      </c>
      <c r="W180" s="46">
        <f t="shared" si="101"/>
        <v>51471</v>
      </c>
      <c r="X180" s="261" t="e">
        <f t="shared" si="76"/>
        <v>#NUM!</v>
      </c>
      <c r="Y180" s="262" t="e">
        <f t="shared" si="90"/>
        <v>#NUM!</v>
      </c>
      <c r="Z180" s="272" t="e">
        <f t="shared" si="77"/>
        <v>#NUM!</v>
      </c>
      <c r="AA180" s="263" t="e">
        <f t="shared" si="91"/>
        <v>#NUM!</v>
      </c>
      <c r="AC180" s="45">
        <v>171</v>
      </c>
      <c r="AD180" s="46">
        <f t="shared" si="102"/>
        <v>51471</v>
      </c>
      <c r="AE180" s="261" t="e">
        <f t="shared" si="78"/>
        <v>#NUM!</v>
      </c>
      <c r="AF180" s="262" t="e">
        <f t="shared" si="92"/>
        <v>#NUM!</v>
      </c>
      <c r="AG180" s="272" t="e">
        <f t="shared" si="79"/>
        <v>#NUM!</v>
      </c>
      <c r="AH180" s="263" t="e">
        <f t="shared" si="93"/>
        <v>#NUM!</v>
      </c>
      <c r="AJ180" s="45">
        <v>171</v>
      </c>
      <c r="AK180" s="46">
        <f t="shared" si="103"/>
        <v>51471</v>
      </c>
      <c r="AL180" s="261" t="e">
        <f t="shared" si="80"/>
        <v>#NUM!</v>
      </c>
      <c r="AM180" s="262" t="e">
        <f t="shared" si="94"/>
        <v>#NUM!</v>
      </c>
      <c r="AN180" s="272" t="e">
        <f t="shared" si="81"/>
        <v>#NUM!</v>
      </c>
      <c r="AO180" s="263" t="e">
        <f t="shared" si="95"/>
        <v>#NUM!</v>
      </c>
      <c r="AQ180" s="45">
        <v>171</v>
      </c>
      <c r="AR180" s="46">
        <f t="shared" si="104"/>
        <v>51502</v>
      </c>
      <c r="AS180" s="261">
        <f t="shared" si="82"/>
        <v>0</v>
      </c>
      <c r="AT180" s="262">
        <f t="shared" si="96"/>
        <v>0</v>
      </c>
      <c r="AU180" s="272">
        <f t="shared" si="83"/>
        <v>0</v>
      </c>
      <c r="AV180" s="263">
        <f t="shared" si="97"/>
        <v>0</v>
      </c>
    </row>
    <row r="181" spans="1:48" x14ac:dyDescent="0.45">
      <c r="A181" s="49">
        <v>172</v>
      </c>
      <c r="B181" s="46">
        <f t="shared" si="98"/>
        <v>51502</v>
      </c>
      <c r="C181" s="268" t="e">
        <f t="shared" si="70"/>
        <v>#NUM!</v>
      </c>
      <c r="D181" s="262" t="e">
        <f t="shared" si="84"/>
        <v>#NUM!</v>
      </c>
      <c r="E181" s="262" t="e">
        <f t="shared" si="71"/>
        <v>#NUM!</v>
      </c>
      <c r="F181" s="263" t="e">
        <f t="shared" si="85"/>
        <v>#NUM!</v>
      </c>
      <c r="G181" s="27"/>
      <c r="H181" s="45">
        <v>172</v>
      </c>
      <c r="I181" s="46">
        <f t="shared" si="99"/>
        <v>51502</v>
      </c>
      <c r="J181" s="261" t="e">
        <f t="shared" si="72"/>
        <v>#NUM!</v>
      </c>
      <c r="K181" s="262" t="e">
        <f t="shared" si="86"/>
        <v>#NUM!</v>
      </c>
      <c r="L181" s="272" t="e">
        <f t="shared" si="73"/>
        <v>#NUM!</v>
      </c>
      <c r="M181" s="263" t="e">
        <f t="shared" si="87"/>
        <v>#NUM!</v>
      </c>
      <c r="N181" s="26"/>
      <c r="O181" s="45">
        <v>172</v>
      </c>
      <c r="P181" s="46">
        <f t="shared" si="100"/>
        <v>51502</v>
      </c>
      <c r="Q181" s="261" t="e">
        <f t="shared" si="74"/>
        <v>#NUM!</v>
      </c>
      <c r="R181" s="262" t="e">
        <f t="shared" si="88"/>
        <v>#NUM!</v>
      </c>
      <c r="S181" s="272" t="e">
        <f t="shared" si="75"/>
        <v>#NUM!</v>
      </c>
      <c r="T181" s="263" t="e">
        <f t="shared" si="89"/>
        <v>#NUM!</v>
      </c>
      <c r="V181" s="45">
        <v>172</v>
      </c>
      <c r="W181" s="46">
        <f t="shared" si="101"/>
        <v>51502</v>
      </c>
      <c r="X181" s="261" t="e">
        <f t="shared" si="76"/>
        <v>#NUM!</v>
      </c>
      <c r="Y181" s="262" t="e">
        <f t="shared" si="90"/>
        <v>#NUM!</v>
      </c>
      <c r="Z181" s="272" t="e">
        <f t="shared" si="77"/>
        <v>#NUM!</v>
      </c>
      <c r="AA181" s="263" t="e">
        <f t="shared" si="91"/>
        <v>#NUM!</v>
      </c>
      <c r="AC181" s="45">
        <v>172</v>
      </c>
      <c r="AD181" s="46">
        <f t="shared" si="102"/>
        <v>51502</v>
      </c>
      <c r="AE181" s="261" t="e">
        <f t="shared" si="78"/>
        <v>#NUM!</v>
      </c>
      <c r="AF181" s="262" t="e">
        <f t="shared" si="92"/>
        <v>#NUM!</v>
      </c>
      <c r="AG181" s="272" t="e">
        <f t="shared" si="79"/>
        <v>#NUM!</v>
      </c>
      <c r="AH181" s="263" t="e">
        <f t="shared" si="93"/>
        <v>#NUM!</v>
      </c>
      <c r="AJ181" s="45">
        <v>172</v>
      </c>
      <c r="AK181" s="46">
        <f t="shared" si="103"/>
        <v>51502</v>
      </c>
      <c r="AL181" s="261" t="e">
        <f t="shared" si="80"/>
        <v>#NUM!</v>
      </c>
      <c r="AM181" s="262" t="e">
        <f t="shared" si="94"/>
        <v>#NUM!</v>
      </c>
      <c r="AN181" s="272" t="e">
        <f t="shared" si="81"/>
        <v>#NUM!</v>
      </c>
      <c r="AO181" s="263" t="e">
        <f t="shared" si="95"/>
        <v>#NUM!</v>
      </c>
      <c r="AQ181" s="45">
        <v>172</v>
      </c>
      <c r="AR181" s="46">
        <f t="shared" si="104"/>
        <v>51533</v>
      </c>
      <c r="AS181" s="261">
        <f t="shared" si="82"/>
        <v>0</v>
      </c>
      <c r="AT181" s="262">
        <f t="shared" si="96"/>
        <v>0</v>
      </c>
      <c r="AU181" s="272">
        <f t="shared" si="83"/>
        <v>0</v>
      </c>
      <c r="AV181" s="263">
        <f t="shared" si="97"/>
        <v>0</v>
      </c>
    </row>
    <row r="182" spans="1:48" x14ac:dyDescent="0.45">
      <c r="A182" s="49">
        <v>173</v>
      </c>
      <c r="B182" s="46">
        <f t="shared" si="98"/>
        <v>51533</v>
      </c>
      <c r="C182" s="268" t="e">
        <f t="shared" si="70"/>
        <v>#NUM!</v>
      </c>
      <c r="D182" s="262" t="e">
        <f t="shared" si="84"/>
        <v>#NUM!</v>
      </c>
      <c r="E182" s="262" t="e">
        <f t="shared" si="71"/>
        <v>#NUM!</v>
      </c>
      <c r="F182" s="263" t="e">
        <f t="shared" si="85"/>
        <v>#NUM!</v>
      </c>
      <c r="G182" s="27"/>
      <c r="H182" s="45">
        <v>173</v>
      </c>
      <c r="I182" s="46">
        <f t="shared" si="99"/>
        <v>51533</v>
      </c>
      <c r="J182" s="261" t="e">
        <f t="shared" si="72"/>
        <v>#NUM!</v>
      </c>
      <c r="K182" s="262" t="e">
        <f t="shared" si="86"/>
        <v>#NUM!</v>
      </c>
      <c r="L182" s="272" t="e">
        <f t="shared" si="73"/>
        <v>#NUM!</v>
      </c>
      <c r="M182" s="263" t="e">
        <f t="shared" si="87"/>
        <v>#NUM!</v>
      </c>
      <c r="N182" s="26"/>
      <c r="O182" s="45">
        <v>173</v>
      </c>
      <c r="P182" s="46">
        <f t="shared" si="100"/>
        <v>51533</v>
      </c>
      <c r="Q182" s="261" t="e">
        <f t="shared" si="74"/>
        <v>#NUM!</v>
      </c>
      <c r="R182" s="262" t="e">
        <f t="shared" si="88"/>
        <v>#NUM!</v>
      </c>
      <c r="S182" s="272" t="e">
        <f t="shared" si="75"/>
        <v>#NUM!</v>
      </c>
      <c r="T182" s="263" t="e">
        <f t="shared" si="89"/>
        <v>#NUM!</v>
      </c>
      <c r="V182" s="45">
        <v>173</v>
      </c>
      <c r="W182" s="46">
        <f t="shared" si="101"/>
        <v>51533</v>
      </c>
      <c r="X182" s="261" t="e">
        <f t="shared" si="76"/>
        <v>#NUM!</v>
      </c>
      <c r="Y182" s="262" t="e">
        <f t="shared" si="90"/>
        <v>#NUM!</v>
      </c>
      <c r="Z182" s="272" t="e">
        <f t="shared" si="77"/>
        <v>#NUM!</v>
      </c>
      <c r="AA182" s="263" t="e">
        <f t="shared" si="91"/>
        <v>#NUM!</v>
      </c>
      <c r="AC182" s="45">
        <v>173</v>
      </c>
      <c r="AD182" s="46">
        <f t="shared" si="102"/>
        <v>51533</v>
      </c>
      <c r="AE182" s="261" t="e">
        <f t="shared" si="78"/>
        <v>#NUM!</v>
      </c>
      <c r="AF182" s="262" t="e">
        <f t="shared" si="92"/>
        <v>#NUM!</v>
      </c>
      <c r="AG182" s="272" t="e">
        <f t="shared" si="79"/>
        <v>#NUM!</v>
      </c>
      <c r="AH182" s="263" t="e">
        <f t="shared" si="93"/>
        <v>#NUM!</v>
      </c>
      <c r="AJ182" s="45">
        <v>173</v>
      </c>
      <c r="AK182" s="46">
        <f t="shared" si="103"/>
        <v>51533</v>
      </c>
      <c r="AL182" s="261" t="e">
        <f t="shared" si="80"/>
        <v>#NUM!</v>
      </c>
      <c r="AM182" s="262" t="e">
        <f t="shared" si="94"/>
        <v>#NUM!</v>
      </c>
      <c r="AN182" s="272" t="e">
        <f t="shared" si="81"/>
        <v>#NUM!</v>
      </c>
      <c r="AO182" s="263" t="e">
        <f t="shared" si="95"/>
        <v>#NUM!</v>
      </c>
      <c r="AQ182" s="45">
        <v>173</v>
      </c>
      <c r="AR182" s="46">
        <f t="shared" si="104"/>
        <v>51561</v>
      </c>
      <c r="AS182" s="261">
        <f t="shared" si="82"/>
        <v>0</v>
      </c>
      <c r="AT182" s="262">
        <f t="shared" si="96"/>
        <v>0</v>
      </c>
      <c r="AU182" s="272">
        <f t="shared" si="83"/>
        <v>0</v>
      </c>
      <c r="AV182" s="263">
        <f t="shared" si="97"/>
        <v>0</v>
      </c>
    </row>
    <row r="183" spans="1:48" x14ac:dyDescent="0.45">
      <c r="A183" s="49">
        <v>174</v>
      </c>
      <c r="B183" s="46">
        <f t="shared" si="98"/>
        <v>51561</v>
      </c>
      <c r="C183" s="268" t="e">
        <f t="shared" si="70"/>
        <v>#NUM!</v>
      </c>
      <c r="D183" s="262" t="e">
        <f t="shared" si="84"/>
        <v>#NUM!</v>
      </c>
      <c r="E183" s="262" t="e">
        <f t="shared" si="71"/>
        <v>#NUM!</v>
      </c>
      <c r="F183" s="263" t="e">
        <f t="shared" si="85"/>
        <v>#NUM!</v>
      </c>
      <c r="G183" s="27"/>
      <c r="H183" s="45">
        <v>174</v>
      </c>
      <c r="I183" s="46">
        <f t="shared" si="99"/>
        <v>51561</v>
      </c>
      <c r="J183" s="261" t="e">
        <f t="shared" si="72"/>
        <v>#NUM!</v>
      </c>
      <c r="K183" s="262" t="e">
        <f t="shared" si="86"/>
        <v>#NUM!</v>
      </c>
      <c r="L183" s="272" t="e">
        <f t="shared" si="73"/>
        <v>#NUM!</v>
      </c>
      <c r="M183" s="263" t="e">
        <f t="shared" si="87"/>
        <v>#NUM!</v>
      </c>
      <c r="N183" s="26"/>
      <c r="O183" s="45">
        <v>174</v>
      </c>
      <c r="P183" s="46">
        <f t="shared" si="100"/>
        <v>51561</v>
      </c>
      <c r="Q183" s="261" t="e">
        <f t="shared" si="74"/>
        <v>#NUM!</v>
      </c>
      <c r="R183" s="262" t="e">
        <f t="shared" si="88"/>
        <v>#NUM!</v>
      </c>
      <c r="S183" s="272" t="e">
        <f t="shared" si="75"/>
        <v>#NUM!</v>
      </c>
      <c r="T183" s="263" t="e">
        <f t="shared" si="89"/>
        <v>#NUM!</v>
      </c>
      <c r="V183" s="45">
        <v>174</v>
      </c>
      <c r="W183" s="46">
        <f t="shared" si="101"/>
        <v>51561</v>
      </c>
      <c r="X183" s="261" t="e">
        <f t="shared" si="76"/>
        <v>#NUM!</v>
      </c>
      <c r="Y183" s="262" t="e">
        <f t="shared" si="90"/>
        <v>#NUM!</v>
      </c>
      <c r="Z183" s="272" t="e">
        <f t="shared" si="77"/>
        <v>#NUM!</v>
      </c>
      <c r="AA183" s="263" t="e">
        <f t="shared" si="91"/>
        <v>#NUM!</v>
      </c>
      <c r="AC183" s="45">
        <v>174</v>
      </c>
      <c r="AD183" s="46">
        <f t="shared" si="102"/>
        <v>51561</v>
      </c>
      <c r="AE183" s="261" t="e">
        <f t="shared" si="78"/>
        <v>#NUM!</v>
      </c>
      <c r="AF183" s="262" t="e">
        <f t="shared" si="92"/>
        <v>#NUM!</v>
      </c>
      <c r="AG183" s="272" t="e">
        <f t="shared" si="79"/>
        <v>#NUM!</v>
      </c>
      <c r="AH183" s="263" t="e">
        <f t="shared" si="93"/>
        <v>#NUM!</v>
      </c>
      <c r="AJ183" s="45">
        <v>174</v>
      </c>
      <c r="AK183" s="46">
        <f t="shared" si="103"/>
        <v>51561</v>
      </c>
      <c r="AL183" s="261" t="e">
        <f t="shared" si="80"/>
        <v>#NUM!</v>
      </c>
      <c r="AM183" s="262" t="e">
        <f t="shared" si="94"/>
        <v>#NUM!</v>
      </c>
      <c r="AN183" s="272" t="e">
        <f t="shared" si="81"/>
        <v>#NUM!</v>
      </c>
      <c r="AO183" s="263" t="e">
        <f t="shared" si="95"/>
        <v>#NUM!</v>
      </c>
      <c r="AQ183" s="45">
        <v>174</v>
      </c>
      <c r="AR183" s="46">
        <f t="shared" si="104"/>
        <v>51592</v>
      </c>
      <c r="AS183" s="261">
        <f t="shared" si="82"/>
        <v>0</v>
      </c>
      <c r="AT183" s="262">
        <f t="shared" si="96"/>
        <v>0</v>
      </c>
      <c r="AU183" s="272">
        <f t="shared" si="83"/>
        <v>0</v>
      </c>
      <c r="AV183" s="263">
        <f t="shared" si="97"/>
        <v>0</v>
      </c>
    </row>
    <row r="184" spans="1:48" x14ac:dyDescent="0.45">
      <c r="A184" s="49">
        <v>175</v>
      </c>
      <c r="B184" s="46">
        <f t="shared" si="98"/>
        <v>51592</v>
      </c>
      <c r="C184" s="268" t="e">
        <f t="shared" si="70"/>
        <v>#NUM!</v>
      </c>
      <c r="D184" s="262" t="e">
        <f t="shared" si="84"/>
        <v>#NUM!</v>
      </c>
      <c r="E184" s="262" t="e">
        <f t="shared" si="71"/>
        <v>#NUM!</v>
      </c>
      <c r="F184" s="263" t="e">
        <f t="shared" si="85"/>
        <v>#NUM!</v>
      </c>
      <c r="G184" s="27"/>
      <c r="H184" s="45">
        <v>175</v>
      </c>
      <c r="I184" s="46">
        <f t="shared" si="99"/>
        <v>51592</v>
      </c>
      <c r="J184" s="261" t="e">
        <f t="shared" si="72"/>
        <v>#NUM!</v>
      </c>
      <c r="K184" s="262" t="e">
        <f t="shared" si="86"/>
        <v>#NUM!</v>
      </c>
      <c r="L184" s="272" t="e">
        <f t="shared" si="73"/>
        <v>#NUM!</v>
      </c>
      <c r="M184" s="263" t="e">
        <f t="shared" si="87"/>
        <v>#NUM!</v>
      </c>
      <c r="N184" s="26"/>
      <c r="O184" s="45">
        <v>175</v>
      </c>
      <c r="P184" s="46">
        <f t="shared" si="100"/>
        <v>51592</v>
      </c>
      <c r="Q184" s="261" t="e">
        <f t="shared" si="74"/>
        <v>#NUM!</v>
      </c>
      <c r="R184" s="262" t="e">
        <f t="shared" si="88"/>
        <v>#NUM!</v>
      </c>
      <c r="S184" s="272" t="e">
        <f t="shared" si="75"/>
        <v>#NUM!</v>
      </c>
      <c r="T184" s="263" t="e">
        <f t="shared" si="89"/>
        <v>#NUM!</v>
      </c>
      <c r="V184" s="45">
        <v>175</v>
      </c>
      <c r="W184" s="46">
        <f t="shared" si="101"/>
        <v>51592</v>
      </c>
      <c r="X184" s="261" t="e">
        <f t="shared" si="76"/>
        <v>#NUM!</v>
      </c>
      <c r="Y184" s="262" t="e">
        <f t="shared" si="90"/>
        <v>#NUM!</v>
      </c>
      <c r="Z184" s="272" t="e">
        <f t="shared" si="77"/>
        <v>#NUM!</v>
      </c>
      <c r="AA184" s="263" t="e">
        <f t="shared" si="91"/>
        <v>#NUM!</v>
      </c>
      <c r="AC184" s="45">
        <v>175</v>
      </c>
      <c r="AD184" s="46">
        <f t="shared" si="102"/>
        <v>51592</v>
      </c>
      <c r="AE184" s="261" t="e">
        <f t="shared" si="78"/>
        <v>#NUM!</v>
      </c>
      <c r="AF184" s="262" t="e">
        <f t="shared" si="92"/>
        <v>#NUM!</v>
      </c>
      <c r="AG184" s="272" t="e">
        <f t="shared" si="79"/>
        <v>#NUM!</v>
      </c>
      <c r="AH184" s="263" t="e">
        <f t="shared" si="93"/>
        <v>#NUM!</v>
      </c>
      <c r="AJ184" s="45">
        <v>175</v>
      </c>
      <c r="AK184" s="46">
        <f t="shared" si="103"/>
        <v>51592</v>
      </c>
      <c r="AL184" s="261" t="e">
        <f t="shared" si="80"/>
        <v>#NUM!</v>
      </c>
      <c r="AM184" s="262" t="e">
        <f t="shared" si="94"/>
        <v>#NUM!</v>
      </c>
      <c r="AN184" s="272" t="e">
        <f t="shared" si="81"/>
        <v>#NUM!</v>
      </c>
      <c r="AO184" s="263" t="e">
        <f t="shared" si="95"/>
        <v>#NUM!</v>
      </c>
      <c r="AQ184" s="45">
        <v>175</v>
      </c>
      <c r="AR184" s="46">
        <f t="shared" si="104"/>
        <v>51622</v>
      </c>
      <c r="AS184" s="261">
        <f t="shared" si="82"/>
        <v>0</v>
      </c>
      <c r="AT184" s="262">
        <f t="shared" si="96"/>
        <v>0</v>
      </c>
      <c r="AU184" s="272">
        <f t="shared" si="83"/>
        <v>0</v>
      </c>
      <c r="AV184" s="263">
        <f t="shared" si="97"/>
        <v>0</v>
      </c>
    </row>
    <row r="185" spans="1:48" x14ac:dyDescent="0.45">
      <c r="A185" s="49">
        <v>176</v>
      </c>
      <c r="B185" s="46">
        <f t="shared" si="98"/>
        <v>51622</v>
      </c>
      <c r="C185" s="268" t="e">
        <f t="shared" si="70"/>
        <v>#NUM!</v>
      </c>
      <c r="D185" s="262" t="e">
        <f t="shared" si="84"/>
        <v>#NUM!</v>
      </c>
      <c r="E185" s="262" t="e">
        <f t="shared" si="71"/>
        <v>#NUM!</v>
      </c>
      <c r="F185" s="263" t="e">
        <f t="shared" si="85"/>
        <v>#NUM!</v>
      </c>
      <c r="G185" s="27"/>
      <c r="H185" s="45">
        <v>176</v>
      </c>
      <c r="I185" s="46">
        <f t="shared" si="99"/>
        <v>51622</v>
      </c>
      <c r="J185" s="261" t="e">
        <f t="shared" si="72"/>
        <v>#NUM!</v>
      </c>
      <c r="K185" s="262" t="e">
        <f t="shared" si="86"/>
        <v>#NUM!</v>
      </c>
      <c r="L185" s="272" t="e">
        <f t="shared" si="73"/>
        <v>#NUM!</v>
      </c>
      <c r="M185" s="263" t="e">
        <f t="shared" si="87"/>
        <v>#NUM!</v>
      </c>
      <c r="N185" s="26"/>
      <c r="O185" s="45">
        <v>176</v>
      </c>
      <c r="P185" s="46">
        <f t="shared" si="100"/>
        <v>51622</v>
      </c>
      <c r="Q185" s="261" t="e">
        <f t="shared" si="74"/>
        <v>#NUM!</v>
      </c>
      <c r="R185" s="262" t="e">
        <f t="shared" si="88"/>
        <v>#NUM!</v>
      </c>
      <c r="S185" s="272" t="e">
        <f t="shared" si="75"/>
        <v>#NUM!</v>
      </c>
      <c r="T185" s="263" t="e">
        <f t="shared" si="89"/>
        <v>#NUM!</v>
      </c>
      <c r="V185" s="45">
        <v>176</v>
      </c>
      <c r="W185" s="46">
        <f t="shared" si="101"/>
        <v>51622</v>
      </c>
      <c r="X185" s="261" t="e">
        <f t="shared" si="76"/>
        <v>#NUM!</v>
      </c>
      <c r="Y185" s="262" t="e">
        <f t="shared" si="90"/>
        <v>#NUM!</v>
      </c>
      <c r="Z185" s="272" t="e">
        <f t="shared" si="77"/>
        <v>#NUM!</v>
      </c>
      <c r="AA185" s="263" t="e">
        <f t="shared" si="91"/>
        <v>#NUM!</v>
      </c>
      <c r="AC185" s="45">
        <v>176</v>
      </c>
      <c r="AD185" s="46">
        <f t="shared" si="102"/>
        <v>51622</v>
      </c>
      <c r="AE185" s="261" t="e">
        <f t="shared" si="78"/>
        <v>#NUM!</v>
      </c>
      <c r="AF185" s="262" t="e">
        <f t="shared" si="92"/>
        <v>#NUM!</v>
      </c>
      <c r="AG185" s="272" t="e">
        <f t="shared" si="79"/>
        <v>#NUM!</v>
      </c>
      <c r="AH185" s="263" t="e">
        <f t="shared" si="93"/>
        <v>#NUM!</v>
      </c>
      <c r="AJ185" s="45">
        <v>176</v>
      </c>
      <c r="AK185" s="46">
        <f t="shared" si="103"/>
        <v>51622</v>
      </c>
      <c r="AL185" s="261" t="e">
        <f t="shared" si="80"/>
        <v>#NUM!</v>
      </c>
      <c r="AM185" s="262" t="e">
        <f t="shared" si="94"/>
        <v>#NUM!</v>
      </c>
      <c r="AN185" s="272" t="e">
        <f t="shared" si="81"/>
        <v>#NUM!</v>
      </c>
      <c r="AO185" s="263" t="e">
        <f t="shared" si="95"/>
        <v>#NUM!</v>
      </c>
      <c r="AQ185" s="45">
        <v>176</v>
      </c>
      <c r="AR185" s="46">
        <f t="shared" si="104"/>
        <v>51653</v>
      </c>
      <c r="AS185" s="261">
        <f t="shared" si="82"/>
        <v>0</v>
      </c>
      <c r="AT185" s="262">
        <f t="shared" si="96"/>
        <v>0</v>
      </c>
      <c r="AU185" s="272">
        <f t="shared" si="83"/>
        <v>0</v>
      </c>
      <c r="AV185" s="263">
        <f t="shared" si="97"/>
        <v>0</v>
      </c>
    </row>
    <row r="186" spans="1:48" x14ac:dyDescent="0.45">
      <c r="A186" s="49">
        <v>177</v>
      </c>
      <c r="B186" s="46">
        <f t="shared" si="98"/>
        <v>51653</v>
      </c>
      <c r="C186" s="268" t="e">
        <f t="shared" si="70"/>
        <v>#NUM!</v>
      </c>
      <c r="D186" s="262" t="e">
        <f t="shared" si="84"/>
        <v>#NUM!</v>
      </c>
      <c r="E186" s="262" t="e">
        <f t="shared" si="71"/>
        <v>#NUM!</v>
      </c>
      <c r="F186" s="263" t="e">
        <f t="shared" si="85"/>
        <v>#NUM!</v>
      </c>
      <c r="G186" s="27"/>
      <c r="H186" s="45">
        <v>177</v>
      </c>
      <c r="I186" s="46">
        <f t="shared" si="99"/>
        <v>51653</v>
      </c>
      <c r="J186" s="261" t="e">
        <f t="shared" si="72"/>
        <v>#NUM!</v>
      </c>
      <c r="K186" s="262" t="e">
        <f t="shared" si="86"/>
        <v>#NUM!</v>
      </c>
      <c r="L186" s="272" t="e">
        <f t="shared" si="73"/>
        <v>#NUM!</v>
      </c>
      <c r="M186" s="263" t="e">
        <f t="shared" si="87"/>
        <v>#NUM!</v>
      </c>
      <c r="N186" s="26"/>
      <c r="O186" s="45">
        <v>177</v>
      </c>
      <c r="P186" s="46">
        <f t="shared" si="100"/>
        <v>51653</v>
      </c>
      <c r="Q186" s="261" t="e">
        <f t="shared" si="74"/>
        <v>#NUM!</v>
      </c>
      <c r="R186" s="262" t="e">
        <f t="shared" si="88"/>
        <v>#NUM!</v>
      </c>
      <c r="S186" s="272" t="e">
        <f t="shared" si="75"/>
        <v>#NUM!</v>
      </c>
      <c r="T186" s="263" t="e">
        <f t="shared" si="89"/>
        <v>#NUM!</v>
      </c>
      <c r="V186" s="45">
        <v>177</v>
      </c>
      <c r="W186" s="46">
        <f t="shared" si="101"/>
        <v>51653</v>
      </c>
      <c r="X186" s="261" t="e">
        <f t="shared" si="76"/>
        <v>#NUM!</v>
      </c>
      <c r="Y186" s="262" t="e">
        <f t="shared" si="90"/>
        <v>#NUM!</v>
      </c>
      <c r="Z186" s="272" t="e">
        <f t="shared" si="77"/>
        <v>#NUM!</v>
      </c>
      <c r="AA186" s="263" t="e">
        <f t="shared" si="91"/>
        <v>#NUM!</v>
      </c>
      <c r="AC186" s="45">
        <v>177</v>
      </c>
      <c r="AD186" s="46">
        <f t="shared" si="102"/>
        <v>51653</v>
      </c>
      <c r="AE186" s="261" t="e">
        <f t="shared" si="78"/>
        <v>#NUM!</v>
      </c>
      <c r="AF186" s="262" t="e">
        <f t="shared" si="92"/>
        <v>#NUM!</v>
      </c>
      <c r="AG186" s="272" t="e">
        <f t="shared" si="79"/>
        <v>#NUM!</v>
      </c>
      <c r="AH186" s="263" t="e">
        <f t="shared" si="93"/>
        <v>#NUM!</v>
      </c>
      <c r="AJ186" s="45">
        <v>177</v>
      </c>
      <c r="AK186" s="46">
        <f t="shared" si="103"/>
        <v>51653</v>
      </c>
      <c r="AL186" s="261" t="e">
        <f t="shared" si="80"/>
        <v>#NUM!</v>
      </c>
      <c r="AM186" s="262" t="e">
        <f t="shared" si="94"/>
        <v>#NUM!</v>
      </c>
      <c r="AN186" s="272" t="e">
        <f t="shared" si="81"/>
        <v>#NUM!</v>
      </c>
      <c r="AO186" s="263" t="e">
        <f t="shared" si="95"/>
        <v>#NUM!</v>
      </c>
      <c r="AQ186" s="45">
        <v>177</v>
      </c>
      <c r="AR186" s="46">
        <f t="shared" si="104"/>
        <v>51683</v>
      </c>
      <c r="AS186" s="261">
        <f t="shared" si="82"/>
        <v>0</v>
      </c>
      <c r="AT186" s="262">
        <f t="shared" si="96"/>
        <v>0</v>
      </c>
      <c r="AU186" s="272">
        <f t="shared" si="83"/>
        <v>0</v>
      </c>
      <c r="AV186" s="263">
        <f t="shared" si="97"/>
        <v>0</v>
      </c>
    </row>
    <row r="187" spans="1:48" x14ac:dyDescent="0.45">
      <c r="A187" s="49">
        <v>178</v>
      </c>
      <c r="B187" s="46">
        <f t="shared" si="98"/>
        <v>51683</v>
      </c>
      <c r="C187" s="268" t="e">
        <f t="shared" si="70"/>
        <v>#NUM!</v>
      </c>
      <c r="D187" s="262" t="e">
        <f t="shared" si="84"/>
        <v>#NUM!</v>
      </c>
      <c r="E187" s="262" t="e">
        <f t="shared" si="71"/>
        <v>#NUM!</v>
      </c>
      <c r="F187" s="263" t="e">
        <f t="shared" si="85"/>
        <v>#NUM!</v>
      </c>
      <c r="G187" s="27"/>
      <c r="H187" s="45">
        <v>178</v>
      </c>
      <c r="I187" s="46">
        <f t="shared" si="99"/>
        <v>51683</v>
      </c>
      <c r="J187" s="261" t="e">
        <f t="shared" si="72"/>
        <v>#NUM!</v>
      </c>
      <c r="K187" s="262" t="e">
        <f t="shared" si="86"/>
        <v>#NUM!</v>
      </c>
      <c r="L187" s="272" t="e">
        <f t="shared" si="73"/>
        <v>#NUM!</v>
      </c>
      <c r="M187" s="263" t="e">
        <f t="shared" si="87"/>
        <v>#NUM!</v>
      </c>
      <c r="N187" s="26"/>
      <c r="O187" s="45">
        <v>178</v>
      </c>
      <c r="P187" s="46">
        <f t="shared" si="100"/>
        <v>51683</v>
      </c>
      <c r="Q187" s="261" t="e">
        <f t="shared" si="74"/>
        <v>#NUM!</v>
      </c>
      <c r="R187" s="262" t="e">
        <f t="shared" si="88"/>
        <v>#NUM!</v>
      </c>
      <c r="S187" s="272" t="e">
        <f t="shared" si="75"/>
        <v>#NUM!</v>
      </c>
      <c r="T187" s="263" t="e">
        <f t="shared" si="89"/>
        <v>#NUM!</v>
      </c>
      <c r="V187" s="45">
        <v>178</v>
      </c>
      <c r="W187" s="46">
        <f t="shared" si="101"/>
        <v>51683</v>
      </c>
      <c r="X187" s="261" t="e">
        <f t="shared" si="76"/>
        <v>#NUM!</v>
      </c>
      <c r="Y187" s="262" t="e">
        <f t="shared" si="90"/>
        <v>#NUM!</v>
      </c>
      <c r="Z187" s="272" t="e">
        <f t="shared" si="77"/>
        <v>#NUM!</v>
      </c>
      <c r="AA187" s="263" t="e">
        <f t="shared" si="91"/>
        <v>#NUM!</v>
      </c>
      <c r="AC187" s="45">
        <v>178</v>
      </c>
      <c r="AD187" s="46">
        <f t="shared" si="102"/>
        <v>51683</v>
      </c>
      <c r="AE187" s="261" t="e">
        <f t="shared" si="78"/>
        <v>#NUM!</v>
      </c>
      <c r="AF187" s="262" t="e">
        <f t="shared" si="92"/>
        <v>#NUM!</v>
      </c>
      <c r="AG187" s="272" t="e">
        <f t="shared" si="79"/>
        <v>#NUM!</v>
      </c>
      <c r="AH187" s="263" t="e">
        <f t="shared" si="93"/>
        <v>#NUM!</v>
      </c>
      <c r="AJ187" s="45">
        <v>178</v>
      </c>
      <c r="AK187" s="46">
        <f t="shared" si="103"/>
        <v>51683</v>
      </c>
      <c r="AL187" s="261" t="e">
        <f t="shared" si="80"/>
        <v>#NUM!</v>
      </c>
      <c r="AM187" s="262" t="e">
        <f t="shared" si="94"/>
        <v>#NUM!</v>
      </c>
      <c r="AN187" s="272" t="e">
        <f t="shared" si="81"/>
        <v>#NUM!</v>
      </c>
      <c r="AO187" s="263" t="e">
        <f t="shared" si="95"/>
        <v>#NUM!</v>
      </c>
      <c r="AQ187" s="45">
        <v>178</v>
      </c>
      <c r="AR187" s="46">
        <f t="shared" si="104"/>
        <v>51714</v>
      </c>
      <c r="AS187" s="261">
        <f t="shared" si="82"/>
        <v>0</v>
      </c>
      <c r="AT187" s="262">
        <f t="shared" si="96"/>
        <v>0</v>
      </c>
      <c r="AU187" s="272">
        <f t="shared" si="83"/>
        <v>0</v>
      </c>
      <c r="AV187" s="263">
        <f t="shared" si="97"/>
        <v>0</v>
      </c>
    </row>
    <row r="188" spans="1:48" x14ac:dyDescent="0.45">
      <c r="A188" s="49">
        <v>179</v>
      </c>
      <c r="B188" s="46">
        <f t="shared" si="98"/>
        <v>51714</v>
      </c>
      <c r="C188" s="268" t="e">
        <f t="shared" si="70"/>
        <v>#NUM!</v>
      </c>
      <c r="D188" s="262" t="e">
        <f t="shared" si="84"/>
        <v>#NUM!</v>
      </c>
      <c r="E188" s="262" t="e">
        <f t="shared" si="71"/>
        <v>#NUM!</v>
      </c>
      <c r="F188" s="263" t="e">
        <f t="shared" si="85"/>
        <v>#NUM!</v>
      </c>
      <c r="G188" s="27"/>
      <c r="H188" s="45">
        <v>179</v>
      </c>
      <c r="I188" s="46">
        <f t="shared" si="99"/>
        <v>51714</v>
      </c>
      <c r="J188" s="261" t="e">
        <f t="shared" si="72"/>
        <v>#NUM!</v>
      </c>
      <c r="K188" s="262" t="e">
        <f t="shared" si="86"/>
        <v>#NUM!</v>
      </c>
      <c r="L188" s="272" t="e">
        <f t="shared" si="73"/>
        <v>#NUM!</v>
      </c>
      <c r="M188" s="263" t="e">
        <f t="shared" si="87"/>
        <v>#NUM!</v>
      </c>
      <c r="N188" s="26"/>
      <c r="O188" s="45">
        <v>179</v>
      </c>
      <c r="P188" s="46">
        <f t="shared" si="100"/>
        <v>51714</v>
      </c>
      <c r="Q188" s="261" t="e">
        <f t="shared" si="74"/>
        <v>#NUM!</v>
      </c>
      <c r="R188" s="262" t="e">
        <f t="shared" si="88"/>
        <v>#NUM!</v>
      </c>
      <c r="S188" s="272" t="e">
        <f t="shared" si="75"/>
        <v>#NUM!</v>
      </c>
      <c r="T188" s="263" t="e">
        <f t="shared" si="89"/>
        <v>#NUM!</v>
      </c>
      <c r="V188" s="45">
        <v>179</v>
      </c>
      <c r="W188" s="46">
        <f t="shared" si="101"/>
        <v>51714</v>
      </c>
      <c r="X188" s="261" t="e">
        <f t="shared" si="76"/>
        <v>#NUM!</v>
      </c>
      <c r="Y188" s="262" t="e">
        <f t="shared" si="90"/>
        <v>#NUM!</v>
      </c>
      <c r="Z188" s="272" t="e">
        <f t="shared" si="77"/>
        <v>#NUM!</v>
      </c>
      <c r="AA188" s="263" t="e">
        <f t="shared" si="91"/>
        <v>#NUM!</v>
      </c>
      <c r="AC188" s="45">
        <v>179</v>
      </c>
      <c r="AD188" s="46">
        <f t="shared" si="102"/>
        <v>51714</v>
      </c>
      <c r="AE188" s="261" t="e">
        <f t="shared" si="78"/>
        <v>#NUM!</v>
      </c>
      <c r="AF188" s="262" t="e">
        <f t="shared" si="92"/>
        <v>#NUM!</v>
      </c>
      <c r="AG188" s="272" t="e">
        <f t="shared" si="79"/>
        <v>#NUM!</v>
      </c>
      <c r="AH188" s="263" t="e">
        <f t="shared" si="93"/>
        <v>#NUM!</v>
      </c>
      <c r="AJ188" s="45">
        <v>179</v>
      </c>
      <c r="AK188" s="46">
        <f t="shared" si="103"/>
        <v>51714</v>
      </c>
      <c r="AL188" s="261" t="e">
        <f t="shared" si="80"/>
        <v>#NUM!</v>
      </c>
      <c r="AM188" s="262" t="e">
        <f t="shared" si="94"/>
        <v>#NUM!</v>
      </c>
      <c r="AN188" s="272" t="e">
        <f t="shared" si="81"/>
        <v>#NUM!</v>
      </c>
      <c r="AO188" s="263" t="e">
        <f t="shared" si="95"/>
        <v>#NUM!</v>
      </c>
      <c r="AQ188" s="45">
        <v>179</v>
      </c>
      <c r="AR188" s="46">
        <f t="shared" si="104"/>
        <v>51745</v>
      </c>
      <c r="AS188" s="261">
        <f t="shared" si="82"/>
        <v>0</v>
      </c>
      <c r="AT188" s="262">
        <f t="shared" si="96"/>
        <v>0</v>
      </c>
      <c r="AU188" s="272">
        <f t="shared" si="83"/>
        <v>0</v>
      </c>
      <c r="AV188" s="263">
        <f t="shared" si="97"/>
        <v>0</v>
      </c>
    </row>
    <row r="189" spans="1:48" ht="14.65" thickBot="1" x14ac:dyDescent="0.5">
      <c r="A189" s="52">
        <v>180</v>
      </c>
      <c r="B189" s="53">
        <f t="shared" si="98"/>
        <v>51745</v>
      </c>
      <c r="C189" s="269" t="e">
        <f t="shared" si="70"/>
        <v>#NUM!</v>
      </c>
      <c r="D189" s="265" t="e">
        <f t="shared" si="84"/>
        <v>#NUM!</v>
      </c>
      <c r="E189" s="265" t="e">
        <f t="shared" si="71"/>
        <v>#NUM!</v>
      </c>
      <c r="F189" s="266" t="e">
        <f t="shared" si="85"/>
        <v>#NUM!</v>
      </c>
      <c r="G189" s="27"/>
      <c r="H189" s="47">
        <v>180</v>
      </c>
      <c r="I189" s="53">
        <f t="shared" si="99"/>
        <v>51745</v>
      </c>
      <c r="J189" s="264" t="e">
        <f t="shared" si="72"/>
        <v>#NUM!</v>
      </c>
      <c r="K189" s="265" t="e">
        <f t="shared" si="86"/>
        <v>#NUM!</v>
      </c>
      <c r="L189" s="273" t="e">
        <f t="shared" si="73"/>
        <v>#NUM!</v>
      </c>
      <c r="M189" s="266" t="e">
        <f t="shared" si="87"/>
        <v>#NUM!</v>
      </c>
      <c r="N189" s="26"/>
      <c r="O189" s="47">
        <v>180</v>
      </c>
      <c r="P189" s="53">
        <f t="shared" si="100"/>
        <v>51745</v>
      </c>
      <c r="Q189" s="264" t="e">
        <f t="shared" si="74"/>
        <v>#NUM!</v>
      </c>
      <c r="R189" s="265" t="e">
        <f t="shared" si="88"/>
        <v>#NUM!</v>
      </c>
      <c r="S189" s="273" t="e">
        <f t="shared" si="75"/>
        <v>#NUM!</v>
      </c>
      <c r="T189" s="266" t="e">
        <f t="shared" si="89"/>
        <v>#NUM!</v>
      </c>
      <c r="V189" s="47">
        <v>180</v>
      </c>
      <c r="W189" s="53">
        <f t="shared" si="101"/>
        <v>51745</v>
      </c>
      <c r="X189" s="264" t="e">
        <f t="shared" si="76"/>
        <v>#NUM!</v>
      </c>
      <c r="Y189" s="265" t="e">
        <f t="shared" si="90"/>
        <v>#NUM!</v>
      </c>
      <c r="Z189" s="273" t="e">
        <f t="shared" si="77"/>
        <v>#NUM!</v>
      </c>
      <c r="AA189" s="266" t="e">
        <f t="shared" si="91"/>
        <v>#NUM!</v>
      </c>
      <c r="AC189" s="47">
        <v>180</v>
      </c>
      <c r="AD189" s="53">
        <f t="shared" si="102"/>
        <v>51745</v>
      </c>
      <c r="AE189" s="264" t="e">
        <f t="shared" si="78"/>
        <v>#NUM!</v>
      </c>
      <c r="AF189" s="265" t="e">
        <f t="shared" si="92"/>
        <v>#NUM!</v>
      </c>
      <c r="AG189" s="273" t="e">
        <f t="shared" si="79"/>
        <v>#NUM!</v>
      </c>
      <c r="AH189" s="266" t="e">
        <f t="shared" si="93"/>
        <v>#NUM!</v>
      </c>
      <c r="AJ189" s="47">
        <v>180</v>
      </c>
      <c r="AK189" s="53">
        <f t="shared" si="103"/>
        <v>51745</v>
      </c>
      <c r="AL189" s="264" t="e">
        <f t="shared" si="80"/>
        <v>#NUM!</v>
      </c>
      <c r="AM189" s="265" t="e">
        <f t="shared" si="94"/>
        <v>#NUM!</v>
      </c>
      <c r="AN189" s="273" t="e">
        <f t="shared" si="81"/>
        <v>#NUM!</v>
      </c>
      <c r="AO189" s="266" t="e">
        <f t="shared" si="95"/>
        <v>#NUM!</v>
      </c>
      <c r="AQ189" s="47">
        <v>180</v>
      </c>
      <c r="AR189" s="53">
        <f t="shared" si="104"/>
        <v>51775</v>
      </c>
      <c r="AS189" s="264">
        <f t="shared" si="82"/>
        <v>0</v>
      </c>
      <c r="AT189" s="265">
        <f t="shared" si="96"/>
        <v>0</v>
      </c>
      <c r="AU189" s="273">
        <f t="shared" si="83"/>
        <v>0</v>
      </c>
      <c r="AV189" s="266">
        <f t="shared" si="97"/>
        <v>0</v>
      </c>
    </row>
    <row r="190" spans="1:48" x14ac:dyDescent="0.45">
      <c r="A190" s="49">
        <v>181</v>
      </c>
      <c r="B190" s="46">
        <f t="shared" si="98"/>
        <v>51775</v>
      </c>
      <c r="C190" s="270" t="e">
        <f t="shared" si="70"/>
        <v>#NUM!</v>
      </c>
      <c r="D190" s="259" t="e">
        <f t="shared" si="84"/>
        <v>#NUM!</v>
      </c>
      <c r="E190" s="259" t="e">
        <f t="shared" si="71"/>
        <v>#NUM!</v>
      </c>
      <c r="F190" s="260" t="e">
        <f t="shared" si="85"/>
        <v>#NUM!</v>
      </c>
      <c r="G190" s="27"/>
      <c r="H190" s="43">
        <v>181</v>
      </c>
      <c r="I190" s="46">
        <f t="shared" si="99"/>
        <v>51775</v>
      </c>
      <c r="J190" s="258" t="e">
        <f t="shared" si="72"/>
        <v>#NUM!</v>
      </c>
      <c r="K190" s="259" t="e">
        <f t="shared" si="86"/>
        <v>#NUM!</v>
      </c>
      <c r="L190" s="271" t="e">
        <f t="shared" si="73"/>
        <v>#NUM!</v>
      </c>
      <c r="M190" s="260" t="e">
        <f t="shared" si="87"/>
        <v>#NUM!</v>
      </c>
      <c r="N190" s="26"/>
      <c r="O190" s="43">
        <v>181</v>
      </c>
      <c r="P190" s="46">
        <f t="shared" si="100"/>
        <v>51775</v>
      </c>
      <c r="Q190" s="258" t="e">
        <f t="shared" si="74"/>
        <v>#NUM!</v>
      </c>
      <c r="R190" s="259" t="e">
        <f t="shared" si="88"/>
        <v>#NUM!</v>
      </c>
      <c r="S190" s="271" t="e">
        <f t="shared" si="75"/>
        <v>#NUM!</v>
      </c>
      <c r="T190" s="260" t="e">
        <f t="shared" si="89"/>
        <v>#NUM!</v>
      </c>
      <c r="V190" s="43">
        <v>181</v>
      </c>
      <c r="W190" s="46">
        <f t="shared" si="101"/>
        <v>51775</v>
      </c>
      <c r="X190" s="258" t="e">
        <f t="shared" si="76"/>
        <v>#NUM!</v>
      </c>
      <c r="Y190" s="259" t="e">
        <f t="shared" si="90"/>
        <v>#NUM!</v>
      </c>
      <c r="Z190" s="271" t="e">
        <f t="shared" si="77"/>
        <v>#NUM!</v>
      </c>
      <c r="AA190" s="260" t="e">
        <f t="shared" si="91"/>
        <v>#NUM!</v>
      </c>
      <c r="AC190" s="43">
        <v>181</v>
      </c>
      <c r="AD190" s="46">
        <f t="shared" si="102"/>
        <v>51775</v>
      </c>
      <c r="AE190" s="258" t="e">
        <f t="shared" si="78"/>
        <v>#NUM!</v>
      </c>
      <c r="AF190" s="259" t="e">
        <f t="shared" si="92"/>
        <v>#NUM!</v>
      </c>
      <c r="AG190" s="271" t="e">
        <f t="shared" si="79"/>
        <v>#NUM!</v>
      </c>
      <c r="AH190" s="260" t="e">
        <f t="shared" si="93"/>
        <v>#NUM!</v>
      </c>
      <c r="AJ190" s="43">
        <v>181</v>
      </c>
      <c r="AK190" s="46">
        <f t="shared" si="103"/>
        <v>51775</v>
      </c>
      <c r="AL190" s="258" t="e">
        <f t="shared" si="80"/>
        <v>#NUM!</v>
      </c>
      <c r="AM190" s="259" t="e">
        <f t="shared" si="94"/>
        <v>#NUM!</v>
      </c>
      <c r="AN190" s="271" t="e">
        <f t="shared" si="81"/>
        <v>#NUM!</v>
      </c>
      <c r="AO190" s="260" t="e">
        <f t="shared" si="95"/>
        <v>#NUM!</v>
      </c>
      <c r="AQ190" s="43">
        <v>181</v>
      </c>
      <c r="AR190" s="46">
        <f t="shared" si="104"/>
        <v>51806</v>
      </c>
      <c r="AS190" s="258">
        <f t="shared" si="82"/>
        <v>0</v>
      </c>
      <c r="AT190" s="259">
        <f t="shared" si="96"/>
        <v>0</v>
      </c>
      <c r="AU190" s="271">
        <f t="shared" si="83"/>
        <v>0</v>
      </c>
      <c r="AV190" s="260">
        <f t="shared" si="97"/>
        <v>0</v>
      </c>
    </row>
    <row r="191" spans="1:48" x14ac:dyDescent="0.45">
      <c r="A191" s="49">
        <v>182</v>
      </c>
      <c r="B191" s="46">
        <f t="shared" si="98"/>
        <v>51806</v>
      </c>
      <c r="C191" s="268" t="e">
        <f t="shared" si="70"/>
        <v>#NUM!</v>
      </c>
      <c r="D191" s="262" t="e">
        <f t="shared" si="84"/>
        <v>#NUM!</v>
      </c>
      <c r="E191" s="262" t="e">
        <f t="shared" si="71"/>
        <v>#NUM!</v>
      </c>
      <c r="F191" s="263" t="e">
        <f t="shared" si="85"/>
        <v>#NUM!</v>
      </c>
      <c r="G191" s="27"/>
      <c r="H191" s="45">
        <v>182</v>
      </c>
      <c r="I191" s="46">
        <f t="shared" si="99"/>
        <v>51806</v>
      </c>
      <c r="J191" s="261" t="e">
        <f t="shared" si="72"/>
        <v>#NUM!</v>
      </c>
      <c r="K191" s="262" t="e">
        <f t="shared" si="86"/>
        <v>#NUM!</v>
      </c>
      <c r="L191" s="272" t="e">
        <f t="shared" si="73"/>
        <v>#NUM!</v>
      </c>
      <c r="M191" s="263" t="e">
        <f t="shared" si="87"/>
        <v>#NUM!</v>
      </c>
      <c r="N191" s="26"/>
      <c r="O191" s="45">
        <v>182</v>
      </c>
      <c r="P191" s="46">
        <f t="shared" si="100"/>
        <v>51806</v>
      </c>
      <c r="Q191" s="261" t="e">
        <f t="shared" si="74"/>
        <v>#NUM!</v>
      </c>
      <c r="R191" s="262" t="e">
        <f t="shared" si="88"/>
        <v>#NUM!</v>
      </c>
      <c r="S191" s="272" t="e">
        <f t="shared" si="75"/>
        <v>#NUM!</v>
      </c>
      <c r="T191" s="263" t="e">
        <f t="shared" si="89"/>
        <v>#NUM!</v>
      </c>
      <c r="V191" s="45">
        <v>182</v>
      </c>
      <c r="W191" s="46">
        <f t="shared" si="101"/>
        <v>51806</v>
      </c>
      <c r="X191" s="261" t="e">
        <f t="shared" si="76"/>
        <v>#NUM!</v>
      </c>
      <c r="Y191" s="262" t="e">
        <f t="shared" si="90"/>
        <v>#NUM!</v>
      </c>
      <c r="Z191" s="272" t="e">
        <f t="shared" si="77"/>
        <v>#NUM!</v>
      </c>
      <c r="AA191" s="263" t="e">
        <f t="shared" si="91"/>
        <v>#NUM!</v>
      </c>
      <c r="AC191" s="45">
        <v>182</v>
      </c>
      <c r="AD191" s="46">
        <f t="shared" si="102"/>
        <v>51806</v>
      </c>
      <c r="AE191" s="261" t="e">
        <f t="shared" si="78"/>
        <v>#NUM!</v>
      </c>
      <c r="AF191" s="262" t="e">
        <f t="shared" si="92"/>
        <v>#NUM!</v>
      </c>
      <c r="AG191" s="272" t="e">
        <f t="shared" si="79"/>
        <v>#NUM!</v>
      </c>
      <c r="AH191" s="263" t="e">
        <f t="shared" si="93"/>
        <v>#NUM!</v>
      </c>
      <c r="AJ191" s="45">
        <v>182</v>
      </c>
      <c r="AK191" s="46">
        <f t="shared" si="103"/>
        <v>51806</v>
      </c>
      <c r="AL191" s="261" t="e">
        <f t="shared" si="80"/>
        <v>#NUM!</v>
      </c>
      <c r="AM191" s="262" t="e">
        <f t="shared" si="94"/>
        <v>#NUM!</v>
      </c>
      <c r="AN191" s="272" t="e">
        <f t="shared" si="81"/>
        <v>#NUM!</v>
      </c>
      <c r="AO191" s="263" t="e">
        <f t="shared" si="95"/>
        <v>#NUM!</v>
      </c>
      <c r="AQ191" s="45">
        <v>182</v>
      </c>
      <c r="AR191" s="46">
        <f t="shared" si="104"/>
        <v>51836</v>
      </c>
      <c r="AS191" s="261">
        <f t="shared" si="82"/>
        <v>0</v>
      </c>
      <c r="AT191" s="262">
        <f t="shared" si="96"/>
        <v>0</v>
      </c>
      <c r="AU191" s="272">
        <f t="shared" si="83"/>
        <v>0</v>
      </c>
      <c r="AV191" s="263">
        <f t="shared" si="97"/>
        <v>0</v>
      </c>
    </row>
    <row r="192" spans="1:48" x14ac:dyDescent="0.45">
      <c r="A192" s="49">
        <v>183</v>
      </c>
      <c r="B192" s="46">
        <f t="shared" si="98"/>
        <v>51836</v>
      </c>
      <c r="C192" s="268" t="e">
        <f t="shared" si="70"/>
        <v>#NUM!</v>
      </c>
      <c r="D192" s="262" t="e">
        <f t="shared" si="84"/>
        <v>#NUM!</v>
      </c>
      <c r="E192" s="262" t="e">
        <f t="shared" si="71"/>
        <v>#NUM!</v>
      </c>
      <c r="F192" s="263" t="e">
        <f t="shared" si="85"/>
        <v>#NUM!</v>
      </c>
      <c r="G192" s="27"/>
      <c r="H192" s="45">
        <v>183</v>
      </c>
      <c r="I192" s="46">
        <f t="shared" si="99"/>
        <v>51836</v>
      </c>
      <c r="J192" s="261" t="e">
        <f t="shared" si="72"/>
        <v>#NUM!</v>
      </c>
      <c r="K192" s="262" t="e">
        <f t="shared" si="86"/>
        <v>#NUM!</v>
      </c>
      <c r="L192" s="272" t="e">
        <f t="shared" si="73"/>
        <v>#NUM!</v>
      </c>
      <c r="M192" s="263" t="e">
        <f t="shared" si="87"/>
        <v>#NUM!</v>
      </c>
      <c r="N192" s="26"/>
      <c r="O192" s="45">
        <v>183</v>
      </c>
      <c r="P192" s="46">
        <f t="shared" si="100"/>
        <v>51836</v>
      </c>
      <c r="Q192" s="261" t="e">
        <f t="shared" si="74"/>
        <v>#NUM!</v>
      </c>
      <c r="R192" s="262" t="e">
        <f t="shared" si="88"/>
        <v>#NUM!</v>
      </c>
      <c r="S192" s="272" t="e">
        <f t="shared" si="75"/>
        <v>#NUM!</v>
      </c>
      <c r="T192" s="263" t="e">
        <f t="shared" si="89"/>
        <v>#NUM!</v>
      </c>
      <c r="V192" s="45">
        <v>183</v>
      </c>
      <c r="W192" s="46">
        <f t="shared" si="101"/>
        <v>51836</v>
      </c>
      <c r="X192" s="261" t="e">
        <f t="shared" si="76"/>
        <v>#NUM!</v>
      </c>
      <c r="Y192" s="262" t="e">
        <f t="shared" si="90"/>
        <v>#NUM!</v>
      </c>
      <c r="Z192" s="272" t="e">
        <f t="shared" si="77"/>
        <v>#NUM!</v>
      </c>
      <c r="AA192" s="263" t="e">
        <f t="shared" si="91"/>
        <v>#NUM!</v>
      </c>
      <c r="AC192" s="45">
        <v>183</v>
      </c>
      <c r="AD192" s="46">
        <f t="shared" si="102"/>
        <v>51836</v>
      </c>
      <c r="AE192" s="261" t="e">
        <f t="shared" si="78"/>
        <v>#NUM!</v>
      </c>
      <c r="AF192" s="262" t="e">
        <f t="shared" si="92"/>
        <v>#NUM!</v>
      </c>
      <c r="AG192" s="272" t="e">
        <f t="shared" si="79"/>
        <v>#NUM!</v>
      </c>
      <c r="AH192" s="263" t="e">
        <f t="shared" si="93"/>
        <v>#NUM!</v>
      </c>
      <c r="AJ192" s="45">
        <v>183</v>
      </c>
      <c r="AK192" s="46">
        <f t="shared" si="103"/>
        <v>51836</v>
      </c>
      <c r="AL192" s="261" t="e">
        <f t="shared" si="80"/>
        <v>#NUM!</v>
      </c>
      <c r="AM192" s="262" t="e">
        <f t="shared" si="94"/>
        <v>#NUM!</v>
      </c>
      <c r="AN192" s="272" t="e">
        <f t="shared" si="81"/>
        <v>#NUM!</v>
      </c>
      <c r="AO192" s="263" t="e">
        <f t="shared" si="95"/>
        <v>#NUM!</v>
      </c>
      <c r="AQ192" s="45">
        <v>183</v>
      </c>
      <c r="AR192" s="46">
        <f t="shared" si="104"/>
        <v>51867</v>
      </c>
      <c r="AS192" s="261">
        <f t="shared" si="82"/>
        <v>0</v>
      </c>
      <c r="AT192" s="262">
        <f t="shared" si="96"/>
        <v>0</v>
      </c>
      <c r="AU192" s="272">
        <f t="shared" si="83"/>
        <v>0</v>
      </c>
      <c r="AV192" s="263">
        <f t="shared" si="97"/>
        <v>0</v>
      </c>
    </row>
    <row r="193" spans="1:48" x14ac:dyDescent="0.45">
      <c r="A193" s="49">
        <v>184</v>
      </c>
      <c r="B193" s="46">
        <f t="shared" si="98"/>
        <v>51867</v>
      </c>
      <c r="C193" s="268" t="e">
        <f t="shared" si="70"/>
        <v>#NUM!</v>
      </c>
      <c r="D193" s="262" t="e">
        <f t="shared" si="84"/>
        <v>#NUM!</v>
      </c>
      <c r="E193" s="262" t="e">
        <f t="shared" si="71"/>
        <v>#NUM!</v>
      </c>
      <c r="F193" s="263" t="e">
        <f t="shared" si="85"/>
        <v>#NUM!</v>
      </c>
      <c r="G193" s="27"/>
      <c r="H193" s="45">
        <v>184</v>
      </c>
      <c r="I193" s="46">
        <f t="shared" si="99"/>
        <v>51867</v>
      </c>
      <c r="J193" s="261" t="e">
        <f t="shared" si="72"/>
        <v>#NUM!</v>
      </c>
      <c r="K193" s="262" t="e">
        <f t="shared" si="86"/>
        <v>#NUM!</v>
      </c>
      <c r="L193" s="272" t="e">
        <f t="shared" si="73"/>
        <v>#NUM!</v>
      </c>
      <c r="M193" s="263" t="e">
        <f t="shared" si="87"/>
        <v>#NUM!</v>
      </c>
      <c r="N193" s="26"/>
      <c r="O193" s="45">
        <v>184</v>
      </c>
      <c r="P193" s="46">
        <f t="shared" si="100"/>
        <v>51867</v>
      </c>
      <c r="Q193" s="261" t="e">
        <f t="shared" si="74"/>
        <v>#NUM!</v>
      </c>
      <c r="R193" s="262" t="e">
        <f t="shared" si="88"/>
        <v>#NUM!</v>
      </c>
      <c r="S193" s="272" t="e">
        <f t="shared" si="75"/>
        <v>#NUM!</v>
      </c>
      <c r="T193" s="263" t="e">
        <f t="shared" si="89"/>
        <v>#NUM!</v>
      </c>
      <c r="V193" s="45">
        <v>184</v>
      </c>
      <c r="W193" s="46">
        <f t="shared" si="101"/>
        <v>51867</v>
      </c>
      <c r="X193" s="261" t="e">
        <f t="shared" si="76"/>
        <v>#NUM!</v>
      </c>
      <c r="Y193" s="262" t="e">
        <f t="shared" si="90"/>
        <v>#NUM!</v>
      </c>
      <c r="Z193" s="272" t="e">
        <f t="shared" si="77"/>
        <v>#NUM!</v>
      </c>
      <c r="AA193" s="263" t="e">
        <f t="shared" si="91"/>
        <v>#NUM!</v>
      </c>
      <c r="AC193" s="45">
        <v>184</v>
      </c>
      <c r="AD193" s="46">
        <f t="shared" si="102"/>
        <v>51867</v>
      </c>
      <c r="AE193" s="261" t="e">
        <f t="shared" si="78"/>
        <v>#NUM!</v>
      </c>
      <c r="AF193" s="262" t="e">
        <f t="shared" si="92"/>
        <v>#NUM!</v>
      </c>
      <c r="AG193" s="272" t="e">
        <f t="shared" si="79"/>
        <v>#NUM!</v>
      </c>
      <c r="AH193" s="263" t="e">
        <f t="shared" si="93"/>
        <v>#NUM!</v>
      </c>
      <c r="AJ193" s="45">
        <v>184</v>
      </c>
      <c r="AK193" s="46">
        <f t="shared" si="103"/>
        <v>51867</v>
      </c>
      <c r="AL193" s="261" t="e">
        <f t="shared" si="80"/>
        <v>#NUM!</v>
      </c>
      <c r="AM193" s="262" t="e">
        <f t="shared" si="94"/>
        <v>#NUM!</v>
      </c>
      <c r="AN193" s="272" t="e">
        <f t="shared" si="81"/>
        <v>#NUM!</v>
      </c>
      <c r="AO193" s="263" t="e">
        <f t="shared" si="95"/>
        <v>#NUM!</v>
      </c>
      <c r="AQ193" s="45">
        <v>184</v>
      </c>
      <c r="AR193" s="46">
        <f t="shared" si="104"/>
        <v>51898</v>
      </c>
      <c r="AS193" s="261">
        <f t="shared" si="82"/>
        <v>0</v>
      </c>
      <c r="AT193" s="262">
        <f t="shared" si="96"/>
        <v>0</v>
      </c>
      <c r="AU193" s="272">
        <f t="shared" si="83"/>
        <v>0</v>
      </c>
      <c r="AV193" s="263">
        <f t="shared" si="97"/>
        <v>0</v>
      </c>
    </row>
    <row r="194" spans="1:48" x14ac:dyDescent="0.45">
      <c r="A194" s="49">
        <v>185</v>
      </c>
      <c r="B194" s="46">
        <f t="shared" si="98"/>
        <v>51898</v>
      </c>
      <c r="C194" s="268" t="e">
        <f t="shared" si="70"/>
        <v>#NUM!</v>
      </c>
      <c r="D194" s="262" t="e">
        <f t="shared" si="84"/>
        <v>#NUM!</v>
      </c>
      <c r="E194" s="262" t="e">
        <f t="shared" si="71"/>
        <v>#NUM!</v>
      </c>
      <c r="F194" s="263" t="e">
        <f t="shared" si="85"/>
        <v>#NUM!</v>
      </c>
      <c r="G194" s="27"/>
      <c r="H194" s="45">
        <v>185</v>
      </c>
      <c r="I194" s="46">
        <f t="shared" si="99"/>
        <v>51898</v>
      </c>
      <c r="J194" s="261" t="e">
        <f t="shared" si="72"/>
        <v>#NUM!</v>
      </c>
      <c r="K194" s="262" t="e">
        <f t="shared" si="86"/>
        <v>#NUM!</v>
      </c>
      <c r="L194" s="272" t="e">
        <f t="shared" si="73"/>
        <v>#NUM!</v>
      </c>
      <c r="M194" s="263" t="e">
        <f t="shared" si="87"/>
        <v>#NUM!</v>
      </c>
      <c r="N194" s="26"/>
      <c r="O194" s="45">
        <v>185</v>
      </c>
      <c r="P194" s="46">
        <f t="shared" si="100"/>
        <v>51898</v>
      </c>
      <c r="Q194" s="261" t="e">
        <f t="shared" si="74"/>
        <v>#NUM!</v>
      </c>
      <c r="R194" s="262" t="e">
        <f t="shared" si="88"/>
        <v>#NUM!</v>
      </c>
      <c r="S194" s="272" t="e">
        <f t="shared" si="75"/>
        <v>#NUM!</v>
      </c>
      <c r="T194" s="263" t="e">
        <f t="shared" si="89"/>
        <v>#NUM!</v>
      </c>
      <c r="V194" s="45">
        <v>185</v>
      </c>
      <c r="W194" s="46">
        <f t="shared" si="101"/>
        <v>51898</v>
      </c>
      <c r="X194" s="261" t="e">
        <f t="shared" si="76"/>
        <v>#NUM!</v>
      </c>
      <c r="Y194" s="262" t="e">
        <f t="shared" si="90"/>
        <v>#NUM!</v>
      </c>
      <c r="Z194" s="272" t="e">
        <f t="shared" si="77"/>
        <v>#NUM!</v>
      </c>
      <c r="AA194" s="263" t="e">
        <f t="shared" si="91"/>
        <v>#NUM!</v>
      </c>
      <c r="AC194" s="45">
        <v>185</v>
      </c>
      <c r="AD194" s="46">
        <f t="shared" si="102"/>
        <v>51898</v>
      </c>
      <c r="AE194" s="261" t="e">
        <f t="shared" si="78"/>
        <v>#NUM!</v>
      </c>
      <c r="AF194" s="262" t="e">
        <f t="shared" si="92"/>
        <v>#NUM!</v>
      </c>
      <c r="AG194" s="272" t="e">
        <f t="shared" si="79"/>
        <v>#NUM!</v>
      </c>
      <c r="AH194" s="263" t="e">
        <f t="shared" si="93"/>
        <v>#NUM!</v>
      </c>
      <c r="AJ194" s="45">
        <v>185</v>
      </c>
      <c r="AK194" s="46">
        <f t="shared" si="103"/>
        <v>51898</v>
      </c>
      <c r="AL194" s="261" t="e">
        <f t="shared" si="80"/>
        <v>#NUM!</v>
      </c>
      <c r="AM194" s="262" t="e">
        <f t="shared" si="94"/>
        <v>#NUM!</v>
      </c>
      <c r="AN194" s="272" t="e">
        <f t="shared" si="81"/>
        <v>#NUM!</v>
      </c>
      <c r="AO194" s="263" t="e">
        <f t="shared" si="95"/>
        <v>#NUM!</v>
      </c>
      <c r="AQ194" s="45">
        <v>185</v>
      </c>
      <c r="AR194" s="46">
        <f t="shared" si="104"/>
        <v>51926</v>
      </c>
      <c r="AS194" s="261">
        <f t="shared" si="82"/>
        <v>0</v>
      </c>
      <c r="AT194" s="262">
        <f t="shared" si="96"/>
        <v>0</v>
      </c>
      <c r="AU194" s="272">
        <f t="shared" si="83"/>
        <v>0</v>
      </c>
      <c r="AV194" s="263">
        <f t="shared" si="97"/>
        <v>0</v>
      </c>
    </row>
    <row r="195" spans="1:48" x14ac:dyDescent="0.45">
      <c r="A195" s="49">
        <v>186</v>
      </c>
      <c r="B195" s="46">
        <f t="shared" si="98"/>
        <v>51926</v>
      </c>
      <c r="C195" s="268" t="e">
        <f t="shared" si="70"/>
        <v>#NUM!</v>
      </c>
      <c r="D195" s="262" t="e">
        <f t="shared" si="84"/>
        <v>#NUM!</v>
      </c>
      <c r="E195" s="262" t="e">
        <f t="shared" si="71"/>
        <v>#NUM!</v>
      </c>
      <c r="F195" s="263" t="e">
        <f t="shared" si="85"/>
        <v>#NUM!</v>
      </c>
      <c r="G195" s="27"/>
      <c r="H195" s="45">
        <v>186</v>
      </c>
      <c r="I195" s="46">
        <f t="shared" si="99"/>
        <v>51926</v>
      </c>
      <c r="J195" s="261" t="e">
        <f t="shared" si="72"/>
        <v>#NUM!</v>
      </c>
      <c r="K195" s="262" t="e">
        <f t="shared" si="86"/>
        <v>#NUM!</v>
      </c>
      <c r="L195" s="272" t="e">
        <f t="shared" si="73"/>
        <v>#NUM!</v>
      </c>
      <c r="M195" s="263" t="e">
        <f t="shared" si="87"/>
        <v>#NUM!</v>
      </c>
      <c r="N195" s="26"/>
      <c r="O195" s="45">
        <v>186</v>
      </c>
      <c r="P195" s="46">
        <f t="shared" si="100"/>
        <v>51926</v>
      </c>
      <c r="Q195" s="261" t="e">
        <f t="shared" si="74"/>
        <v>#NUM!</v>
      </c>
      <c r="R195" s="262" t="e">
        <f t="shared" si="88"/>
        <v>#NUM!</v>
      </c>
      <c r="S195" s="272" t="e">
        <f t="shared" si="75"/>
        <v>#NUM!</v>
      </c>
      <c r="T195" s="263" t="e">
        <f t="shared" si="89"/>
        <v>#NUM!</v>
      </c>
      <c r="V195" s="45">
        <v>186</v>
      </c>
      <c r="W195" s="46">
        <f t="shared" si="101"/>
        <v>51926</v>
      </c>
      <c r="X195" s="261" t="e">
        <f t="shared" si="76"/>
        <v>#NUM!</v>
      </c>
      <c r="Y195" s="262" t="e">
        <f t="shared" si="90"/>
        <v>#NUM!</v>
      </c>
      <c r="Z195" s="272" t="e">
        <f t="shared" si="77"/>
        <v>#NUM!</v>
      </c>
      <c r="AA195" s="263" t="e">
        <f t="shared" si="91"/>
        <v>#NUM!</v>
      </c>
      <c r="AC195" s="45">
        <v>186</v>
      </c>
      <c r="AD195" s="46">
        <f t="shared" si="102"/>
        <v>51926</v>
      </c>
      <c r="AE195" s="261" t="e">
        <f t="shared" si="78"/>
        <v>#NUM!</v>
      </c>
      <c r="AF195" s="262" t="e">
        <f t="shared" si="92"/>
        <v>#NUM!</v>
      </c>
      <c r="AG195" s="272" t="e">
        <f t="shared" si="79"/>
        <v>#NUM!</v>
      </c>
      <c r="AH195" s="263" t="e">
        <f t="shared" si="93"/>
        <v>#NUM!</v>
      </c>
      <c r="AJ195" s="45">
        <v>186</v>
      </c>
      <c r="AK195" s="46">
        <f t="shared" si="103"/>
        <v>51926</v>
      </c>
      <c r="AL195" s="261" t="e">
        <f t="shared" si="80"/>
        <v>#NUM!</v>
      </c>
      <c r="AM195" s="262" t="e">
        <f t="shared" si="94"/>
        <v>#NUM!</v>
      </c>
      <c r="AN195" s="272" t="e">
        <f t="shared" si="81"/>
        <v>#NUM!</v>
      </c>
      <c r="AO195" s="263" t="e">
        <f t="shared" si="95"/>
        <v>#NUM!</v>
      </c>
      <c r="AQ195" s="45">
        <v>186</v>
      </c>
      <c r="AR195" s="46">
        <f t="shared" si="104"/>
        <v>51957</v>
      </c>
      <c r="AS195" s="261">
        <f t="shared" si="82"/>
        <v>0</v>
      </c>
      <c r="AT195" s="262">
        <f t="shared" si="96"/>
        <v>0</v>
      </c>
      <c r="AU195" s="272">
        <f t="shared" si="83"/>
        <v>0</v>
      </c>
      <c r="AV195" s="263">
        <f t="shared" si="97"/>
        <v>0</v>
      </c>
    </row>
    <row r="196" spans="1:48" x14ac:dyDescent="0.45">
      <c r="A196" s="49">
        <v>187</v>
      </c>
      <c r="B196" s="46">
        <f t="shared" si="98"/>
        <v>51957</v>
      </c>
      <c r="C196" s="268" t="e">
        <f t="shared" si="70"/>
        <v>#NUM!</v>
      </c>
      <c r="D196" s="262" t="e">
        <f t="shared" si="84"/>
        <v>#NUM!</v>
      </c>
      <c r="E196" s="262" t="e">
        <f t="shared" si="71"/>
        <v>#NUM!</v>
      </c>
      <c r="F196" s="263" t="e">
        <f t="shared" si="85"/>
        <v>#NUM!</v>
      </c>
      <c r="G196" s="27"/>
      <c r="H196" s="45">
        <v>187</v>
      </c>
      <c r="I196" s="46">
        <f t="shared" si="99"/>
        <v>51957</v>
      </c>
      <c r="J196" s="261" t="e">
        <f t="shared" si="72"/>
        <v>#NUM!</v>
      </c>
      <c r="K196" s="262" t="e">
        <f t="shared" si="86"/>
        <v>#NUM!</v>
      </c>
      <c r="L196" s="272" t="e">
        <f t="shared" si="73"/>
        <v>#NUM!</v>
      </c>
      <c r="M196" s="263" t="e">
        <f t="shared" si="87"/>
        <v>#NUM!</v>
      </c>
      <c r="N196" s="26"/>
      <c r="O196" s="45">
        <v>187</v>
      </c>
      <c r="P196" s="46">
        <f t="shared" si="100"/>
        <v>51957</v>
      </c>
      <c r="Q196" s="261" t="e">
        <f t="shared" si="74"/>
        <v>#NUM!</v>
      </c>
      <c r="R196" s="262" t="e">
        <f t="shared" si="88"/>
        <v>#NUM!</v>
      </c>
      <c r="S196" s="272" t="e">
        <f t="shared" si="75"/>
        <v>#NUM!</v>
      </c>
      <c r="T196" s="263" t="e">
        <f t="shared" si="89"/>
        <v>#NUM!</v>
      </c>
      <c r="V196" s="45">
        <v>187</v>
      </c>
      <c r="W196" s="46">
        <f t="shared" si="101"/>
        <v>51957</v>
      </c>
      <c r="X196" s="261" t="e">
        <f t="shared" si="76"/>
        <v>#NUM!</v>
      </c>
      <c r="Y196" s="262" t="e">
        <f t="shared" si="90"/>
        <v>#NUM!</v>
      </c>
      <c r="Z196" s="272" t="e">
        <f t="shared" si="77"/>
        <v>#NUM!</v>
      </c>
      <c r="AA196" s="263" t="e">
        <f t="shared" si="91"/>
        <v>#NUM!</v>
      </c>
      <c r="AC196" s="45">
        <v>187</v>
      </c>
      <c r="AD196" s="46">
        <f t="shared" si="102"/>
        <v>51957</v>
      </c>
      <c r="AE196" s="261" t="e">
        <f t="shared" si="78"/>
        <v>#NUM!</v>
      </c>
      <c r="AF196" s="262" t="e">
        <f t="shared" si="92"/>
        <v>#NUM!</v>
      </c>
      <c r="AG196" s="272" t="e">
        <f t="shared" si="79"/>
        <v>#NUM!</v>
      </c>
      <c r="AH196" s="263" t="e">
        <f t="shared" si="93"/>
        <v>#NUM!</v>
      </c>
      <c r="AJ196" s="45">
        <v>187</v>
      </c>
      <c r="AK196" s="46">
        <f t="shared" si="103"/>
        <v>51957</v>
      </c>
      <c r="AL196" s="261" t="e">
        <f t="shared" si="80"/>
        <v>#NUM!</v>
      </c>
      <c r="AM196" s="262" t="e">
        <f t="shared" si="94"/>
        <v>#NUM!</v>
      </c>
      <c r="AN196" s="272" t="e">
        <f t="shared" si="81"/>
        <v>#NUM!</v>
      </c>
      <c r="AO196" s="263" t="e">
        <f t="shared" si="95"/>
        <v>#NUM!</v>
      </c>
      <c r="AQ196" s="45">
        <v>187</v>
      </c>
      <c r="AR196" s="46">
        <f t="shared" si="104"/>
        <v>51987</v>
      </c>
      <c r="AS196" s="261">
        <f t="shared" si="82"/>
        <v>0</v>
      </c>
      <c r="AT196" s="262">
        <f t="shared" si="96"/>
        <v>0</v>
      </c>
      <c r="AU196" s="272">
        <f t="shared" si="83"/>
        <v>0</v>
      </c>
      <c r="AV196" s="263">
        <f t="shared" si="97"/>
        <v>0</v>
      </c>
    </row>
    <row r="197" spans="1:48" x14ac:dyDescent="0.45">
      <c r="A197" s="49">
        <v>188</v>
      </c>
      <c r="B197" s="46">
        <f t="shared" si="98"/>
        <v>51987</v>
      </c>
      <c r="C197" s="268" t="e">
        <f t="shared" si="70"/>
        <v>#NUM!</v>
      </c>
      <c r="D197" s="262" t="e">
        <f t="shared" si="84"/>
        <v>#NUM!</v>
      </c>
      <c r="E197" s="262" t="e">
        <f t="shared" si="71"/>
        <v>#NUM!</v>
      </c>
      <c r="F197" s="263" t="e">
        <f t="shared" si="85"/>
        <v>#NUM!</v>
      </c>
      <c r="G197" s="27"/>
      <c r="H197" s="45">
        <v>188</v>
      </c>
      <c r="I197" s="46">
        <f t="shared" si="99"/>
        <v>51987</v>
      </c>
      <c r="J197" s="261" t="e">
        <f t="shared" si="72"/>
        <v>#NUM!</v>
      </c>
      <c r="K197" s="262" t="e">
        <f t="shared" si="86"/>
        <v>#NUM!</v>
      </c>
      <c r="L197" s="272" t="e">
        <f t="shared" si="73"/>
        <v>#NUM!</v>
      </c>
      <c r="M197" s="263" t="e">
        <f t="shared" si="87"/>
        <v>#NUM!</v>
      </c>
      <c r="N197" s="26"/>
      <c r="O197" s="45">
        <v>188</v>
      </c>
      <c r="P197" s="46">
        <f t="shared" si="100"/>
        <v>51987</v>
      </c>
      <c r="Q197" s="261" t="e">
        <f t="shared" si="74"/>
        <v>#NUM!</v>
      </c>
      <c r="R197" s="262" t="e">
        <f t="shared" si="88"/>
        <v>#NUM!</v>
      </c>
      <c r="S197" s="272" t="e">
        <f t="shared" si="75"/>
        <v>#NUM!</v>
      </c>
      <c r="T197" s="263" t="e">
        <f t="shared" si="89"/>
        <v>#NUM!</v>
      </c>
      <c r="V197" s="45">
        <v>188</v>
      </c>
      <c r="W197" s="46">
        <f t="shared" si="101"/>
        <v>51987</v>
      </c>
      <c r="X197" s="261" t="e">
        <f t="shared" si="76"/>
        <v>#NUM!</v>
      </c>
      <c r="Y197" s="262" t="e">
        <f t="shared" si="90"/>
        <v>#NUM!</v>
      </c>
      <c r="Z197" s="272" t="e">
        <f t="shared" si="77"/>
        <v>#NUM!</v>
      </c>
      <c r="AA197" s="263" t="e">
        <f t="shared" si="91"/>
        <v>#NUM!</v>
      </c>
      <c r="AC197" s="45">
        <v>188</v>
      </c>
      <c r="AD197" s="46">
        <f t="shared" si="102"/>
        <v>51987</v>
      </c>
      <c r="AE197" s="261" t="e">
        <f t="shared" si="78"/>
        <v>#NUM!</v>
      </c>
      <c r="AF197" s="262" t="e">
        <f t="shared" si="92"/>
        <v>#NUM!</v>
      </c>
      <c r="AG197" s="272" t="e">
        <f t="shared" si="79"/>
        <v>#NUM!</v>
      </c>
      <c r="AH197" s="263" t="e">
        <f t="shared" si="93"/>
        <v>#NUM!</v>
      </c>
      <c r="AJ197" s="45">
        <v>188</v>
      </c>
      <c r="AK197" s="46">
        <f t="shared" si="103"/>
        <v>51987</v>
      </c>
      <c r="AL197" s="261" t="e">
        <f t="shared" si="80"/>
        <v>#NUM!</v>
      </c>
      <c r="AM197" s="262" t="e">
        <f t="shared" si="94"/>
        <v>#NUM!</v>
      </c>
      <c r="AN197" s="272" t="e">
        <f t="shared" si="81"/>
        <v>#NUM!</v>
      </c>
      <c r="AO197" s="263" t="e">
        <f t="shared" si="95"/>
        <v>#NUM!</v>
      </c>
      <c r="AQ197" s="45">
        <v>188</v>
      </c>
      <c r="AR197" s="46">
        <f t="shared" si="104"/>
        <v>52018</v>
      </c>
      <c r="AS197" s="261">
        <f t="shared" si="82"/>
        <v>0</v>
      </c>
      <c r="AT197" s="262">
        <f t="shared" si="96"/>
        <v>0</v>
      </c>
      <c r="AU197" s="272">
        <f t="shared" si="83"/>
        <v>0</v>
      </c>
      <c r="AV197" s="263">
        <f t="shared" si="97"/>
        <v>0</v>
      </c>
    </row>
    <row r="198" spans="1:48" x14ac:dyDescent="0.45">
      <c r="A198" s="49">
        <v>189</v>
      </c>
      <c r="B198" s="46">
        <f t="shared" si="98"/>
        <v>52018</v>
      </c>
      <c r="C198" s="268" t="e">
        <f t="shared" si="70"/>
        <v>#NUM!</v>
      </c>
      <c r="D198" s="262" t="e">
        <f t="shared" si="84"/>
        <v>#NUM!</v>
      </c>
      <c r="E198" s="262" t="e">
        <f t="shared" si="71"/>
        <v>#NUM!</v>
      </c>
      <c r="F198" s="263" t="e">
        <f t="shared" si="85"/>
        <v>#NUM!</v>
      </c>
      <c r="G198" s="27"/>
      <c r="H198" s="45">
        <v>189</v>
      </c>
      <c r="I198" s="46">
        <f t="shared" si="99"/>
        <v>52018</v>
      </c>
      <c r="J198" s="261" t="e">
        <f t="shared" si="72"/>
        <v>#NUM!</v>
      </c>
      <c r="K198" s="262" t="e">
        <f t="shared" si="86"/>
        <v>#NUM!</v>
      </c>
      <c r="L198" s="272" t="e">
        <f t="shared" si="73"/>
        <v>#NUM!</v>
      </c>
      <c r="M198" s="263" t="e">
        <f t="shared" si="87"/>
        <v>#NUM!</v>
      </c>
      <c r="N198" s="26"/>
      <c r="O198" s="45">
        <v>189</v>
      </c>
      <c r="P198" s="46">
        <f t="shared" si="100"/>
        <v>52018</v>
      </c>
      <c r="Q198" s="261" t="e">
        <f t="shared" si="74"/>
        <v>#NUM!</v>
      </c>
      <c r="R198" s="262" t="e">
        <f t="shared" si="88"/>
        <v>#NUM!</v>
      </c>
      <c r="S198" s="272" t="e">
        <f t="shared" si="75"/>
        <v>#NUM!</v>
      </c>
      <c r="T198" s="263" t="e">
        <f t="shared" si="89"/>
        <v>#NUM!</v>
      </c>
      <c r="V198" s="45">
        <v>189</v>
      </c>
      <c r="W198" s="46">
        <f t="shared" si="101"/>
        <v>52018</v>
      </c>
      <c r="X198" s="261" t="e">
        <f t="shared" si="76"/>
        <v>#NUM!</v>
      </c>
      <c r="Y198" s="262" t="e">
        <f t="shared" si="90"/>
        <v>#NUM!</v>
      </c>
      <c r="Z198" s="272" t="e">
        <f t="shared" si="77"/>
        <v>#NUM!</v>
      </c>
      <c r="AA198" s="263" t="e">
        <f t="shared" si="91"/>
        <v>#NUM!</v>
      </c>
      <c r="AC198" s="45">
        <v>189</v>
      </c>
      <c r="AD198" s="46">
        <f t="shared" si="102"/>
        <v>52018</v>
      </c>
      <c r="AE198" s="261" t="e">
        <f t="shared" si="78"/>
        <v>#NUM!</v>
      </c>
      <c r="AF198" s="262" t="e">
        <f t="shared" si="92"/>
        <v>#NUM!</v>
      </c>
      <c r="AG198" s="272" t="e">
        <f t="shared" si="79"/>
        <v>#NUM!</v>
      </c>
      <c r="AH198" s="263" t="e">
        <f t="shared" si="93"/>
        <v>#NUM!</v>
      </c>
      <c r="AJ198" s="45">
        <v>189</v>
      </c>
      <c r="AK198" s="46">
        <f t="shared" si="103"/>
        <v>52018</v>
      </c>
      <c r="AL198" s="261" t="e">
        <f t="shared" si="80"/>
        <v>#NUM!</v>
      </c>
      <c r="AM198" s="262" t="e">
        <f t="shared" si="94"/>
        <v>#NUM!</v>
      </c>
      <c r="AN198" s="272" t="e">
        <f t="shared" si="81"/>
        <v>#NUM!</v>
      </c>
      <c r="AO198" s="263" t="e">
        <f t="shared" si="95"/>
        <v>#NUM!</v>
      </c>
      <c r="AQ198" s="45">
        <v>189</v>
      </c>
      <c r="AR198" s="46">
        <f t="shared" si="104"/>
        <v>52048</v>
      </c>
      <c r="AS198" s="261">
        <f t="shared" si="82"/>
        <v>0</v>
      </c>
      <c r="AT198" s="262">
        <f t="shared" si="96"/>
        <v>0</v>
      </c>
      <c r="AU198" s="272">
        <f t="shared" si="83"/>
        <v>0</v>
      </c>
      <c r="AV198" s="263">
        <f t="shared" si="97"/>
        <v>0</v>
      </c>
    </row>
    <row r="199" spans="1:48" x14ac:dyDescent="0.45">
      <c r="A199" s="49">
        <v>190</v>
      </c>
      <c r="B199" s="46">
        <f t="shared" si="98"/>
        <v>52048</v>
      </c>
      <c r="C199" s="268" t="e">
        <f t="shared" si="70"/>
        <v>#NUM!</v>
      </c>
      <c r="D199" s="262" t="e">
        <f t="shared" si="84"/>
        <v>#NUM!</v>
      </c>
      <c r="E199" s="262" t="e">
        <f t="shared" si="71"/>
        <v>#NUM!</v>
      </c>
      <c r="F199" s="263" t="e">
        <f t="shared" si="85"/>
        <v>#NUM!</v>
      </c>
      <c r="G199" s="27"/>
      <c r="H199" s="45">
        <v>190</v>
      </c>
      <c r="I199" s="46">
        <f t="shared" si="99"/>
        <v>52048</v>
      </c>
      <c r="J199" s="261" t="e">
        <f t="shared" si="72"/>
        <v>#NUM!</v>
      </c>
      <c r="K199" s="262" t="e">
        <f t="shared" si="86"/>
        <v>#NUM!</v>
      </c>
      <c r="L199" s="272" t="e">
        <f t="shared" si="73"/>
        <v>#NUM!</v>
      </c>
      <c r="M199" s="263" t="e">
        <f t="shared" si="87"/>
        <v>#NUM!</v>
      </c>
      <c r="N199" s="26"/>
      <c r="O199" s="45">
        <v>190</v>
      </c>
      <c r="P199" s="46">
        <f t="shared" si="100"/>
        <v>52048</v>
      </c>
      <c r="Q199" s="261" t="e">
        <f t="shared" si="74"/>
        <v>#NUM!</v>
      </c>
      <c r="R199" s="262" t="e">
        <f t="shared" si="88"/>
        <v>#NUM!</v>
      </c>
      <c r="S199" s="272" t="e">
        <f t="shared" si="75"/>
        <v>#NUM!</v>
      </c>
      <c r="T199" s="263" t="e">
        <f t="shared" si="89"/>
        <v>#NUM!</v>
      </c>
      <c r="V199" s="45">
        <v>190</v>
      </c>
      <c r="W199" s="46">
        <f t="shared" si="101"/>
        <v>52048</v>
      </c>
      <c r="X199" s="261" t="e">
        <f t="shared" si="76"/>
        <v>#NUM!</v>
      </c>
      <c r="Y199" s="262" t="e">
        <f t="shared" si="90"/>
        <v>#NUM!</v>
      </c>
      <c r="Z199" s="272" t="e">
        <f t="shared" si="77"/>
        <v>#NUM!</v>
      </c>
      <c r="AA199" s="263" t="e">
        <f t="shared" si="91"/>
        <v>#NUM!</v>
      </c>
      <c r="AC199" s="45">
        <v>190</v>
      </c>
      <c r="AD199" s="46">
        <f t="shared" si="102"/>
        <v>52048</v>
      </c>
      <c r="AE199" s="261" t="e">
        <f t="shared" si="78"/>
        <v>#NUM!</v>
      </c>
      <c r="AF199" s="262" t="e">
        <f t="shared" si="92"/>
        <v>#NUM!</v>
      </c>
      <c r="AG199" s="272" t="e">
        <f t="shared" si="79"/>
        <v>#NUM!</v>
      </c>
      <c r="AH199" s="263" t="e">
        <f t="shared" si="93"/>
        <v>#NUM!</v>
      </c>
      <c r="AJ199" s="45">
        <v>190</v>
      </c>
      <c r="AK199" s="46">
        <f t="shared" si="103"/>
        <v>52048</v>
      </c>
      <c r="AL199" s="261" t="e">
        <f t="shared" si="80"/>
        <v>#NUM!</v>
      </c>
      <c r="AM199" s="262" t="e">
        <f t="shared" si="94"/>
        <v>#NUM!</v>
      </c>
      <c r="AN199" s="272" t="e">
        <f t="shared" si="81"/>
        <v>#NUM!</v>
      </c>
      <c r="AO199" s="263" t="e">
        <f t="shared" si="95"/>
        <v>#NUM!</v>
      </c>
      <c r="AQ199" s="45">
        <v>190</v>
      </c>
      <c r="AR199" s="46">
        <f t="shared" si="104"/>
        <v>52079</v>
      </c>
      <c r="AS199" s="261">
        <f t="shared" si="82"/>
        <v>0</v>
      </c>
      <c r="AT199" s="262">
        <f t="shared" si="96"/>
        <v>0</v>
      </c>
      <c r="AU199" s="272">
        <f t="shared" si="83"/>
        <v>0</v>
      </c>
      <c r="AV199" s="263">
        <f t="shared" si="97"/>
        <v>0</v>
      </c>
    </row>
    <row r="200" spans="1:48" x14ac:dyDescent="0.45">
      <c r="A200" s="49">
        <v>191</v>
      </c>
      <c r="B200" s="46">
        <f t="shared" si="98"/>
        <v>52079</v>
      </c>
      <c r="C200" s="268" t="e">
        <f t="shared" si="70"/>
        <v>#NUM!</v>
      </c>
      <c r="D200" s="262" t="e">
        <f t="shared" si="84"/>
        <v>#NUM!</v>
      </c>
      <c r="E200" s="262" t="e">
        <f t="shared" si="71"/>
        <v>#NUM!</v>
      </c>
      <c r="F200" s="263" t="e">
        <f t="shared" si="85"/>
        <v>#NUM!</v>
      </c>
      <c r="G200" s="27"/>
      <c r="H200" s="45">
        <v>191</v>
      </c>
      <c r="I200" s="46">
        <f t="shared" si="99"/>
        <v>52079</v>
      </c>
      <c r="J200" s="261" t="e">
        <f t="shared" si="72"/>
        <v>#NUM!</v>
      </c>
      <c r="K200" s="262" t="e">
        <f t="shared" si="86"/>
        <v>#NUM!</v>
      </c>
      <c r="L200" s="272" t="e">
        <f t="shared" si="73"/>
        <v>#NUM!</v>
      </c>
      <c r="M200" s="263" t="e">
        <f t="shared" si="87"/>
        <v>#NUM!</v>
      </c>
      <c r="N200" s="26"/>
      <c r="O200" s="45">
        <v>191</v>
      </c>
      <c r="P200" s="46">
        <f t="shared" si="100"/>
        <v>52079</v>
      </c>
      <c r="Q200" s="261" t="e">
        <f t="shared" si="74"/>
        <v>#NUM!</v>
      </c>
      <c r="R200" s="262" t="e">
        <f t="shared" si="88"/>
        <v>#NUM!</v>
      </c>
      <c r="S200" s="272" t="e">
        <f t="shared" si="75"/>
        <v>#NUM!</v>
      </c>
      <c r="T200" s="263" t="e">
        <f t="shared" si="89"/>
        <v>#NUM!</v>
      </c>
      <c r="V200" s="45">
        <v>191</v>
      </c>
      <c r="W200" s="46">
        <f t="shared" si="101"/>
        <v>52079</v>
      </c>
      <c r="X200" s="261" t="e">
        <f t="shared" si="76"/>
        <v>#NUM!</v>
      </c>
      <c r="Y200" s="262" t="e">
        <f t="shared" si="90"/>
        <v>#NUM!</v>
      </c>
      <c r="Z200" s="272" t="e">
        <f t="shared" si="77"/>
        <v>#NUM!</v>
      </c>
      <c r="AA200" s="263" t="e">
        <f t="shared" si="91"/>
        <v>#NUM!</v>
      </c>
      <c r="AC200" s="45">
        <v>191</v>
      </c>
      <c r="AD200" s="46">
        <f t="shared" si="102"/>
        <v>52079</v>
      </c>
      <c r="AE200" s="261" t="e">
        <f t="shared" si="78"/>
        <v>#NUM!</v>
      </c>
      <c r="AF200" s="262" t="e">
        <f t="shared" si="92"/>
        <v>#NUM!</v>
      </c>
      <c r="AG200" s="272" t="e">
        <f t="shared" si="79"/>
        <v>#NUM!</v>
      </c>
      <c r="AH200" s="263" t="e">
        <f t="shared" si="93"/>
        <v>#NUM!</v>
      </c>
      <c r="AJ200" s="45">
        <v>191</v>
      </c>
      <c r="AK200" s="46">
        <f t="shared" si="103"/>
        <v>52079</v>
      </c>
      <c r="AL200" s="261" t="e">
        <f t="shared" si="80"/>
        <v>#NUM!</v>
      </c>
      <c r="AM200" s="262" t="e">
        <f t="shared" si="94"/>
        <v>#NUM!</v>
      </c>
      <c r="AN200" s="272" t="e">
        <f t="shared" si="81"/>
        <v>#NUM!</v>
      </c>
      <c r="AO200" s="263" t="e">
        <f t="shared" si="95"/>
        <v>#NUM!</v>
      </c>
      <c r="AQ200" s="45">
        <v>191</v>
      </c>
      <c r="AR200" s="46">
        <f t="shared" si="104"/>
        <v>52110</v>
      </c>
      <c r="AS200" s="261">
        <f t="shared" si="82"/>
        <v>0</v>
      </c>
      <c r="AT200" s="262">
        <f t="shared" si="96"/>
        <v>0</v>
      </c>
      <c r="AU200" s="272">
        <f t="shared" si="83"/>
        <v>0</v>
      </c>
      <c r="AV200" s="263">
        <f t="shared" si="97"/>
        <v>0</v>
      </c>
    </row>
    <row r="201" spans="1:48" ht="14.65" thickBot="1" x14ac:dyDescent="0.5">
      <c r="A201" s="49">
        <v>192</v>
      </c>
      <c r="B201" s="46">
        <f t="shared" si="98"/>
        <v>52110</v>
      </c>
      <c r="C201" s="269" t="e">
        <f t="shared" si="70"/>
        <v>#NUM!</v>
      </c>
      <c r="D201" s="265" t="e">
        <f t="shared" si="84"/>
        <v>#NUM!</v>
      </c>
      <c r="E201" s="265" t="e">
        <f t="shared" si="71"/>
        <v>#NUM!</v>
      </c>
      <c r="F201" s="266" t="e">
        <f t="shared" si="85"/>
        <v>#NUM!</v>
      </c>
      <c r="G201" s="27"/>
      <c r="H201" s="47">
        <v>192</v>
      </c>
      <c r="I201" s="46">
        <f t="shared" si="99"/>
        <v>52110</v>
      </c>
      <c r="J201" s="264" t="e">
        <f t="shared" si="72"/>
        <v>#NUM!</v>
      </c>
      <c r="K201" s="265" t="e">
        <f t="shared" si="86"/>
        <v>#NUM!</v>
      </c>
      <c r="L201" s="273" t="e">
        <f t="shared" si="73"/>
        <v>#NUM!</v>
      </c>
      <c r="M201" s="266" t="e">
        <f t="shared" si="87"/>
        <v>#NUM!</v>
      </c>
      <c r="N201" s="26"/>
      <c r="O201" s="47">
        <v>192</v>
      </c>
      <c r="P201" s="46">
        <f t="shared" si="100"/>
        <v>52110</v>
      </c>
      <c r="Q201" s="264" t="e">
        <f t="shared" si="74"/>
        <v>#NUM!</v>
      </c>
      <c r="R201" s="265" t="e">
        <f t="shared" si="88"/>
        <v>#NUM!</v>
      </c>
      <c r="S201" s="273" t="e">
        <f t="shared" si="75"/>
        <v>#NUM!</v>
      </c>
      <c r="T201" s="266" t="e">
        <f t="shared" si="89"/>
        <v>#NUM!</v>
      </c>
      <c r="V201" s="47">
        <v>192</v>
      </c>
      <c r="W201" s="46">
        <f t="shared" si="101"/>
        <v>52110</v>
      </c>
      <c r="X201" s="264" t="e">
        <f t="shared" si="76"/>
        <v>#NUM!</v>
      </c>
      <c r="Y201" s="265" t="e">
        <f t="shared" si="90"/>
        <v>#NUM!</v>
      </c>
      <c r="Z201" s="273" t="e">
        <f t="shared" si="77"/>
        <v>#NUM!</v>
      </c>
      <c r="AA201" s="266" t="e">
        <f t="shared" si="91"/>
        <v>#NUM!</v>
      </c>
      <c r="AC201" s="47">
        <v>192</v>
      </c>
      <c r="AD201" s="46">
        <f t="shared" si="102"/>
        <v>52110</v>
      </c>
      <c r="AE201" s="264" t="e">
        <f t="shared" si="78"/>
        <v>#NUM!</v>
      </c>
      <c r="AF201" s="265" t="e">
        <f t="shared" si="92"/>
        <v>#NUM!</v>
      </c>
      <c r="AG201" s="273" t="e">
        <f t="shared" si="79"/>
        <v>#NUM!</v>
      </c>
      <c r="AH201" s="266" t="e">
        <f t="shared" si="93"/>
        <v>#NUM!</v>
      </c>
      <c r="AJ201" s="47">
        <v>192</v>
      </c>
      <c r="AK201" s="46">
        <f t="shared" si="103"/>
        <v>52110</v>
      </c>
      <c r="AL201" s="264" t="e">
        <f t="shared" si="80"/>
        <v>#NUM!</v>
      </c>
      <c r="AM201" s="265" t="e">
        <f t="shared" si="94"/>
        <v>#NUM!</v>
      </c>
      <c r="AN201" s="273" t="e">
        <f t="shared" si="81"/>
        <v>#NUM!</v>
      </c>
      <c r="AO201" s="266" t="e">
        <f t="shared" si="95"/>
        <v>#NUM!</v>
      </c>
      <c r="AQ201" s="47">
        <v>192</v>
      </c>
      <c r="AR201" s="46">
        <f t="shared" si="104"/>
        <v>52140</v>
      </c>
      <c r="AS201" s="264">
        <f t="shared" si="82"/>
        <v>0</v>
      </c>
      <c r="AT201" s="265">
        <f t="shared" si="96"/>
        <v>0</v>
      </c>
      <c r="AU201" s="273">
        <f t="shared" si="83"/>
        <v>0</v>
      </c>
      <c r="AV201" s="266">
        <f t="shared" si="97"/>
        <v>0</v>
      </c>
    </row>
    <row r="202" spans="1:48" x14ac:dyDescent="0.45">
      <c r="A202" s="50">
        <v>193</v>
      </c>
      <c r="B202" s="51">
        <f t="shared" si="98"/>
        <v>52140</v>
      </c>
      <c r="C202" s="270" t="e">
        <f t="shared" ref="C202:C265" si="105">C201-D202</f>
        <v>#NUM!</v>
      </c>
      <c r="D202" s="259" t="e">
        <f t="shared" si="84"/>
        <v>#NUM!</v>
      </c>
      <c r="E202" s="259" t="e">
        <f t="shared" ref="E202:E265" si="106">F202-D202</f>
        <v>#NUM!</v>
      </c>
      <c r="F202" s="260" t="e">
        <f t="shared" si="85"/>
        <v>#NUM!</v>
      </c>
      <c r="G202" s="27"/>
      <c r="H202" s="43">
        <v>193</v>
      </c>
      <c r="I202" s="51">
        <f t="shared" si="99"/>
        <v>52140</v>
      </c>
      <c r="J202" s="258" t="e">
        <f t="shared" ref="J202:J265" si="107">J201-K202</f>
        <v>#NUM!</v>
      </c>
      <c r="K202" s="259" t="e">
        <f t="shared" si="86"/>
        <v>#NUM!</v>
      </c>
      <c r="L202" s="271" t="e">
        <f t="shared" ref="L202:L265" si="108">M202-K202</f>
        <v>#NUM!</v>
      </c>
      <c r="M202" s="260" t="e">
        <f t="shared" si="87"/>
        <v>#NUM!</v>
      </c>
      <c r="N202" s="26"/>
      <c r="O202" s="43">
        <v>193</v>
      </c>
      <c r="P202" s="51">
        <f t="shared" si="100"/>
        <v>52140</v>
      </c>
      <c r="Q202" s="258" t="e">
        <f t="shared" ref="Q202:Q265" si="109">Q201-R202</f>
        <v>#NUM!</v>
      </c>
      <c r="R202" s="259" t="e">
        <f t="shared" si="88"/>
        <v>#NUM!</v>
      </c>
      <c r="S202" s="271" t="e">
        <f t="shared" ref="S202:S265" si="110">T202-R202</f>
        <v>#NUM!</v>
      </c>
      <c r="T202" s="260" t="e">
        <f t="shared" si="89"/>
        <v>#NUM!</v>
      </c>
      <c r="V202" s="43">
        <v>193</v>
      </c>
      <c r="W202" s="51">
        <f t="shared" si="101"/>
        <v>52140</v>
      </c>
      <c r="X202" s="258" t="e">
        <f t="shared" ref="X202:X265" si="111">X201-Y202</f>
        <v>#NUM!</v>
      </c>
      <c r="Y202" s="259" t="e">
        <f t="shared" si="90"/>
        <v>#NUM!</v>
      </c>
      <c r="Z202" s="271" t="e">
        <f t="shared" ref="Z202:Z265" si="112">AA202-Y202</f>
        <v>#NUM!</v>
      </c>
      <c r="AA202" s="260" t="e">
        <f t="shared" si="91"/>
        <v>#NUM!</v>
      </c>
      <c r="AC202" s="43">
        <v>193</v>
      </c>
      <c r="AD202" s="51">
        <f t="shared" si="102"/>
        <v>52140</v>
      </c>
      <c r="AE202" s="258" t="e">
        <f t="shared" ref="AE202:AE265" si="113">AE201-AF202</f>
        <v>#NUM!</v>
      </c>
      <c r="AF202" s="259" t="e">
        <f t="shared" si="92"/>
        <v>#NUM!</v>
      </c>
      <c r="AG202" s="271" t="e">
        <f t="shared" ref="AG202:AG265" si="114">AH202-AF202</f>
        <v>#NUM!</v>
      </c>
      <c r="AH202" s="260" t="e">
        <f t="shared" si="93"/>
        <v>#NUM!</v>
      </c>
      <c r="AJ202" s="43">
        <v>193</v>
      </c>
      <c r="AK202" s="51">
        <f t="shared" si="103"/>
        <v>52140</v>
      </c>
      <c r="AL202" s="258" t="e">
        <f t="shared" ref="AL202:AL265" si="115">AL201-AM202</f>
        <v>#NUM!</v>
      </c>
      <c r="AM202" s="259" t="e">
        <f t="shared" si="94"/>
        <v>#NUM!</v>
      </c>
      <c r="AN202" s="271" t="e">
        <f t="shared" ref="AN202:AN265" si="116">AO202-AM202</f>
        <v>#NUM!</v>
      </c>
      <c r="AO202" s="260" t="e">
        <f t="shared" si="95"/>
        <v>#NUM!</v>
      </c>
      <c r="AQ202" s="43">
        <v>193</v>
      </c>
      <c r="AR202" s="51">
        <f t="shared" si="104"/>
        <v>52171</v>
      </c>
      <c r="AS202" s="258">
        <f t="shared" ref="AS202:AS265" si="117">AS201-AT202</f>
        <v>0</v>
      </c>
      <c r="AT202" s="259">
        <f t="shared" si="96"/>
        <v>0</v>
      </c>
      <c r="AU202" s="271">
        <f t="shared" ref="AU202:AU265" si="118">AV202-AT202</f>
        <v>0</v>
      </c>
      <c r="AV202" s="260">
        <f t="shared" si="97"/>
        <v>0</v>
      </c>
    </row>
    <row r="203" spans="1:48" x14ac:dyDescent="0.45">
      <c r="A203" s="49">
        <v>194</v>
      </c>
      <c r="B203" s="46">
        <f t="shared" si="98"/>
        <v>52171</v>
      </c>
      <c r="C203" s="268" t="e">
        <f t="shared" si="105"/>
        <v>#NUM!</v>
      </c>
      <c r="D203" s="262" t="e">
        <f t="shared" ref="D203:D266" si="119">IF($D$5="I/O",0,IF(AND($D$6&gt;0,A203/12&lt;=$D$6),0,-PPMT($C$3/12,(A203-$D$6*12),$D$3*$D$5,$C$2)))</f>
        <v>#NUM!</v>
      </c>
      <c r="E203" s="262" t="e">
        <f t="shared" si="106"/>
        <v>#NUM!</v>
      </c>
      <c r="F203" s="263" t="e">
        <f t="shared" ref="F203:F266" si="120">IF(AND(D$6&gt;0,A203/12&lt;=D$6),C$2*(C$3/12),D$2)</f>
        <v>#NUM!</v>
      </c>
      <c r="G203" s="27"/>
      <c r="H203" s="45">
        <v>194</v>
      </c>
      <c r="I203" s="46">
        <f t="shared" si="99"/>
        <v>52171</v>
      </c>
      <c r="J203" s="261" t="e">
        <f t="shared" si="107"/>
        <v>#NUM!</v>
      </c>
      <c r="K203" s="262" t="e">
        <f t="shared" ref="K203:K266" si="121">IF(K$5="I/O",0,IF(AND(K$6&gt;0,H203/12&lt;=K$6),0,-PPMT(J$3/12,(H203-K$6*12),K$3*K$5,J$2)))</f>
        <v>#NUM!</v>
      </c>
      <c r="L203" s="272" t="e">
        <f t="shared" si="108"/>
        <v>#NUM!</v>
      </c>
      <c r="M203" s="263" t="e">
        <f t="shared" ref="M203:M266" si="122">IF(AND(K$6&gt;0,H203/12&lt;=K$6),J$2*(J$3/12),K$2)</f>
        <v>#NUM!</v>
      </c>
      <c r="N203" s="26"/>
      <c r="O203" s="45">
        <v>194</v>
      </c>
      <c r="P203" s="46">
        <f t="shared" si="100"/>
        <v>52171</v>
      </c>
      <c r="Q203" s="261" t="e">
        <f t="shared" si="109"/>
        <v>#NUM!</v>
      </c>
      <c r="R203" s="262" t="e">
        <f t="shared" ref="R203:R266" si="123">IF(R$5="I/O",0,IF(AND(R$6&gt;0,O203/12&lt;=R$6),0,-PPMT(Q$3/12,(O203-R$6*12),R$3*R$5,Q$2)))</f>
        <v>#NUM!</v>
      </c>
      <c r="S203" s="272" t="e">
        <f t="shared" si="110"/>
        <v>#NUM!</v>
      </c>
      <c r="T203" s="263" t="e">
        <f t="shared" ref="T203:T266" si="124">IF(AND(R$6&gt;0,O203/12&lt;=R$6),Q$2*(Q$3/12),R$2)</f>
        <v>#NUM!</v>
      </c>
      <c r="V203" s="45">
        <v>194</v>
      </c>
      <c r="W203" s="46">
        <f t="shared" si="101"/>
        <v>52171</v>
      </c>
      <c r="X203" s="261" t="e">
        <f t="shared" si="111"/>
        <v>#NUM!</v>
      </c>
      <c r="Y203" s="262" t="e">
        <f t="shared" ref="Y203:Y266" si="125">IF(Y$5="I/O",0,IF(AND(Y$6&gt;0,V203/12&lt;=Y$6),0,-PPMT(X$3/12,(V203-Y$6*12),Y$3*Y$5,X$2)))</f>
        <v>#NUM!</v>
      </c>
      <c r="Z203" s="272" t="e">
        <f t="shared" si="112"/>
        <v>#NUM!</v>
      </c>
      <c r="AA203" s="263" t="e">
        <f t="shared" ref="AA203:AA266" si="126">IF(AND(Y$6&gt;0,V203/12&lt;=Y$6),X$2*(X$3/12),Y$2)</f>
        <v>#NUM!</v>
      </c>
      <c r="AC203" s="45">
        <v>194</v>
      </c>
      <c r="AD203" s="46">
        <f t="shared" si="102"/>
        <v>52171</v>
      </c>
      <c r="AE203" s="261" t="e">
        <f t="shared" si="113"/>
        <v>#NUM!</v>
      </c>
      <c r="AF203" s="262" t="e">
        <f t="shared" ref="AF203:AF266" si="127">IF(AF$5="I/O",0,IF(AND(AF$6&gt;0,AC203/12&lt;=AF$6),0,-PPMT(AE$3/12,(AC203-AF$6*12),AF$3*AF$5,AE$2)))</f>
        <v>#NUM!</v>
      </c>
      <c r="AG203" s="272" t="e">
        <f t="shared" si="114"/>
        <v>#NUM!</v>
      </c>
      <c r="AH203" s="263" t="e">
        <f t="shared" ref="AH203:AH266" si="128">IF(AND(AF$6&gt;0,AC203/12&lt;=AF$6),AE$2*(AE$3/12),AF$2)</f>
        <v>#NUM!</v>
      </c>
      <c r="AJ203" s="45">
        <v>194</v>
      </c>
      <c r="AK203" s="46">
        <f t="shared" si="103"/>
        <v>52171</v>
      </c>
      <c r="AL203" s="261" t="e">
        <f t="shared" si="115"/>
        <v>#NUM!</v>
      </c>
      <c r="AM203" s="262" t="e">
        <f t="shared" ref="AM203:AM266" si="129">IF(AM$5="I/O",0,IF(AND(AM$6&gt;0,AJ203/12&lt;=AM$6),0,-PPMT(AL$3/12,(AJ203-AM$6*12),AM$3*AM$5,AL$2)))</f>
        <v>#NUM!</v>
      </c>
      <c r="AN203" s="272" t="e">
        <f t="shared" si="116"/>
        <v>#NUM!</v>
      </c>
      <c r="AO203" s="263" t="e">
        <f t="shared" ref="AO203:AO266" si="130">IF(AND(AM$6&gt;0,AJ203/12&lt;=AM$6),AL$2*(AL$3/12),AM$2)</f>
        <v>#NUM!</v>
      </c>
      <c r="AQ203" s="45">
        <v>194</v>
      </c>
      <c r="AR203" s="46">
        <f t="shared" si="104"/>
        <v>52201</v>
      </c>
      <c r="AS203" s="261">
        <f t="shared" si="117"/>
        <v>0</v>
      </c>
      <c r="AT203" s="262">
        <f t="shared" ref="AT203:AT266" si="131">IF(AT$5="I/O",0,IF(AND(AT$6&gt;0,AQ203/12&lt;=AT$6),0,-PPMT(AS$3/12,(AQ203-AT$6*12),AT$3*AT$5,AS$2)))</f>
        <v>0</v>
      </c>
      <c r="AU203" s="272">
        <f t="shared" si="118"/>
        <v>0</v>
      </c>
      <c r="AV203" s="263">
        <f t="shared" ref="AV203:AV266" si="132">IF(AND(AT$6&gt;0,AQ203/12&lt;=AT$6),AS$2*(AS$3/12),AT$2)</f>
        <v>0</v>
      </c>
    </row>
    <row r="204" spans="1:48" x14ac:dyDescent="0.45">
      <c r="A204" s="49">
        <v>195</v>
      </c>
      <c r="B204" s="46">
        <f t="shared" ref="B204:B267" si="133">EDATE(B203,1)</f>
        <v>52201</v>
      </c>
      <c r="C204" s="268" t="e">
        <f t="shared" si="105"/>
        <v>#NUM!</v>
      </c>
      <c r="D204" s="262" t="e">
        <f t="shared" si="119"/>
        <v>#NUM!</v>
      </c>
      <c r="E204" s="262" t="e">
        <f t="shared" si="106"/>
        <v>#NUM!</v>
      </c>
      <c r="F204" s="263" t="e">
        <f t="shared" si="120"/>
        <v>#NUM!</v>
      </c>
      <c r="G204" s="27"/>
      <c r="H204" s="45">
        <v>195</v>
      </c>
      <c r="I204" s="46">
        <f t="shared" ref="I204:I267" si="134">EDATE(I203,1)</f>
        <v>52201</v>
      </c>
      <c r="J204" s="261" t="e">
        <f t="shared" si="107"/>
        <v>#NUM!</v>
      </c>
      <c r="K204" s="262" t="e">
        <f t="shared" si="121"/>
        <v>#NUM!</v>
      </c>
      <c r="L204" s="272" t="e">
        <f t="shared" si="108"/>
        <v>#NUM!</v>
      </c>
      <c r="M204" s="263" t="e">
        <f t="shared" si="122"/>
        <v>#NUM!</v>
      </c>
      <c r="N204" s="26"/>
      <c r="O204" s="45">
        <v>195</v>
      </c>
      <c r="P204" s="46">
        <f t="shared" ref="P204:P267" si="135">EDATE(P203,1)</f>
        <v>52201</v>
      </c>
      <c r="Q204" s="261" t="e">
        <f t="shared" si="109"/>
        <v>#NUM!</v>
      </c>
      <c r="R204" s="262" t="e">
        <f t="shared" si="123"/>
        <v>#NUM!</v>
      </c>
      <c r="S204" s="272" t="e">
        <f t="shared" si="110"/>
        <v>#NUM!</v>
      </c>
      <c r="T204" s="263" t="e">
        <f t="shared" si="124"/>
        <v>#NUM!</v>
      </c>
      <c r="V204" s="45">
        <v>195</v>
      </c>
      <c r="W204" s="46">
        <f t="shared" ref="W204:W267" si="136">EDATE(W203,1)</f>
        <v>52201</v>
      </c>
      <c r="X204" s="261" t="e">
        <f t="shared" si="111"/>
        <v>#NUM!</v>
      </c>
      <c r="Y204" s="262" t="e">
        <f t="shared" si="125"/>
        <v>#NUM!</v>
      </c>
      <c r="Z204" s="272" t="e">
        <f t="shared" si="112"/>
        <v>#NUM!</v>
      </c>
      <c r="AA204" s="263" t="e">
        <f t="shared" si="126"/>
        <v>#NUM!</v>
      </c>
      <c r="AC204" s="45">
        <v>195</v>
      </c>
      <c r="AD204" s="46">
        <f t="shared" ref="AD204:AD267" si="137">EDATE(AD203,1)</f>
        <v>52201</v>
      </c>
      <c r="AE204" s="261" t="e">
        <f t="shared" si="113"/>
        <v>#NUM!</v>
      </c>
      <c r="AF204" s="262" t="e">
        <f t="shared" si="127"/>
        <v>#NUM!</v>
      </c>
      <c r="AG204" s="272" t="e">
        <f t="shared" si="114"/>
        <v>#NUM!</v>
      </c>
      <c r="AH204" s="263" t="e">
        <f t="shared" si="128"/>
        <v>#NUM!</v>
      </c>
      <c r="AJ204" s="45">
        <v>195</v>
      </c>
      <c r="AK204" s="46">
        <f t="shared" ref="AK204:AK267" si="138">EDATE(AK203,1)</f>
        <v>52201</v>
      </c>
      <c r="AL204" s="261" t="e">
        <f t="shared" si="115"/>
        <v>#NUM!</v>
      </c>
      <c r="AM204" s="262" t="e">
        <f t="shared" si="129"/>
        <v>#NUM!</v>
      </c>
      <c r="AN204" s="272" t="e">
        <f t="shared" si="116"/>
        <v>#NUM!</v>
      </c>
      <c r="AO204" s="263" t="e">
        <f t="shared" si="130"/>
        <v>#NUM!</v>
      </c>
      <c r="AQ204" s="45">
        <v>195</v>
      </c>
      <c r="AR204" s="46">
        <f t="shared" ref="AR204:AR267" si="139">EDATE(AR203,1)</f>
        <v>52232</v>
      </c>
      <c r="AS204" s="261">
        <f t="shared" si="117"/>
        <v>0</v>
      </c>
      <c r="AT204" s="262">
        <f t="shared" si="131"/>
        <v>0</v>
      </c>
      <c r="AU204" s="272">
        <f t="shared" si="118"/>
        <v>0</v>
      </c>
      <c r="AV204" s="263">
        <f t="shared" si="132"/>
        <v>0</v>
      </c>
    </row>
    <row r="205" spans="1:48" x14ac:dyDescent="0.45">
      <c r="A205" s="49">
        <v>196</v>
      </c>
      <c r="B205" s="46">
        <f t="shared" si="133"/>
        <v>52232</v>
      </c>
      <c r="C205" s="268" t="e">
        <f t="shared" si="105"/>
        <v>#NUM!</v>
      </c>
      <c r="D205" s="262" t="e">
        <f t="shared" si="119"/>
        <v>#NUM!</v>
      </c>
      <c r="E205" s="262" t="e">
        <f t="shared" si="106"/>
        <v>#NUM!</v>
      </c>
      <c r="F205" s="263" t="e">
        <f t="shared" si="120"/>
        <v>#NUM!</v>
      </c>
      <c r="G205" s="27"/>
      <c r="H205" s="45">
        <v>196</v>
      </c>
      <c r="I205" s="46">
        <f t="shared" si="134"/>
        <v>52232</v>
      </c>
      <c r="J205" s="261" t="e">
        <f t="shared" si="107"/>
        <v>#NUM!</v>
      </c>
      <c r="K205" s="262" t="e">
        <f t="shared" si="121"/>
        <v>#NUM!</v>
      </c>
      <c r="L205" s="272" t="e">
        <f t="shared" si="108"/>
        <v>#NUM!</v>
      </c>
      <c r="M205" s="263" t="e">
        <f t="shared" si="122"/>
        <v>#NUM!</v>
      </c>
      <c r="N205" s="26"/>
      <c r="O205" s="45">
        <v>196</v>
      </c>
      <c r="P205" s="46">
        <f t="shared" si="135"/>
        <v>52232</v>
      </c>
      <c r="Q205" s="261" t="e">
        <f t="shared" si="109"/>
        <v>#NUM!</v>
      </c>
      <c r="R205" s="262" t="e">
        <f t="shared" si="123"/>
        <v>#NUM!</v>
      </c>
      <c r="S205" s="272" t="e">
        <f t="shared" si="110"/>
        <v>#NUM!</v>
      </c>
      <c r="T205" s="263" t="e">
        <f t="shared" si="124"/>
        <v>#NUM!</v>
      </c>
      <c r="V205" s="45">
        <v>196</v>
      </c>
      <c r="W205" s="46">
        <f t="shared" si="136"/>
        <v>52232</v>
      </c>
      <c r="X205" s="261" t="e">
        <f t="shared" si="111"/>
        <v>#NUM!</v>
      </c>
      <c r="Y205" s="262" t="e">
        <f t="shared" si="125"/>
        <v>#NUM!</v>
      </c>
      <c r="Z205" s="272" t="e">
        <f t="shared" si="112"/>
        <v>#NUM!</v>
      </c>
      <c r="AA205" s="263" t="e">
        <f t="shared" si="126"/>
        <v>#NUM!</v>
      </c>
      <c r="AC205" s="45">
        <v>196</v>
      </c>
      <c r="AD205" s="46">
        <f t="shared" si="137"/>
        <v>52232</v>
      </c>
      <c r="AE205" s="261" t="e">
        <f t="shared" si="113"/>
        <v>#NUM!</v>
      </c>
      <c r="AF205" s="262" t="e">
        <f t="shared" si="127"/>
        <v>#NUM!</v>
      </c>
      <c r="AG205" s="272" t="e">
        <f t="shared" si="114"/>
        <v>#NUM!</v>
      </c>
      <c r="AH205" s="263" t="e">
        <f t="shared" si="128"/>
        <v>#NUM!</v>
      </c>
      <c r="AJ205" s="45">
        <v>196</v>
      </c>
      <c r="AK205" s="46">
        <f t="shared" si="138"/>
        <v>52232</v>
      </c>
      <c r="AL205" s="261" t="e">
        <f t="shared" si="115"/>
        <v>#NUM!</v>
      </c>
      <c r="AM205" s="262" t="e">
        <f t="shared" si="129"/>
        <v>#NUM!</v>
      </c>
      <c r="AN205" s="272" t="e">
        <f t="shared" si="116"/>
        <v>#NUM!</v>
      </c>
      <c r="AO205" s="263" t="e">
        <f t="shared" si="130"/>
        <v>#NUM!</v>
      </c>
      <c r="AQ205" s="45">
        <v>196</v>
      </c>
      <c r="AR205" s="46">
        <f t="shared" si="139"/>
        <v>52263</v>
      </c>
      <c r="AS205" s="261">
        <f t="shared" si="117"/>
        <v>0</v>
      </c>
      <c r="AT205" s="262">
        <f t="shared" si="131"/>
        <v>0</v>
      </c>
      <c r="AU205" s="272">
        <f t="shared" si="118"/>
        <v>0</v>
      </c>
      <c r="AV205" s="263">
        <f t="shared" si="132"/>
        <v>0</v>
      </c>
    </row>
    <row r="206" spans="1:48" x14ac:dyDescent="0.45">
      <c r="A206" s="49">
        <v>197</v>
      </c>
      <c r="B206" s="46">
        <f t="shared" si="133"/>
        <v>52263</v>
      </c>
      <c r="C206" s="268" t="e">
        <f t="shared" si="105"/>
        <v>#NUM!</v>
      </c>
      <c r="D206" s="262" t="e">
        <f t="shared" si="119"/>
        <v>#NUM!</v>
      </c>
      <c r="E206" s="262" t="e">
        <f t="shared" si="106"/>
        <v>#NUM!</v>
      </c>
      <c r="F206" s="263" t="e">
        <f t="shared" si="120"/>
        <v>#NUM!</v>
      </c>
      <c r="G206" s="27"/>
      <c r="H206" s="45">
        <v>197</v>
      </c>
      <c r="I206" s="46">
        <f t="shared" si="134"/>
        <v>52263</v>
      </c>
      <c r="J206" s="261" t="e">
        <f t="shared" si="107"/>
        <v>#NUM!</v>
      </c>
      <c r="K206" s="262" t="e">
        <f t="shared" si="121"/>
        <v>#NUM!</v>
      </c>
      <c r="L206" s="272" t="e">
        <f t="shared" si="108"/>
        <v>#NUM!</v>
      </c>
      <c r="M206" s="263" t="e">
        <f t="shared" si="122"/>
        <v>#NUM!</v>
      </c>
      <c r="N206" s="26"/>
      <c r="O206" s="45">
        <v>197</v>
      </c>
      <c r="P206" s="46">
        <f t="shared" si="135"/>
        <v>52263</v>
      </c>
      <c r="Q206" s="261" t="e">
        <f t="shared" si="109"/>
        <v>#NUM!</v>
      </c>
      <c r="R206" s="262" t="e">
        <f t="shared" si="123"/>
        <v>#NUM!</v>
      </c>
      <c r="S206" s="272" t="e">
        <f t="shared" si="110"/>
        <v>#NUM!</v>
      </c>
      <c r="T206" s="263" t="e">
        <f t="shared" si="124"/>
        <v>#NUM!</v>
      </c>
      <c r="V206" s="45">
        <v>197</v>
      </c>
      <c r="W206" s="46">
        <f t="shared" si="136"/>
        <v>52263</v>
      </c>
      <c r="X206" s="261" t="e">
        <f t="shared" si="111"/>
        <v>#NUM!</v>
      </c>
      <c r="Y206" s="262" t="e">
        <f t="shared" si="125"/>
        <v>#NUM!</v>
      </c>
      <c r="Z206" s="272" t="e">
        <f t="shared" si="112"/>
        <v>#NUM!</v>
      </c>
      <c r="AA206" s="263" t="e">
        <f t="shared" si="126"/>
        <v>#NUM!</v>
      </c>
      <c r="AC206" s="45">
        <v>197</v>
      </c>
      <c r="AD206" s="46">
        <f t="shared" si="137"/>
        <v>52263</v>
      </c>
      <c r="AE206" s="261" t="e">
        <f t="shared" si="113"/>
        <v>#NUM!</v>
      </c>
      <c r="AF206" s="262" t="e">
        <f t="shared" si="127"/>
        <v>#NUM!</v>
      </c>
      <c r="AG206" s="272" t="e">
        <f t="shared" si="114"/>
        <v>#NUM!</v>
      </c>
      <c r="AH206" s="263" t="e">
        <f t="shared" si="128"/>
        <v>#NUM!</v>
      </c>
      <c r="AJ206" s="45">
        <v>197</v>
      </c>
      <c r="AK206" s="46">
        <f t="shared" si="138"/>
        <v>52263</v>
      </c>
      <c r="AL206" s="261" t="e">
        <f t="shared" si="115"/>
        <v>#NUM!</v>
      </c>
      <c r="AM206" s="262" t="e">
        <f t="shared" si="129"/>
        <v>#NUM!</v>
      </c>
      <c r="AN206" s="272" t="e">
        <f t="shared" si="116"/>
        <v>#NUM!</v>
      </c>
      <c r="AO206" s="263" t="e">
        <f t="shared" si="130"/>
        <v>#NUM!</v>
      </c>
      <c r="AQ206" s="45">
        <v>197</v>
      </c>
      <c r="AR206" s="46">
        <f t="shared" si="139"/>
        <v>52291</v>
      </c>
      <c r="AS206" s="261">
        <f t="shared" si="117"/>
        <v>0</v>
      </c>
      <c r="AT206" s="262">
        <f t="shared" si="131"/>
        <v>0</v>
      </c>
      <c r="AU206" s="272">
        <f t="shared" si="118"/>
        <v>0</v>
      </c>
      <c r="AV206" s="263">
        <f t="shared" si="132"/>
        <v>0</v>
      </c>
    </row>
    <row r="207" spans="1:48" x14ac:dyDescent="0.45">
      <c r="A207" s="49">
        <v>198</v>
      </c>
      <c r="B207" s="46">
        <f t="shared" si="133"/>
        <v>52291</v>
      </c>
      <c r="C207" s="268" t="e">
        <f t="shared" si="105"/>
        <v>#NUM!</v>
      </c>
      <c r="D207" s="262" t="e">
        <f t="shared" si="119"/>
        <v>#NUM!</v>
      </c>
      <c r="E207" s="262" t="e">
        <f t="shared" si="106"/>
        <v>#NUM!</v>
      </c>
      <c r="F207" s="263" t="e">
        <f t="shared" si="120"/>
        <v>#NUM!</v>
      </c>
      <c r="G207" s="27"/>
      <c r="H207" s="45">
        <v>198</v>
      </c>
      <c r="I207" s="46">
        <f t="shared" si="134"/>
        <v>52291</v>
      </c>
      <c r="J207" s="261" t="e">
        <f t="shared" si="107"/>
        <v>#NUM!</v>
      </c>
      <c r="K207" s="262" t="e">
        <f t="shared" si="121"/>
        <v>#NUM!</v>
      </c>
      <c r="L207" s="272" t="e">
        <f t="shared" si="108"/>
        <v>#NUM!</v>
      </c>
      <c r="M207" s="263" t="e">
        <f t="shared" si="122"/>
        <v>#NUM!</v>
      </c>
      <c r="N207" s="26"/>
      <c r="O207" s="45">
        <v>198</v>
      </c>
      <c r="P207" s="46">
        <f t="shared" si="135"/>
        <v>52291</v>
      </c>
      <c r="Q207" s="261" t="e">
        <f t="shared" si="109"/>
        <v>#NUM!</v>
      </c>
      <c r="R207" s="262" t="e">
        <f t="shared" si="123"/>
        <v>#NUM!</v>
      </c>
      <c r="S207" s="272" t="e">
        <f t="shared" si="110"/>
        <v>#NUM!</v>
      </c>
      <c r="T207" s="263" t="e">
        <f t="shared" si="124"/>
        <v>#NUM!</v>
      </c>
      <c r="V207" s="45">
        <v>198</v>
      </c>
      <c r="W207" s="46">
        <f t="shared" si="136"/>
        <v>52291</v>
      </c>
      <c r="X207" s="261" t="e">
        <f t="shared" si="111"/>
        <v>#NUM!</v>
      </c>
      <c r="Y207" s="262" t="e">
        <f t="shared" si="125"/>
        <v>#NUM!</v>
      </c>
      <c r="Z207" s="272" t="e">
        <f t="shared" si="112"/>
        <v>#NUM!</v>
      </c>
      <c r="AA207" s="263" t="e">
        <f t="shared" si="126"/>
        <v>#NUM!</v>
      </c>
      <c r="AC207" s="45">
        <v>198</v>
      </c>
      <c r="AD207" s="46">
        <f t="shared" si="137"/>
        <v>52291</v>
      </c>
      <c r="AE207" s="261" t="e">
        <f t="shared" si="113"/>
        <v>#NUM!</v>
      </c>
      <c r="AF207" s="262" t="e">
        <f t="shared" si="127"/>
        <v>#NUM!</v>
      </c>
      <c r="AG207" s="272" t="e">
        <f t="shared" si="114"/>
        <v>#NUM!</v>
      </c>
      <c r="AH207" s="263" t="e">
        <f t="shared" si="128"/>
        <v>#NUM!</v>
      </c>
      <c r="AJ207" s="45">
        <v>198</v>
      </c>
      <c r="AK207" s="46">
        <f t="shared" si="138"/>
        <v>52291</v>
      </c>
      <c r="AL207" s="261" t="e">
        <f t="shared" si="115"/>
        <v>#NUM!</v>
      </c>
      <c r="AM207" s="262" t="e">
        <f t="shared" si="129"/>
        <v>#NUM!</v>
      </c>
      <c r="AN207" s="272" t="e">
        <f t="shared" si="116"/>
        <v>#NUM!</v>
      </c>
      <c r="AO207" s="263" t="e">
        <f t="shared" si="130"/>
        <v>#NUM!</v>
      </c>
      <c r="AQ207" s="45">
        <v>198</v>
      </c>
      <c r="AR207" s="46">
        <f t="shared" si="139"/>
        <v>52322</v>
      </c>
      <c r="AS207" s="261">
        <f t="shared" si="117"/>
        <v>0</v>
      </c>
      <c r="AT207" s="262">
        <f t="shared" si="131"/>
        <v>0</v>
      </c>
      <c r="AU207" s="272">
        <f t="shared" si="118"/>
        <v>0</v>
      </c>
      <c r="AV207" s="263">
        <f t="shared" si="132"/>
        <v>0</v>
      </c>
    </row>
    <row r="208" spans="1:48" x14ac:dyDescent="0.45">
      <c r="A208" s="49">
        <v>199</v>
      </c>
      <c r="B208" s="46">
        <f t="shared" si="133"/>
        <v>52322</v>
      </c>
      <c r="C208" s="268" t="e">
        <f t="shared" si="105"/>
        <v>#NUM!</v>
      </c>
      <c r="D208" s="262" t="e">
        <f t="shared" si="119"/>
        <v>#NUM!</v>
      </c>
      <c r="E208" s="262" t="e">
        <f t="shared" si="106"/>
        <v>#NUM!</v>
      </c>
      <c r="F208" s="263" t="e">
        <f t="shared" si="120"/>
        <v>#NUM!</v>
      </c>
      <c r="G208" s="27"/>
      <c r="H208" s="45">
        <v>199</v>
      </c>
      <c r="I208" s="46">
        <f t="shared" si="134"/>
        <v>52322</v>
      </c>
      <c r="J208" s="261" t="e">
        <f t="shared" si="107"/>
        <v>#NUM!</v>
      </c>
      <c r="K208" s="262" t="e">
        <f t="shared" si="121"/>
        <v>#NUM!</v>
      </c>
      <c r="L208" s="272" t="e">
        <f t="shared" si="108"/>
        <v>#NUM!</v>
      </c>
      <c r="M208" s="263" t="e">
        <f t="shared" si="122"/>
        <v>#NUM!</v>
      </c>
      <c r="N208" s="26"/>
      <c r="O208" s="45">
        <v>199</v>
      </c>
      <c r="P208" s="46">
        <f t="shared" si="135"/>
        <v>52322</v>
      </c>
      <c r="Q208" s="261" t="e">
        <f t="shared" si="109"/>
        <v>#NUM!</v>
      </c>
      <c r="R208" s="262" t="e">
        <f t="shared" si="123"/>
        <v>#NUM!</v>
      </c>
      <c r="S208" s="272" t="e">
        <f t="shared" si="110"/>
        <v>#NUM!</v>
      </c>
      <c r="T208" s="263" t="e">
        <f t="shared" si="124"/>
        <v>#NUM!</v>
      </c>
      <c r="V208" s="45">
        <v>199</v>
      </c>
      <c r="W208" s="46">
        <f t="shared" si="136"/>
        <v>52322</v>
      </c>
      <c r="X208" s="261" t="e">
        <f t="shared" si="111"/>
        <v>#NUM!</v>
      </c>
      <c r="Y208" s="262" t="e">
        <f t="shared" si="125"/>
        <v>#NUM!</v>
      </c>
      <c r="Z208" s="272" t="e">
        <f t="shared" si="112"/>
        <v>#NUM!</v>
      </c>
      <c r="AA208" s="263" t="e">
        <f t="shared" si="126"/>
        <v>#NUM!</v>
      </c>
      <c r="AC208" s="45">
        <v>199</v>
      </c>
      <c r="AD208" s="46">
        <f t="shared" si="137"/>
        <v>52322</v>
      </c>
      <c r="AE208" s="261" t="e">
        <f t="shared" si="113"/>
        <v>#NUM!</v>
      </c>
      <c r="AF208" s="262" t="e">
        <f t="shared" si="127"/>
        <v>#NUM!</v>
      </c>
      <c r="AG208" s="272" t="e">
        <f t="shared" si="114"/>
        <v>#NUM!</v>
      </c>
      <c r="AH208" s="263" t="e">
        <f t="shared" si="128"/>
        <v>#NUM!</v>
      </c>
      <c r="AJ208" s="45">
        <v>199</v>
      </c>
      <c r="AK208" s="46">
        <f t="shared" si="138"/>
        <v>52322</v>
      </c>
      <c r="AL208" s="261" t="e">
        <f t="shared" si="115"/>
        <v>#NUM!</v>
      </c>
      <c r="AM208" s="262" t="e">
        <f t="shared" si="129"/>
        <v>#NUM!</v>
      </c>
      <c r="AN208" s="272" t="e">
        <f t="shared" si="116"/>
        <v>#NUM!</v>
      </c>
      <c r="AO208" s="263" t="e">
        <f t="shared" si="130"/>
        <v>#NUM!</v>
      </c>
      <c r="AQ208" s="45">
        <v>199</v>
      </c>
      <c r="AR208" s="46">
        <f t="shared" si="139"/>
        <v>52352</v>
      </c>
      <c r="AS208" s="261">
        <f t="shared" si="117"/>
        <v>0</v>
      </c>
      <c r="AT208" s="262">
        <f t="shared" si="131"/>
        <v>0</v>
      </c>
      <c r="AU208" s="272">
        <f t="shared" si="118"/>
        <v>0</v>
      </c>
      <c r="AV208" s="263">
        <f t="shared" si="132"/>
        <v>0</v>
      </c>
    </row>
    <row r="209" spans="1:48" x14ac:dyDescent="0.45">
      <c r="A209" s="49">
        <v>200</v>
      </c>
      <c r="B209" s="46">
        <f t="shared" si="133"/>
        <v>52352</v>
      </c>
      <c r="C209" s="268" t="e">
        <f t="shared" si="105"/>
        <v>#NUM!</v>
      </c>
      <c r="D209" s="262" t="e">
        <f t="shared" si="119"/>
        <v>#NUM!</v>
      </c>
      <c r="E209" s="262" t="e">
        <f t="shared" si="106"/>
        <v>#NUM!</v>
      </c>
      <c r="F209" s="263" t="e">
        <f t="shared" si="120"/>
        <v>#NUM!</v>
      </c>
      <c r="G209" s="27"/>
      <c r="H209" s="45">
        <v>200</v>
      </c>
      <c r="I209" s="46">
        <f t="shared" si="134"/>
        <v>52352</v>
      </c>
      <c r="J209" s="261" t="e">
        <f t="shared" si="107"/>
        <v>#NUM!</v>
      </c>
      <c r="K209" s="262" t="e">
        <f t="shared" si="121"/>
        <v>#NUM!</v>
      </c>
      <c r="L209" s="272" t="e">
        <f t="shared" si="108"/>
        <v>#NUM!</v>
      </c>
      <c r="M209" s="263" t="e">
        <f t="shared" si="122"/>
        <v>#NUM!</v>
      </c>
      <c r="N209" s="26"/>
      <c r="O209" s="45">
        <v>200</v>
      </c>
      <c r="P209" s="46">
        <f t="shared" si="135"/>
        <v>52352</v>
      </c>
      <c r="Q209" s="261" t="e">
        <f t="shared" si="109"/>
        <v>#NUM!</v>
      </c>
      <c r="R209" s="262" t="e">
        <f t="shared" si="123"/>
        <v>#NUM!</v>
      </c>
      <c r="S209" s="272" t="e">
        <f t="shared" si="110"/>
        <v>#NUM!</v>
      </c>
      <c r="T209" s="263" t="e">
        <f t="shared" si="124"/>
        <v>#NUM!</v>
      </c>
      <c r="V209" s="45">
        <v>200</v>
      </c>
      <c r="W209" s="46">
        <f t="shared" si="136"/>
        <v>52352</v>
      </c>
      <c r="X209" s="261" t="e">
        <f t="shared" si="111"/>
        <v>#NUM!</v>
      </c>
      <c r="Y209" s="262" t="e">
        <f t="shared" si="125"/>
        <v>#NUM!</v>
      </c>
      <c r="Z209" s="272" t="e">
        <f t="shared" si="112"/>
        <v>#NUM!</v>
      </c>
      <c r="AA209" s="263" t="e">
        <f t="shared" si="126"/>
        <v>#NUM!</v>
      </c>
      <c r="AC209" s="45">
        <v>200</v>
      </c>
      <c r="AD209" s="46">
        <f t="shared" si="137"/>
        <v>52352</v>
      </c>
      <c r="AE209" s="261" t="e">
        <f t="shared" si="113"/>
        <v>#NUM!</v>
      </c>
      <c r="AF209" s="262" t="e">
        <f t="shared" si="127"/>
        <v>#NUM!</v>
      </c>
      <c r="AG209" s="272" t="e">
        <f t="shared" si="114"/>
        <v>#NUM!</v>
      </c>
      <c r="AH209" s="263" t="e">
        <f t="shared" si="128"/>
        <v>#NUM!</v>
      </c>
      <c r="AJ209" s="45">
        <v>200</v>
      </c>
      <c r="AK209" s="46">
        <f t="shared" si="138"/>
        <v>52352</v>
      </c>
      <c r="AL209" s="261" t="e">
        <f t="shared" si="115"/>
        <v>#NUM!</v>
      </c>
      <c r="AM209" s="262" t="e">
        <f t="shared" si="129"/>
        <v>#NUM!</v>
      </c>
      <c r="AN209" s="272" t="e">
        <f t="shared" si="116"/>
        <v>#NUM!</v>
      </c>
      <c r="AO209" s="263" t="e">
        <f t="shared" si="130"/>
        <v>#NUM!</v>
      </c>
      <c r="AQ209" s="45">
        <v>200</v>
      </c>
      <c r="AR209" s="46">
        <f t="shared" si="139"/>
        <v>52383</v>
      </c>
      <c r="AS209" s="261">
        <f t="shared" si="117"/>
        <v>0</v>
      </c>
      <c r="AT209" s="262">
        <f t="shared" si="131"/>
        <v>0</v>
      </c>
      <c r="AU209" s="272">
        <f t="shared" si="118"/>
        <v>0</v>
      </c>
      <c r="AV209" s="263">
        <f t="shared" si="132"/>
        <v>0</v>
      </c>
    </row>
    <row r="210" spans="1:48" x14ac:dyDescent="0.45">
      <c r="A210" s="49">
        <v>201</v>
      </c>
      <c r="B210" s="46">
        <f t="shared" si="133"/>
        <v>52383</v>
      </c>
      <c r="C210" s="268" t="e">
        <f t="shared" si="105"/>
        <v>#NUM!</v>
      </c>
      <c r="D210" s="262" t="e">
        <f t="shared" si="119"/>
        <v>#NUM!</v>
      </c>
      <c r="E210" s="262" t="e">
        <f t="shared" si="106"/>
        <v>#NUM!</v>
      </c>
      <c r="F210" s="263" t="e">
        <f t="shared" si="120"/>
        <v>#NUM!</v>
      </c>
      <c r="G210" s="27"/>
      <c r="H210" s="45">
        <v>201</v>
      </c>
      <c r="I210" s="46">
        <f t="shared" si="134"/>
        <v>52383</v>
      </c>
      <c r="J210" s="261" t="e">
        <f t="shared" si="107"/>
        <v>#NUM!</v>
      </c>
      <c r="K210" s="262" t="e">
        <f t="shared" si="121"/>
        <v>#NUM!</v>
      </c>
      <c r="L210" s="272" t="e">
        <f t="shared" si="108"/>
        <v>#NUM!</v>
      </c>
      <c r="M210" s="263" t="e">
        <f t="shared" si="122"/>
        <v>#NUM!</v>
      </c>
      <c r="N210" s="26"/>
      <c r="O210" s="45">
        <v>201</v>
      </c>
      <c r="P210" s="46">
        <f t="shared" si="135"/>
        <v>52383</v>
      </c>
      <c r="Q210" s="261" t="e">
        <f t="shared" si="109"/>
        <v>#NUM!</v>
      </c>
      <c r="R210" s="262" t="e">
        <f t="shared" si="123"/>
        <v>#NUM!</v>
      </c>
      <c r="S210" s="272" t="e">
        <f t="shared" si="110"/>
        <v>#NUM!</v>
      </c>
      <c r="T210" s="263" t="e">
        <f t="shared" si="124"/>
        <v>#NUM!</v>
      </c>
      <c r="V210" s="45">
        <v>201</v>
      </c>
      <c r="W210" s="46">
        <f t="shared" si="136"/>
        <v>52383</v>
      </c>
      <c r="X210" s="261" t="e">
        <f t="shared" si="111"/>
        <v>#NUM!</v>
      </c>
      <c r="Y210" s="262" t="e">
        <f t="shared" si="125"/>
        <v>#NUM!</v>
      </c>
      <c r="Z210" s="272" t="e">
        <f t="shared" si="112"/>
        <v>#NUM!</v>
      </c>
      <c r="AA210" s="263" t="e">
        <f t="shared" si="126"/>
        <v>#NUM!</v>
      </c>
      <c r="AC210" s="45">
        <v>201</v>
      </c>
      <c r="AD210" s="46">
        <f t="shared" si="137"/>
        <v>52383</v>
      </c>
      <c r="AE210" s="261" t="e">
        <f t="shared" si="113"/>
        <v>#NUM!</v>
      </c>
      <c r="AF210" s="262" t="e">
        <f t="shared" si="127"/>
        <v>#NUM!</v>
      </c>
      <c r="AG210" s="272" t="e">
        <f t="shared" si="114"/>
        <v>#NUM!</v>
      </c>
      <c r="AH210" s="263" t="e">
        <f t="shared" si="128"/>
        <v>#NUM!</v>
      </c>
      <c r="AJ210" s="45">
        <v>201</v>
      </c>
      <c r="AK210" s="46">
        <f t="shared" si="138"/>
        <v>52383</v>
      </c>
      <c r="AL210" s="261" t="e">
        <f t="shared" si="115"/>
        <v>#NUM!</v>
      </c>
      <c r="AM210" s="262" t="e">
        <f t="shared" si="129"/>
        <v>#NUM!</v>
      </c>
      <c r="AN210" s="272" t="e">
        <f t="shared" si="116"/>
        <v>#NUM!</v>
      </c>
      <c r="AO210" s="263" t="e">
        <f t="shared" si="130"/>
        <v>#NUM!</v>
      </c>
      <c r="AQ210" s="45">
        <v>201</v>
      </c>
      <c r="AR210" s="46">
        <f t="shared" si="139"/>
        <v>52413</v>
      </c>
      <c r="AS210" s="261">
        <f t="shared" si="117"/>
        <v>0</v>
      </c>
      <c r="AT210" s="262">
        <f t="shared" si="131"/>
        <v>0</v>
      </c>
      <c r="AU210" s="272">
        <f t="shared" si="118"/>
        <v>0</v>
      </c>
      <c r="AV210" s="263">
        <f t="shared" si="132"/>
        <v>0</v>
      </c>
    </row>
    <row r="211" spans="1:48" x14ac:dyDescent="0.45">
      <c r="A211" s="49">
        <v>202</v>
      </c>
      <c r="B211" s="46">
        <f t="shared" si="133"/>
        <v>52413</v>
      </c>
      <c r="C211" s="268" t="e">
        <f t="shared" si="105"/>
        <v>#NUM!</v>
      </c>
      <c r="D211" s="262" t="e">
        <f t="shared" si="119"/>
        <v>#NUM!</v>
      </c>
      <c r="E211" s="262" t="e">
        <f t="shared" si="106"/>
        <v>#NUM!</v>
      </c>
      <c r="F211" s="263" t="e">
        <f t="shared" si="120"/>
        <v>#NUM!</v>
      </c>
      <c r="G211" s="27"/>
      <c r="H211" s="45">
        <v>202</v>
      </c>
      <c r="I211" s="46">
        <f t="shared" si="134"/>
        <v>52413</v>
      </c>
      <c r="J211" s="261" t="e">
        <f t="shared" si="107"/>
        <v>#NUM!</v>
      </c>
      <c r="K211" s="262" t="e">
        <f t="shared" si="121"/>
        <v>#NUM!</v>
      </c>
      <c r="L211" s="272" t="e">
        <f t="shared" si="108"/>
        <v>#NUM!</v>
      </c>
      <c r="M211" s="263" t="e">
        <f t="shared" si="122"/>
        <v>#NUM!</v>
      </c>
      <c r="N211" s="26"/>
      <c r="O211" s="45">
        <v>202</v>
      </c>
      <c r="P211" s="46">
        <f t="shared" si="135"/>
        <v>52413</v>
      </c>
      <c r="Q211" s="261" t="e">
        <f t="shared" si="109"/>
        <v>#NUM!</v>
      </c>
      <c r="R211" s="262" t="e">
        <f t="shared" si="123"/>
        <v>#NUM!</v>
      </c>
      <c r="S211" s="272" t="e">
        <f t="shared" si="110"/>
        <v>#NUM!</v>
      </c>
      <c r="T211" s="263" t="e">
        <f t="shared" si="124"/>
        <v>#NUM!</v>
      </c>
      <c r="V211" s="45">
        <v>202</v>
      </c>
      <c r="W211" s="46">
        <f t="shared" si="136"/>
        <v>52413</v>
      </c>
      <c r="X211" s="261" t="e">
        <f t="shared" si="111"/>
        <v>#NUM!</v>
      </c>
      <c r="Y211" s="262" t="e">
        <f t="shared" si="125"/>
        <v>#NUM!</v>
      </c>
      <c r="Z211" s="272" t="e">
        <f t="shared" si="112"/>
        <v>#NUM!</v>
      </c>
      <c r="AA211" s="263" t="e">
        <f t="shared" si="126"/>
        <v>#NUM!</v>
      </c>
      <c r="AC211" s="45">
        <v>202</v>
      </c>
      <c r="AD211" s="46">
        <f t="shared" si="137"/>
        <v>52413</v>
      </c>
      <c r="AE211" s="261" t="e">
        <f t="shared" si="113"/>
        <v>#NUM!</v>
      </c>
      <c r="AF211" s="262" t="e">
        <f t="shared" si="127"/>
        <v>#NUM!</v>
      </c>
      <c r="AG211" s="272" t="e">
        <f t="shared" si="114"/>
        <v>#NUM!</v>
      </c>
      <c r="AH211" s="263" t="e">
        <f t="shared" si="128"/>
        <v>#NUM!</v>
      </c>
      <c r="AJ211" s="45">
        <v>202</v>
      </c>
      <c r="AK211" s="46">
        <f t="shared" si="138"/>
        <v>52413</v>
      </c>
      <c r="AL211" s="261" t="e">
        <f t="shared" si="115"/>
        <v>#NUM!</v>
      </c>
      <c r="AM211" s="262" t="e">
        <f t="shared" si="129"/>
        <v>#NUM!</v>
      </c>
      <c r="AN211" s="272" t="e">
        <f t="shared" si="116"/>
        <v>#NUM!</v>
      </c>
      <c r="AO211" s="263" t="e">
        <f t="shared" si="130"/>
        <v>#NUM!</v>
      </c>
      <c r="AQ211" s="45">
        <v>202</v>
      </c>
      <c r="AR211" s="46">
        <f t="shared" si="139"/>
        <v>52444</v>
      </c>
      <c r="AS211" s="261">
        <f t="shared" si="117"/>
        <v>0</v>
      </c>
      <c r="AT211" s="262">
        <f t="shared" si="131"/>
        <v>0</v>
      </c>
      <c r="AU211" s="272">
        <f t="shared" si="118"/>
        <v>0</v>
      </c>
      <c r="AV211" s="263">
        <f t="shared" si="132"/>
        <v>0</v>
      </c>
    </row>
    <row r="212" spans="1:48" x14ac:dyDescent="0.45">
      <c r="A212" s="49">
        <v>203</v>
      </c>
      <c r="B212" s="46">
        <f t="shared" si="133"/>
        <v>52444</v>
      </c>
      <c r="C212" s="268" t="e">
        <f t="shared" si="105"/>
        <v>#NUM!</v>
      </c>
      <c r="D212" s="262" t="e">
        <f t="shared" si="119"/>
        <v>#NUM!</v>
      </c>
      <c r="E212" s="262" t="e">
        <f t="shared" si="106"/>
        <v>#NUM!</v>
      </c>
      <c r="F212" s="263" t="e">
        <f t="shared" si="120"/>
        <v>#NUM!</v>
      </c>
      <c r="G212" s="27"/>
      <c r="H212" s="45">
        <v>203</v>
      </c>
      <c r="I212" s="46">
        <f t="shared" si="134"/>
        <v>52444</v>
      </c>
      <c r="J212" s="261" t="e">
        <f t="shared" si="107"/>
        <v>#NUM!</v>
      </c>
      <c r="K212" s="262" t="e">
        <f t="shared" si="121"/>
        <v>#NUM!</v>
      </c>
      <c r="L212" s="272" t="e">
        <f t="shared" si="108"/>
        <v>#NUM!</v>
      </c>
      <c r="M212" s="263" t="e">
        <f t="shared" si="122"/>
        <v>#NUM!</v>
      </c>
      <c r="N212" s="26"/>
      <c r="O212" s="45">
        <v>203</v>
      </c>
      <c r="P212" s="46">
        <f t="shared" si="135"/>
        <v>52444</v>
      </c>
      <c r="Q212" s="261" t="e">
        <f t="shared" si="109"/>
        <v>#NUM!</v>
      </c>
      <c r="R212" s="262" t="e">
        <f t="shared" si="123"/>
        <v>#NUM!</v>
      </c>
      <c r="S212" s="272" t="e">
        <f t="shared" si="110"/>
        <v>#NUM!</v>
      </c>
      <c r="T212" s="263" t="e">
        <f t="shared" si="124"/>
        <v>#NUM!</v>
      </c>
      <c r="V212" s="45">
        <v>203</v>
      </c>
      <c r="W212" s="46">
        <f t="shared" si="136"/>
        <v>52444</v>
      </c>
      <c r="X212" s="261" t="e">
        <f t="shared" si="111"/>
        <v>#NUM!</v>
      </c>
      <c r="Y212" s="262" t="e">
        <f t="shared" si="125"/>
        <v>#NUM!</v>
      </c>
      <c r="Z212" s="272" t="e">
        <f t="shared" si="112"/>
        <v>#NUM!</v>
      </c>
      <c r="AA212" s="263" t="e">
        <f t="shared" si="126"/>
        <v>#NUM!</v>
      </c>
      <c r="AC212" s="45">
        <v>203</v>
      </c>
      <c r="AD212" s="46">
        <f t="shared" si="137"/>
        <v>52444</v>
      </c>
      <c r="AE212" s="261" t="e">
        <f t="shared" si="113"/>
        <v>#NUM!</v>
      </c>
      <c r="AF212" s="262" t="e">
        <f t="shared" si="127"/>
        <v>#NUM!</v>
      </c>
      <c r="AG212" s="272" t="e">
        <f t="shared" si="114"/>
        <v>#NUM!</v>
      </c>
      <c r="AH212" s="263" t="e">
        <f t="shared" si="128"/>
        <v>#NUM!</v>
      </c>
      <c r="AJ212" s="45">
        <v>203</v>
      </c>
      <c r="AK212" s="46">
        <f t="shared" si="138"/>
        <v>52444</v>
      </c>
      <c r="AL212" s="261" t="e">
        <f t="shared" si="115"/>
        <v>#NUM!</v>
      </c>
      <c r="AM212" s="262" t="e">
        <f t="shared" si="129"/>
        <v>#NUM!</v>
      </c>
      <c r="AN212" s="272" t="e">
        <f t="shared" si="116"/>
        <v>#NUM!</v>
      </c>
      <c r="AO212" s="263" t="e">
        <f t="shared" si="130"/>
        <v>#NUM!</v>
      </c>
      <c r="AQ212" s="45">
        <v>203</v>
      </c>
      <c r="AR212" s="46">
        <f t="shared" si="139"/>
        <v>52475</v>
      </c>
      <c r="AS212" s="261">
        <f t="shared" si="117"/>
        <v>0</v>
      </c>
      <c r="AT212" s="262">
        <f t="shared" si="131"/>
        <v>0</v>
      </c>
      <c r="AU212" s="272">
        <f t="shared" si="118"/>
        <v>0</v>
      </c>
      <c r="AV212" s="263">
        <f t="shared" si="132"/>
        <v>0</v>
      </c>
    </row>
    <row r="213" spans="1:48" ht="14.65" thickBot="1" x14ac:dyDescent="0.5">
      <c r="A213" s="52">
        <v>204</v>
      </c>
      <c r="B213" s="53">
        <f t="shared" si="133"/>
        <v>52475</v>
      </c>
      <c r="C213" s="269" t="e">
        <f t="shared" si="105"/>
        <v>#NUM!</v>
      </c>
      <c r="D213" s="265" t="e">
        <f t="shared" si="119"/>
        <v>#NUM!</v>
      </c>
      <c r="E213" s="265" t="e">
        <f t="shared" si="106"/>
        <v>#NUM!</v>
      </c>
      <c r="F213" s="266" t="e">
        <f t="shared" si="120"/>
        <v>#NUM!</v>
      </c>
      <c r="G213" s="27"/>
      <c r="H213" s="47">
        <v>204</v>
      </c>
      <c r="I213" s="53">
        <f t="shared" si="134"/>
        <v>52475</v>
      </c>
      <c r="J213" s="264" t="e">
        <f t="shared" si="107"/>
        <v>#NUM!</v>
      </c>
      <c r="K213" s="265" t="e">
        <f t="shared" si="121"/>
        <v>#NUM!</v>
      </c>
      <c r="L213" s="273" t="e">
        <f t="shared" si="108"/>
        <v>#NUM!</v>
      </c>
      <c r="M213" s="266" t="e">
        <f t="shared" si="122"/>
        <v>#NUM!</v>
      </c>
      <c r="N213" s="26"/>
      <c r="O213" s="47">
        <v>204</v>
      </c>
      <c r="P213" s="53">
        <f t="shared" si="135"/>
        <v>52475</v>
      </c>
      <c r="Q213" s="264" t="e">
        <f t="shared" si="109"/>
        <v>#NUM!</v>
      </c>
      <c r="R213" s="265" t="e">
        <f t="shared" si="123"/>
        <v>#NUM!</v>
      </c>
      <c r="S213" s="273" t="e">
        <f t="shared" si="110"/>
        <v>#NUM!</v>
      </c>
      <c r="T213" s="266" t="e">
        <f t="shared" si="124"/>
        <v>#NUM!</v>
      </c>
      <c r="V213" s="47">
        <v>204</v>
      </c>
      <c r="W213" s="53">
        <f t="shared" si="136"/>
        <v>52475</v>
      </c>
      <c r="X213" s="264" t="e">
        <f t="shared" si="111"/>
        <v>#NUM!</v>
      </c>
      <c r="Y213" s="265" t="e">
        <f t="shared" si="125"/>
        <v>#NUM!</v>
      </c>
      <c r="Z213" s="273" t="e">
        <f t="shared" si="112"/>
        <v>#NUM!</v>
      </c>
      <c r="AA213" s="266" t="e">
        <f t="shared" si="126"/>
        <v>#NUM!</v>
      </c>
      <c r="AC213" s="47">
        <v>204</v>
      </c>
      <c r="AD213" s="53">
        <f t="shared" si="137"/>
        <v>52475</v>
      </c>
      <c r="AE213" s="264" t="e">
        <f t="shared" si="113"/>
        <v>#NUM!</v>
      </c>
      <c r="AF213" s="265" t="e">
        <f t="shared" si="127"/>
        <v>#NUM!</v>
      </c>
      <c r="AG213" s="273" t="e">
        <f t="shared" si="114"/>
        <v>#NUM!</v>
      </c>
      <c r="AH213" s="266" t="e">
        <f t="shared" si="128"/>
        <v>#NUM!</v>
      </c>
      <c r="AJ213" s="47">
        <v>204</v>
      </c>
      <c r="AK213" s="53">
        <f t="shared" si="138"/>
        <v>52475</v>
      </c>
      <c r="AL213" s="264" t="e">
        <f t="shared" si="115"/>
        <v>#NUM!</v>
      </c>
      <c r="AM213" s="265" t="e">
        <f t="shared" si="129"/>
        <v>#NUM!</v>
      </c>
      <c r="AN213" s="273" t="e">
        <f t="shared" si="116"/>
        <v>#NUM!</v>
      </c>
      <c r="AO213" s="266" t="e">
        <f t="shared" si="130"/>
        <v>#NUM!</v>
      </c>
      <c r="AQ213" s="47">
        <v>204</v>
      </c>
      <c r="AR213" s="53">
        <f t="shared" si="139"/>
        <v>52505</v>
      </c>
      <c r="AS213" s="264">
        <f t="shared" si="117"/>
        <v>0</v>
      </c>
      <c r="AT213" s="265">
        <f t="shared" si="131"/>
        <v>0</v>
      </c>
      <c r="AU213" s="273">
        <f t="shared" si="118"/>
        <v>0</v>
      </c>
      <c r="AV213" s="266">
        <f t="shared" si="132"/>
        <v>0</v>
      </c>
    </row>
    <row r="214" spans="1:48" x14ac:dyDescent="0.45">
      <c r="A214" s="49">
        <v>205</v>
      </c>
      <c r="B214" s="46">
        <f t="shared" si="133"/>
        <v>52505</v>
      </c>
      <c r="C214" s="270" t="e">
        <f t="shared" si="105"/>
        <v>#NUM!</v>
      </c>
      <c r="D214" s="259" t="e">
        <f t="shared" si="119"/>
        <v>#NUM!</v>
      </c>
      <c r="E214" s="259" t="e">
        <f t="shared" si="106"/>
        <v>#NUM!</v>
      </c>
      <c r="F214" s="260" t="e">
        <f t="shared" si="120"/>
        <v>#NUM!</v>
      </c>
      <c r="G214" s="27"/>
      <c r="H214" s="43">
        <v>205</v>
      </c>
      <c r="I214" s="46">
        <f t="shared" si="134"/>
        <v>52505</v>
      </c>
      <c r="J214" s="258" t="e">
        <f t="shared" si="107"/>
        <v>#NUM!</v>
      </c>
      <c r="K214" s="259" t="e">
        <f t="shared" si="121"/>
        <v>#NUM!</v>
      </c>
      <c r="L214" s="271" t="e">
        <f t="shared" si="108"/>
        <v>#NUM!</v>
      </c>
      <c r="M214" s="260" t="e">
        <f t="shared" si="122"/>
        <v>#NUM!</v>
      </c>
      <c r="N214" s="26"/>
      <c r="O214" s="43">
        <v>205</v>
      </c>
      <c r="P214" s="46">
        <f t="shared" si="135"/>
        <v>52505</v>
      </c>
      <c r="Q214" s="258" t="e">
        <f t="shared" si="109"/>
        <v>#NUM!</v>
      </c>
      <c r="R214" s="259" t="e">
        <f t="shared" si="123"/>
        <v>#NUM!</v>
      </c>
      <c r="S214" s="271" t="e">
        <f t="shared" si="110"/>
        <v>#NUM!</v>
      </c>
      <c r="T214" s="260" t="e">
        <f t="shared" si="124"/>
        <v>#NUM!</v>
      </c>
      <c r="V214" s="43">
        <v>205</v>
      </c>
      <c r="W214" s="46">
        <f t="shared" si="136"/>
        <v>52505</v>
      </c>
      <c r="X214" s="258" t="e">
        <f t="shared" si="111"/>
        <v>#NUM!</v>
      </c>
      <c r="Y214" s="259" t="e">
        <f t="shared" si="125"/>
        <v>#NUM!</v>
      </c>
      <c r="Z214" s="271" t="e">
        <f t="shared" si="112"/>
        <v>#NUM!</v>
      </c>
      <c r="AA214" s="260" t="e">
        <f t="shared" si="126"/>
        <v>#NUM!</v>
      </c>
      <c r="AC214" s="43">
        <v>205</v>
      </c>
      <c r="AD214" s="46">
        <f t="shared" si="137"/>
        <v>52505</v>
      </c>
      <c r="AE214" s="258" t="e">
        <f t="shared" si="113"/>
        <v>#NUM!</v>
      </c>
      <c r="AF214" s="259" t="e">
        <f t="shared" si="127"/>
        <v>#NUM!</v>
      </c>
      <c r="AG214" s="271" t="e">
        <f t="shared" si="114"/>
        <v>#NUM!</v>
      </c>
      <c r="AH214" s="260" t="e">
        <f t="shared" si="128"/>
        <v>#NUM!</v>
      </c>
      <c r="AJ214" s="43">
        <v>205</v>
      </c>
      <c r="AK214" s="46">
        <f t="shared" si="138"/>
        <v>52505</v>
      </c>
      <c r="AL214" s="258" t="e">
        <f t="shared" si="115"/>
        <v>#NUM!</v>
      </c>
      <c r="AM214" s="259" t="e">
        <f t="shared" si="129"/>
        <v>#NUM!</v>
      </c>
      <c r="AN214" s="271" t="e">
        <f t="shared" si="116"/>
        <v>#NUM!</v>
      </c>
      <c r="AO214" s="260" t="e">
        <f t="shared" si="130"/>
        <v>#NUM!</v>
      </c>
      <c r="AQ214" s="43">
        <v>205</v>
      </c>
      <c r="AR214" s="46">
        <f t="shared" si="139"/>
        <v>52536</v>
      </c>
      <c r="AS214" s="258">
        <f t="shared" si="117"/>
        <v>0</v>
      </c>
      <c r="AT214" s="259">
        <f t="shared" si="131"/>
        <v>0</v>
      </c>
      <c r="AU214" s="271">
        <f t="shared" si="118"/>
        <v>0</v>
      </c>
      <c r="AV214" s="260">
        <f t="shared" si="132"/>
        <v>0</v>
      </c>
    </row>
    <row r="215" spans="1:48" x14ac:dyDescent="0.45">
      <c r="A215" s="49">
        <v>206</v>
      </c>
      <c r="B215" s="46">
        <f t="shared" si="133"/>
        <v>52536</v>
      </c>
      <c r="C215" s="268" t="e">
        <f t="shared" si="105"/>
        <v>#NUM!</v>
      </c>
      <c r="D215" s="262" t="e">
        <f t="shared" si="119"/>
        <v>#NUM!</v>
      </c>
      <c r="E215" s="262" t="e">
        <f t="shared" si="106"/>
        <v>#NUM!</v>
      </c>
      <c r="F215" s="263" t="e">
        <f t="shared" si="120"/>
        <v>#NUM!</v>
      </c>
      <c r="G215" s="27"/>
      <c r="H215" s="45">
        <v>206</v>
      </c>
      <c r="I215" s="46">
        <f t="shared" si="134"/>
        <v>52536</v>
      </c>
      <c r="J215" s="261" t="e">
        <f t="shared" si="107"/>
        <v>#NUM!</v>
      </c>
      <c r="K215" s="262" t="e">
        <f t="shared" si="121"/>
        <v>#NUM!</v>
      </c>
      <c r="L215" s="272" t="e">
        <f t="shared" si="108"/>
        <v>#NUM!</v>
      </c>
      <c r="M215" s="263" t="e">
        <f t="shared" si="122"/>
        <v>#NUM!</v>
      </c>
      <c r="N215" s="26"/>
      <c r="O215" s="45">
        <v>206</v>
      </c>
      <c r="P215" s="46">
        <f t="shared" si="135"/>
        <v>52536</v>
      </c>
      <c r="Q215" s="261" t="e">
        <f t="shared" si="109"/>
        <v>#NUM!</v>
      </c>
      <c r="R215" s="262" t="e">
        <f t="shared" si="123"/>
        <v>#NUM!</v>
      </c>
      <c r="S215" s="272" t="e">
        <f t="shared" si="110"/>
        <v>#NUM!</v>
      </c>
      <c r="T215" s="263" t="e">
        <f t="shared" si="124"/>
        <v>#NUM!</v>
      </c>
      <c r="V215" s="45">
        <v>206</v>
      </c>
      <c r="W215" s="46">
        <f t="shared" si="136"/>
        <v>52536</v>
      </c>
      <c r="X215" s="261" t="e">
        <f t="shared" si="111"/>
        <v>#NUM!</v>
      </c>
      <c r="Y215" s="262" t="e">
        <f t="shared" si="125"/>
        <v>#NUM!</v>
      </c>
      <c r="Z215" s="272" t="e">
        <f t="shared" si="112"/>
        <v>#NUM!</v>
      </c>
      <c r="AA215" s="263" t="e">
        <f t="shared" si="126"/>
        <v>#NUM!</v>
      </c>
      <c r="AC215" s="45">
        <v>206</v>
      </c>
      <c r="AD215" s="46">
        <f t="shared" si="137"/>
        <v>52536</v>
      </c>
      <c r="AE215" s="261" t="e">
        <f t="shared" si="113"/>
        <v>#NUM!</v>
      </c>
      <c r="AF215" s="262" t="e">
        <f t="shared" si="127"/>
        <v>#NUM!</v>
      </c>
      <c r="AG215" s="272" t="e">
        <f t="shared" si="114"/>
        <v>#NUM!</v>
      </c>
      <c r="AH215" s="263" t="e">
        <f t="shared" si="128"/>
        <v>#NUM!</v>
      </c>
      <c r="AJ215" s="45">
        <v>206</v>
      </c>
      <c r="AK215" s="46">
        <f t="shared" si="138"/>
        <v>52536</v>
      </c>
      <c r="AL215" s="261" t="e">
        <f t="shared" si="115"/>
        <v>#NUM!</v>
      </c>
      <c r="AM215" s="262" t="e">
        <f t="shared" si="129"/>
        <v>#NUM!</v>
      </c>
      <c r="AN215" s="272" t="e">
        <f t="shared" si="116"/>
        <v>#NUM!</v>
      </c>
      <c r="AO215" s="263" t="e">
        <f t="shared" si="130"/>
        <v>#NUM!</v>
      </c>
      <c r="AQ215" s="45">
        <v>206</v>
      </c>
      <c r="AR215" s="46">
        <f t="shared" si="139"/>
        <v>52566</v>
      </c>
      <c r="AS215" s="261">
        <f t="shared" si="117"/>
        <v>0</v>
      </c>
      <c r="AT215" s="262">
        <f t="shared" si="131"/>
        <v>0</v>
      </c>
      <c r="AU215" s="272">
        <f t="shared" si="118"/>
        <v>0</v>
      </c>
      <c r="AV215" s="263">
        <f t="shared" si="132"/>
        <v>0</v>
      </c>
    </row>
    <row r="216" spans="1:48" x14ac:dyDescent="0.45">
      <c r="A216" s="49">
        <v>207</v>
      </c>
      <c r="B216" s="46">
        <f t="shared" si="133"/>
        <v>52566</v>
      </c>
      <c r="C216" s="268" t="e">
        <f t="shared" si="105"/>
        <v>#NUM!</v>
      </c>
      <c r="D216" s="262" t="e">
        <f t="shared" si="119"/>
        <v>#NUM!</v>
      </c>
      <c r="E216" s="262" t="e">
        <f t="shared" si="106"/>
        <v>#NUM!</v>
      </c>
      <c r="F216" s="263" t="e">
        <f t="shared" si="120"/>
        <v>#NUM!</v>
      </c>
      <c r="G216" s="27"/>
      <c r="H216" s="45">
        <v>207</v>
      </c>
      <c r="I216" s="46">
        <f t="shared" si="134"/>
        <v>52566</v>
      </c>
      <c r="J216" s="261" t="e">
        <f t="shared" si="107"/>
        <v>#NUM!</v>
      </c>
      <c r="K216" s="262" t="e">
        <f t="shared" si="121"/>
        <v>#NUM!</v>
      </c>
      <c r="L216" s="272" t="e">
        <f t="shared" si="108"/>
        <v>#NUM!</v>
      </c>
      <c r="M216" s="263" t="e">
        <f t="shared" si="122"/>
        <v>#NUM!</v>
      </c>
      <c r="N216" s="26"/>
      <c r="O216" s="45">
        <v>207</v>
      </c>
      <c r="P216" s="46">
        <f t="shared" si="135"/>
        <v>52566</v>
      </c>
      <c r="Q216" s="261" t="e">
        <f t="shared" si="109"/>
        <v>#NUM!</v>
      </c>
      <c r="R216" s="262" t="e">
        <f t="shared" si="123"/>
        <v>#NUM!</v>
      </c>
      <c r="S216" s="272" t="e">
        <f t="shared" si="110"/>
        <v>#NUM!</v>
      </c>
      <c r="T216" s="263" t="e">
        <f t="shared" si="124"/>
        <v>#NUM!</v>
      </c>
      <c r="V216" s="45">
        <v>207</v>
      </c>
      <c r="W216" s="46">
        <f t="shared" si="136"/>
        <v>52566</v>
      </c>
      <c r="X216" s="261" t="e">
        <f t="shared" si="111"/>
        <v>#NUM!</v>
      </c>
      <c r="Y216" s="262" t="e">
        <f t="shared" si="125"/>
        <v>#NUM!</v>
      </c>
      <c r="Z216" s="272" t="e">
        <f t="shared" si="112"/>
        <v>#NUM!</v>
      </c>
      <c r="AA216" s="263" t="e">
        <f t="shared" si="126"/>
        <v>#NUM!</v>
      </c>
      <c r="AC216" s="45">
        <v>207</v>
      </c>
      <c r="AD216" s="46">
        <f t="shared" si="137"/>
        <v>52566</v>
      </c>
      <c r="AE216" s="261" t="e">
        <f t="shared" si="113"/>
        <v>#NUM!</v>
      </c>
      <c r="AF216" s="262" t="e">
        <f t="shared" si="127"/>
        <v>#NUM!</v>
      </c>
      <c r="AG216" s="272" t="e">
        <f t="shared" si="114"/>
        <v>#NUM!</v>
      </c>
      <c r="AH216" s="263" t="e">
        <f t="shared" si="128"/>
        <v>#NUM!</v>
      </c>
      <c r="AJ216" s="45">
        <v>207</v>
      </c>
      <c r="AK216" s="46">
        <f t="shared" si="138"/>
        <v>52566</v>
      </c>
      <c r="AL216" s="261" t="e">
        <f t="shared" si="115"/>
        <v>#NUM!</v>
      </c>
      <c r="AM216" s="262" t="e">
        <f t="shared" si="129"/>
        <v>#NUM!</v>
      </c>
      <c r="AN216" s="272" t="e">
        <f t="shared" si="116"/>
        <v>#NUM!</v>
      </c>
      <c r="AO216" s="263" t="e">
        <f t="shared" si="130"/>
        <v>#NUM!</v>
      </c>
      <c r="AQ216" s="45">
        <v>207</v>
      </c>
      <c r="AR216" s="46">
        <f t="shared" si="139"/>
        <v>52597</v>
      </c>
      <c r="AS216" s="261">
        <f t="shared" si="117"/>
        <v>0</v>
      </c>
      <c r="AT216" s="262">
        <f t="shared" si="131"/>
        <v>0</v>
      </c>
      <c r="AU216" s="272">
        <f t="shared" si="118"/>
        <v>0</v>
      </c>
      <c r="AV216" s="263">
        <f t="shared" si="132"/>
        <v>0</v>
      </c>
    </row>
    <row r="217" spans="1:48" x14ac:dyDescent="0.45">
      <c r="A217" s="49">
        <v>208</v>
      </c>
      <c r="B217" s="46">
        <f t="shared" si="133"/>
        <v>52597</v>
      </c>
      <c r="C217" s="268" t="e">
        <f t="shared" si="105"/>
        <v>#NUM!</v>
      </c>
      <c r="D217" s="262" t="e">
        <f t="shared" si="119"/>
        <v>#NUM!</v>
      </c>
      <c r="E217" s="262" t="e">
        <f t="shared" si="106"/>
        <v>#NUM!</v>
      </c>
      <c r="F217" s="263" t="e">
        <f t="shared" si="120"/>
        <v>#NUM!</v>
      </c>
      <c r="G217" s="27"/>
      <c r="H217" s="45">
        <v>208</v>
      </c>
      <c r="I217" s="46">
        <f t="shared" si="134"/>
        <v>52597</v>
      </c>
      <c r="J217" s="261" t="e">
        <f t="shared" si="107"/>
        <v>#NUM!</v>
      </c>
      <c r="K217" s="262" t="e">
        <f t="shared" si="121"/>
        <v>#NUM!</v>
      </c>
      <c r="L217" s="272" t="e">
        <f t="shared" si="108"/>
        <v>#NUM!</v>
      </c>
      <c r="M217" s="263" t="e">
        <f t="shared" si="122"/>
        <v>#NUM!</v>
      </c>
      <c r="N217" s="26"/>
      <c r="O217" s="45">
        <v>208</v>
      </c>
      <c r="P217" s="46">
        <f t="shared" si="135"/>
        <v>52597</v>
      </c>
      <c r="Q217" s="261" t="e">
        <f t="shared" si="109"/>
        <v>#NUM!</v>
      </c>
      <c r="R217" s="262" t="e">
        <f t="shared" si="123"/>
        <v>#NUM!</v>
      </c>
      <c r="S217" s="272" t="e">
        <f t="shared" si="110"/>
        <v>#NUM!</v>
      </c>
      <c r="T217" s="263" t="e">
        <f t="shared" si="124"/>
        <v>#NUM!</v>
      </c>
      <c r="V217" s="45">
        <v>208</v>
      </c>
      <c r="W217" s="46">
        <f t="shared" si="136"/>
        <v>52597</v>
      </c>
      <c r="X217" s="261" t="e">
        <f t="shared" si="111"/>
        <v>#NUM!</v>
      </c>
      <c r="Y217" s="262" t="e">
        <f t="shared" si="125"/>
        <v>#NUM!</v>
      </c>
      <c r="Z217" s="272" t="e">
        <f t="shared" si="112"/>
        <v>#NUM!</v>
      </c>
      <c r="AA217" s="263" t="e">
        <f t="shared" si="126"/>
        <v>#NUM!</v>
      </c>
      <c r="AC217" s="45">
        <v>208</v>
      </c>
      <c r="AD217" s="46">
        <f t="shared" si="137"/>
        <v>52597</v>
      </c>
      <c r="AE217" s="261" t="e">
        <f t="shared" si="113"/>
        <v>#NUM!</v>
      </c>
      <c r="AF217" s="262" t="e">
        <f t="shared" si="127"/>
        <v>#NUM!</v>
      </c>
      <c r="AG217" s="272" t="e">
        <f t="shared" si="114"/>
        <v>#NUM!</v>
      </c>
      <c r="AH217" s="263" t="e">
        <f t="shared" si="128"/>
        <v>#NUM!</v>
      </c>
      <c r="AJ217" s="45">
        <v>208</v>
      </c>
      <c r="AK217" s="46">
        <f t="shared" si="138"/>
        <v>52597</v>
      </c>
      <c r="AL217" s="261" t="e">
        <f t="shared" si="115"/>
        <v>#NUM!</v>
      </c>
      <c r="AM217" s="262" t="e">
        <f t="shared" si="129"/>
        <v>#NUM!</v>
      </c>
      <c r="AN217" s="272" t="e">
        <f t="shared" si="116"/>
        <v>#NUM!</v>
      </c>
      <c r="AO217" s="263" t="e">
        <f t="shared" si="130"/>
        <v>#NUM!</v>
      </c>
      <c r="AQ217" s="45">
        <v>208</v>
      </c>
      <c r="AR217" s="46">
        <f t="shared" si="139"/>
        <v>52628</v>
      </c>
      <c r="AS217" s="261">
        <f t="shared" si="117"/>
        <v>0</v>
      </c>
      <c r="AT217" s="262">
        <f t="shared" si="131"/>
        <v>0</v>
      </c>
      <c r="AU217" s="272">
        <f t="shared" si="118"/>
        <v>0</v>
      </c>
      <c r="AV217" s="263">
        <f t="shared" si="132"/>
        <v>0</v>
      </c>
    </row>
    <row r="218" spans="1:48" x14ac:dyDescent="0.45">
      <c r="A218" s="49">
        <v>209</v>
      </c>
      <c r="B218" s="46">
        <f t="shared" si="133"/>
        <v>52628</v>
      </c>
      <c r="C218" s="268" t="e">
        <f t="shared" si="105"/>
        <v>#NUM!</v>
      </c>
      <c r="D218" s="262" t="e">
        <f t="shared" si="119"/>
        <v>#NUM!</v>
      </c>
      <c r="E218" s="262" t="e">
        <f t="shared" si="106"/>
        <v>#NUM!</v>
      </c>
      <c r="F218" s="263" t="e">
        <f t="shared" si="120"/>
        <v>#NUM!</v>
      </c>
      <c r="G218" s="27"/>
      <c r="H218" s="45">
        <v>209</v>
      </c>
      <c r="I218" s="46">
        <f t="shared" si="134"/>
        <v>52628</v>
      </c>
      <c r="J218" s="261" t="e">
        <f t="shared" si="107"/>
        <v>#NUM!</v>
      </c>
      <c r="K218" s="262" t="e">
        <f t="shared" si="121"/>
        <v>#NUM!</v>
      </c>
      <c r="L218" s="272" t="e">
        <f t="shared" si="108"/>
        <v>#NUM!</v>
      </c>
      <c r="M218" s="263" t="e">
        <f t="shared" si="122"/>
        <v>#NUM!</v>
      </c>
      <c r="N218" s="26"/>
      <c r="O218" s="45">
        <v>209</v>
      </c>
      <c r="P218" s="46">
        <f t="shared" si="135"/>
        <v>52628</v>
      </c>
      <c r="Q218" s="261" t="e">
        <f t="shared" si="109"/>
        <v>#NUM!</v>
      </c>
      <c r="R218" s="262" t="e">
        <f t="shared" si="123"/>
        <v>#NUM!</v>
      </c>
      <c r="S218" s="272" t="e">
        <f t="shared" si="110"/>
        <v>#NUM!</v>
      </c>
      <c r="T218" s="263" t="e">
        <f t="shared" si="124"/>
        <v>#NUM!</v>
      </c>
      <c r="V218" s="45">
        <v>209</v>
      </c>
      <c r="W218" s="46">
        <f t="shared" si="136"/>
        <v>52628</v>
      </c>
      <c r="X218" s="261" t="e">
        <f t="shared" si="111"/>
        <v>#NUM!</v>
      </c>
      <c r="Y218" s="262" t="e">
        <f t="shared" si="125"/>
        <v>#NUM!</v>
      </c>
      <c r="Z218" s="272" t="e">
        <f t="shared" si="112"/>
        <v>#NUM!</v>
      </c>
      <c r="AA218" s="263" t="e">
        <f t="shared" si="126"/>
        <v>#NUM!</v>
      </c>
      <c r="AC218" s="45">
        <v>209</v>
      </c>
      <c r="AD218" s="46">
        <f t="shared" si="137"/>
        <v>52628</v>
      </c>
      <c r="AE218" s="261" t="e">
        <f t="shared" si="113"/>
        <v>#NUM!</v>
      </c>
      <c r="AF218" s="262" t="e">
        <f t="shared" si="127"/>
        <v>#NUM!</v>
      </c>
      <c r="AG218" s="272" t="e">
        <f t="shared" si="114"/>
        <v>#NUM!</v>
      </c>
      <c r="AH218" s="263" t="e">
        <f t="shared" si="128"/>
        <v>#NUM!</v>
      </c>
      <c r="AJ218" s="45">
        <v>209</v>
      </c>
      <c r="AK218" s="46">
        <f t="shared" si="138"/>
        <v>52628</v>
      </c>
      <c r="AL218" s="261" t="e">
        <f t="shared" si="115"/>
        <v>#NUM!</v>
      </c>
      <c r="AM218" s="262" t="e">
        <f t="shared" si="129"/>
        <v>#NUM!</v>
      </c>
      <c r="AN218" s="272" t="e">
        <f t="shared" si="116"/>
        <v>#NUM!</v>
      </c>
      <c r="AO218" s="263" t="e">
        <f t="shared" si="130"/>
        <v>#NUM!</v>
      </c>
      <c r="AQ218" s="45">
        <v>209</v>
      </c>
      <c r="AR218" s="46">
        <f t="shared" si="139"/>
        <v>52657</v>
      </c>
      <c r="AS218" s="261">
        <f t="shared" si="117"/>
        <v>0</v>
      </c>
      <c r="AT218" s="262">
        <f t="shared" si="131"/>
        <v>0</v>
      </c>
      <c r="AU218" s="272">
        <f t="shared" si="118"/>
        <v>0</v>
      </c>
      <c r="AV218" s="263">
        <f t="shared" si="132"/>
        <v>0</v>
      </c>
    </row>
    <row r="219" spans="1:48" x14ac:dyDescent="0.45">
      <c r="A219" s="49">
        <v>210</v>
      </c>
      <c r="B219" s="46">
        <f t="shared" si="133"/>
        <v>52657</v>
      </c>
      <c r="C219" s="268" t="e">
        <f t="shared" si="105"/>
        <v>#NUM!</v>
      </c>
      <c r="D219" s="262" t="e">
        <f t="shared" si="119"/>
        <v>#NUM!</v>
      </c>
      <c r="E219" s="262" t="e">
        <f t="shared" si="106"/>
        <v>#NUM!</v>
      </c>
      <c r="F219" s="263" t="e">
        <f t="shared" si="120"/>
        <v>#NUM!</v>
      </c>
      <c r="G219" s="27"/>
      <c r="H219" s="45">
        <v>210</v>
      </c>
      <c r="I219" s="46">
        <f t="shared" si="134"/>
        <v>52657</v>
      </c>
      <c r="J219" s="261" t="e">
        <f t="shared" si="107"/>
        <v>#NUM!</v>
      </c>
      <c r="K219" s="262" t="e">
        <f t="shared" si="121"/>
        <v>#NUM!</v>
      </c>
      <c r="L219" s="272" t="e">
        <f t="shared" si="108"/>
        <v>#NUM!</v>
      </c>
      <c r="M219" s="263" t="e">
        <f t="shared" si="122"/>
        <v>#NUM!</v>
      </c>
      <c r="N219" s="26"/>
      <c r="O219" s="45">
        <v>210</v>
      </c>
      <c r="P219" s="46">
        <f t="shared" si="135"/>
        <v>52657</v>
      </c>
      <c r="Q219" s="261" t="e">
        <f t="shared" si="109"/>
        <v>#NUM!</v>
      </c>
      <c r="R219" s="262" t="e">
        <f t="shared" si="123"/>
        <v>#NUM!</v>
      </c>
      <c r="S219" s="272" t="e">
        <f t="shared" si="110"/>
        <v>#NUM!</v>
      </c>
      <c r="T219" s="263" t="e">
        <f t="shared" si="124"/>
        <v>#NUM!</v>
      </c>
      <c r="V219" s="45">
        <v>210</v>
      </c>
      <c r="W219" s="46">
        <f t="shared" si="136"/>
        <v>52657</v>
      </c>
      <c r="X219" s="261" t="e">
        <f t="shared" si="111"/>
        <v>#NUM!</v>
      </c>
      <c r="Y219" s="262" t="e">
        <f t="shared" si="125"/>
        <v>#NUM!</v>
      </c>
      <c r="Z219" s="272" t="e">
        <f t="shared" si="112"/>
        <v>#NUM!</v>
      </c>
      <c r="AA219" s="263" t="e">
        <f t="shared" si="126"/>
        <v>#NUM!</v>
      </c>
      <c r="AC219" s="45">
        <v>210</v>
      </c>
      <c r="AD219" s="46">
        <f t="shared" si="137"/>
        <v>52657</v>
      </c>
      <c r="AE219" s="261" t="e">
        <f t="shared" si="113"/>
        <v>#NUM!</v>
      </c>
      <c r="AF219" s="262" t="e">
        <f t="shared" si="127"/>
        <v>#NUM!</v>
      </c>
      <c r="AG219" s="272" t="e">
        <f t="shared" si="114"/>
        <v>#NUM!</v>
      </c>
      <c r="AH219" s="263" t="e">
        <f t="shared" si="128"/>
        <v>#NUM!</v>
      </c>
      <c r="AJ219" s="45">
        <v>210</v>
      </c>
      <c r="AK219" s="46">
        <f t="shared" si="138"/>
        <v>52657</v>
      </c>
      <c r="AL219" s="261" t="e">
        <f t="shared" si="115"/>
        <v>#NUM!</v>
      </c>
      <c r="AM219" s="262" t="e">
        <f t="shared" si="129"/>
        <v>#NUM!</v>
      </c>
      <c r="AN219" s="272" t="e">
        <f t="shared" si="116"/>
        <v>#NUM!</v>
      </c>
      <c r="AO219" s="263" t="e">
        <f t="shared" si="130"/>
        <v>#NUM!</v>
      </c>
      <c r="AQ219" s="45">
        <v>210</v>
      </c>
      <c r="AR219" s="46">
        <f t="shared" si="139"/>
        <v>52688</v>
      </c>
      <c r="AS219" s="261">
        <f t="shared" si="117"/>
        <v>0</v>
      </c>
      <c r="AT219" s="262">
        <f t="shared" si="131"/>
        <v>0</v>
      </c>
      <c r="AU219" s="272">
        <f t="shared" si="118"/>
        <v>0</v>
      </c>
      <c r="AV219" s="263">
        <f t="shared" si="132"/>
        <v>0</v>
      </c>
    </row>
    <row r="220" spans="1:48" x14ac:dyDescent="0.45">
      <c r="A220" s="49">
        <v>211</v>
      </c>
      <c r="B220" s="46">
        <f t="shared" si="133"/>
        <v>52688</v>
      </c>
      <c r="C220" s="268" t="e">
        <f t="shared" si="105"/>
        <v>#NUM!</v>
      </c>
      <c r="D220" s="262" t="e">
        <f t="shared" si="119"/>
        <v>#NUM!</v>
      </c>
      <c r="E220" s="262" t="e">
        <f t="shared" si="106"/>
        <v>#NUM!</v>
      </c>
      <c r="F220" s="263" t="e">
        <f t="shared" si="120"/>
        <v>#NUM!</v>
      </c>
      <c r="G220" s="27"/>
      <c r="H220" s="45">
        <v>211</v>
      </c>
      <c r="I220" s="46">
        <f t="shared" si="134"/>
        <v>52688</v>
      </c>
      <c r="J220" s="261" t="e">
        <f t="shared" si="107"/>
        <v>#NUM!</v>
      </c>
      <c r="K220" s="262" t="e">
        <f t="shared" si="121"/>
        <v>#NUM!</v>
      </c>
      <c r="L220" s="272" t="e">
        <f t="shared" si="108"/>
        <v>#NUM!</v>
      </c>
      <c r="M220" s="263" t="e">
        <f t="shared" si="122"/>
        <v>#NUM!</v>
      </c>
      <c r="N220" s="26"/>
      <c r="O220" s="45">
        <v>211</v>
      </c>
      <c r="P220" s="46">
        <f t="shared" si="135"/>
        <v>52688</v>
      </c>
      <c r="Q220" s="261" t="e">
        <f t="shared" si="109"/>
        <v>#NUM!</v>
      </c>
      <c r="R220" s="262" t="e">
        <f t="shared" si="123"/>
        <v>#NUM!</v>
      </c>
      <c r="S220" s="272" t="e">
        <f t="shared" si="110"/>
        <v>#NUM!</v>
      </c>
      <c r="T220" s="263" t="e">
        <f t="shared" si="124"/>
        <v>#NUM!</v>
      </c>
      <c r="V220" s="45">
        <v>211</v>
      </c>
      <c r="W220" s="46">
        <f t="shared" si="136"/>
        <v>52688</v>
      </c>
      <c r="X220" s="261" t="e">
        <f t="shared" si="111"/>
        <v>#NUM!</v>
      </c>
      <c r="Y220" s="262" t="e">
        <f t="shared" si="125"/>
        <v>#NUM!</v>
      </c>
      <c r="Z220" s="272" t="e">
        <f t="shared" si="112"/>
        <v>#NUM!</v>
      </c>
      <c r="AA220" s="263" t="e">
        <f t="shared" si="126"/>
        <v>#NUM!</v>
      </c>
      <c r="AC220" s="45">
        <v>211</v>
      </c>
      <c r="AD220" s="46">
        <f t="shared" si="137"/>
        <v>52688</v>
      </c>
      <c r="AE220" s="261" t="e">
        <f t="shared" si="113"/>
        <v>#NUM!</v>
      </c>
      <c r="AF220" s="262" t="e">
        <f t="shared" si="127"/>
        <v>#NUM!</v>
      </c>
      <c r="AG220" s="272" t="e">
        <f t="shared" si="114"/>
        <v>#NUM!</v>
      </c>
      <c r="AH220" s="263" t="e">
        <f t="shared" si="128"/>
        <v>#NUM!</v>
      </c>
      <c r="AJ220" s="45">
        <v>211</v>
      </c>
      <c r="AK220" s="46">
        <f t="shared" si="138"/>
        <v>52688</v>
      </c>
      <c r="AL220" s="261" t="e">
        <f t="shared" si="115"/>
        <v>#NUM!</v>
      </c>
      <c r="AM220" s="262" t="e">
        <f t="shared" si="129"/>
        <v>#NUM!</v>
      </c>
      <c r="AN220" s="272" t="e">
        <f t="shared" si="116"/>
        <v>#NUM!</v>
      </c>
      <c r="AO220" s="263" t="e">
        <f t="shared" si="130"/>
        <v>#NUM!</v>
      </c>
      <c r="AQ220" s="45">
        <v>211</v>
      </c>
      <c r="AR220" s="46">
        <f t="shared" si="139"/>
        <v>52718</v>
      </c>
      <c r="AS220" s="261">
        <f t="shared" si="117"/>
        <v>0</v>
      </c>
      <c r="AT220" s="262">
        <f t="shared" si="131"/>
        <v>0</v>
      </c>
      <c r="AU220" s="272">
        <f t="shared" si="118"/>
        <v>0</v>
      </c>
      <c r="AV220" s="263">
        <f t="shared" si="132"/>
        <v>0</v>
      </c>
    </row>
    <row r="221" spans="1:48" x14ac:dyDescent="0.45">
      <c r="A221" s="49">
        <v>212</v>
      </c>
      <c r="B221" s="46">
        <f t="shared" si="133"/>
        <v>52718</v>
      </c>
      <c r="C221" s="268" t="e">
        <f t="shared" si="105"/>
        <v>#NUM!</v>
      </c>
      <c r="D221" s="262" t="e">
        <f t="shared" si="119"/>
        <v>#NUM!</v>
      </c>
      <c r="E221" s="262" t="e">
        <f t="shared" si="106"/>
        <v>#NUM!</v>
      </c>
      <c r="F221" s="263" t="e">
        <f t="shared" si="120"/>
        <v>#NUM!</v>
      </c>
      <c r="G221" s="27"/>
      <c r="H221" s="45">
        <v>212</v>
      </c>
      <c r="I221" s="46">
        <f t="shared" si="134"/>
        <v>52718</v>
      </c>
      <c r="J221" s="261" t="e">
        <f t="shared" si="107"/>
        <v>#NUM!</v>
      </c>
      <c r="K221" s="262" t="e">
        <f t="shared" si="121"/>
        <v>#NUM!</v>
      </c>
      <c r="L221" s="272" t="e">
        <f t="shared" si="108"/>
        <v>#NUM!</v>
      </c>
      <c r="M221" s="263" t="e">
        <f t="shared" si="122"/>
        <v>#NUM!</v>
      </c>
      <c r="N221" s="26"/>
      <c r="O221" s="45">
        <v>212</v>
      </c>
      <c r="P221" s="46">
        <f t="shared" si="135"/>
        <v>52718</v>
      </c>
      <c r="Q221" s="261" t="e">
        <f t="shared" si="109"/>
        <v>#NUM!</v>
      </c>
      <c r="R221" s="262" t="e">
        <f t="shared" si="123"/>
        <v>#NUM!</v>
      </c>
      <c r="S221" s="272" t="e">
        <f t="shared" si="110"/>
        <v>#NUM!</v>
      </c>
      <c r="T221" s="263" t="e">
        <f t="shared" si="124"/>
        <v>#NUM!</v>
      </c>
      <c r="V221" s="45">
        <v>212</v>
      </c>
      <c r="W221" s="46">
        <f t="shared" si="136"/>
        <v>52718</v>
      </c>
      <c r="X221" s="261" t="e">
        <f t="shared" si="111"/>
        <v>#NUM!</v>
      </c>
      <c r="Y221" s="262" t="e">
        <f t="shared" si="125"/>
        <v>#NUM!</v>
      </c>
      <c r="Z221" s="272" t="e">
        <f t="shared" si="112"/>
        <v>#NUM!</v>
      </c>
      <c r="AA221" s="263" t="e">
        <f t="shared" si="126"/>
        <v>#NUM!</v>
      </c>
      <c r="AC221" s="45">
        <v>212</v>
      </c>
      <c r="AD221" s="46">
        <f t="shared" si="137"/>
        <v>52718</v>
      </c>
      <c r="AE221" s="261" t="e">
        <f t="shared" si="113"/>
        <v>#NUM!</v>
      </c>
      <c r="AF221" s="262" t="e">
        <f t="shared" si="127"/>
        <v>#NUM!</v>
      </c>
      <c r="AG221" s="272" t="e">
        <f t="shared" si="114"/>
        <v>#NUM!</v>
      </c>
      <c r="AH221" s="263" t="e">
        <f t="shared" si="128"/>
        <v>#NUM!</v>
      </c>
      <c r="AJ221" s="45">
        <v>212</v>
      </c>
      <c r="AK221" s="46">
        <f t="shared" si="138"/>
        <v>52718</v>
      </c>
      <c r="AL221" s="261" t="e">
        <f t="shared" si="115"/>
        <v>#NUM!</v>
      </c>
      <c r="AM221" s="262" t="e">
        <f t="shared" si="129"/>
        <v>#NUM!</v>
      </c>
      <c r="AN221" s="272" t="e">
        <f t="shared" si="116"/>
        <v>#NUM!</v>
      </c>
      <c r="AO221" s="263" t="e">
        <f t="shared" si="130"/>
        <v>#NUM!</v>
      </c>
      <c r="AQ221" s="45">
        <v>212</v>
      </c>
      <c r="AR221" s="46">
        <f t="shared" si="139"/>
        <v>52749</v>
      </c>
      <c r="AS221" s="261">
        <f t="shared" si="117"/>
        <v>0</v>
      </c>
      <c r="AT221" s="262">
        <f t="shared" si="131"/>
        <v>0</v>
      </c>
      <c r="AU221" s="272">
        <f t="shared" si="118"/>
        <v>0</v>
      </c>
      <c r="AV221" s="263">
        <f t="shared" si="132"/>
        <v>0</v>
      </c>
    </row>
    <row r="222" spans="1:48" x14ac:dyDescent="0.45">
      <c r="A222" s="49">
        <v>213</v>
      </c>
      <c r="B222" s="46">
        <f t="shared" si="133"/>
        <v>52749</v>
      </c>
      <c r="C222" s="268" t="e">
        <f t="shared" si="105"/>
        <v>#NUM!</v>
      </c>
      <c r="D222" s="262" t="e">
        <f t="shared" si="119"/>
        <v>#NUM!</v>
      </c>
      <c r="E222" s="262" t="e">
        <f t="shared" si="106"/>
        <v>#NUM!</v>
      </c>
      <c r="F222" s="263" t="e">
        <f t="shared" si="120"/>
        <v>#NUM!</v>
      </c>
      <c r="G222" s="27"/>
      <c r="H222" s="45">
        <v>213</v>
      </c>
      <c r="I222" s="46">
        <f t="shared" si="134"/>
        <v>52749</v>
      </c>
      <c r="J222" s="261" t="e">
        <f t="shared" si="107"/>
        <v>#NUM!</v>
      </c>
      <c r="K222" s="262" t="e">
        <f t="shared" si="121"/>
        <v>#NUM!</v>
      </c>
      <c r="L222" s="272" t="e">
        <f t="shared" si="108"/>
        <v>#NUM!</v>
      </c>
      <c r="M222" s="263" t="e">
        <f t="shared" si="122"/>
        <v>#NUM!</v>
      </c>
      <c r="N222" s="26"/>
      <c r="O222" s="45">
        <v>213</v>
      </c>
      <c r="P222" s="46">
        <f t="shared" si="135"/>
        <v>52749</v>
      </c>
      <c r="Q222" s="261" t="e">
        <f t="shared" si="109"/>
        <v>#NUM!</v>
      </c>
      <c r="R222" s="262" t="e">
        <f t="shared" si="123"/>
        <v>#NUM!</v>
      </c>
      <c r="S222" s="272" t="e">
        <f t="shared" si="110"/>
        <v>#NUM!</v>
      </c>
      <c r="T222" s="263" t="e">
        <f t="shared" si="124"/>
        <v>#NUM!</v>
      </c>
      <c r="V222" s="45">
        <v>213</v>
      </c>
      <c r="W222" s="46">
        <f t="shared" si="136"/>
        <v>52749</v>
      </c>
      <c r="X222" s="261" t="e">
        <f t="shared" si="111"/>
        <v>#NUM!</v>
      </c>
      <c r="Y222" s="262" t="e">
        <f t="shared" si="125"/>
        <v>#NUM!</v>
      </c>
      <c r="Z222" s="272" t="e">
        <f t="shared" si="112"/>
        <v>#NUM!</v>
      </c>
      <c r="AA222" s="263" t="e">
        <f t="shared" si="126"/>
        <v>#NUM!</v>
      </c>
      <c r="AC222" s="45">
        <v>213</v>
      </c>
      <c r="AD222" s="46">
        <f t="shared" si="137"/>
        <v>52749</v>
      </c>
      <c r="AE222" s="261" t="e">
        <f t="shared" si="113"/>
        <v>#NUM!</v>
      </c>
      <c r="AF222" s="262" t="e">
        <f t="shared" si="127"/>
        <v>#NUM!</v>
      </c>
      <c r="AG222" s="272" t="e">
        <f t="shared" si="114"/>
        <v>#NUM!</v>
      </c>
      <c r="AH222" s="263" t="e">
        <f t="shared" si="128"/>
        <v>#NUM!</v>
      </c>
      <c r="AJ222" s="45">
        <v>213</v>
      </c>
      <c r="AK222" s="46">
        <f t="shared" si="138"/>
        <v>52749</v>
      </c>
      <c r="AL222" s="261" t="e">
        <f t="shared" si="115"/>
        <v>#NUM!</v>
      </c>
      <c r="AM222" s="262" t="e">
        <f t="shared" si="129"/>
        <v>#NUM!</v>
      </c>
      <c r="AN222" s="272" t="e">
        <f t="shared" si="116"/>
        <v>#NUM!</v>
      </c>
      <c r="AO222" s="263" t="e">
        <f t="shared" si="130"/>
        <v>#NUM!</v>
      </c>
      <c r="AQ222" s="45">
        <v>213</v>
      </c>
      <c r="AR222" s="46">
        <f t="shared" si="139"/>
        <v>52779</v>
      </c>
      <c r="AS222" s="261">
        <f t="shared" si="117"/>
        <v>0</v>
      </c>
      <c r="AT222" s="262">
        <f t="shared" si="131"/>
        <v>0</v>
      </c>
      <c r="AU222" s="272">
        <f t="shared" si="118"/>
        <v>0</v>
      </c>
      <c r="AV222" s="263">
        <f t="shared" si="132"/>
        <v>0</v>
      </c>
    </row>
    <row r="223" spans="1:48" x14ac:dyDescent="0.45">
      <c r="A223" s="49">
        <v>214</v>
      </c>
      <c r="B223" s="46">
        <f t="shared" si="133"/>
        <v>52779</v>
      </c>
      <c r="C223" s="268" t="e">
        <f t="shared" si="105"/>
        <v>#NUM!</v>
      </c>
      <c r="D223" s="262" t="e">
        <f t="shared" si="119"/>
        <v>#NUM!</v>
      </c>
      <c r="E223" s="262" t="e">
        <f t="shared" si="106"/>
        <v>#NUM!</v>
      </c>
      <c r="F223" s="263" t="e">
        <f t="shared" si="120"/>
        <v>#NUM!</v>
      </c>
      <c r="G223" s="27"/>
      <c r="H223" s="45">
        <v>214</v>
      </c>
      <c r="I223" s="46">
        <f t="shared" si="134"/>
        <v>52779</v>
      </c>
      <c r="J223" s="261" t="e">
        <f t="shared" si="107"/>
        <v>#NUM!</v>
      </c>
      <c r="K223" s="262" t="e">
        <f t="shared" si="121"/>
        <v>#NUM!</v>
      </c>
      <c r="L223" s="272" t="e">
        <f t="shared" si="108"/>
        <v>#NUM!</v>
      </c>
      <c r="M223" s="263" t="e">
        <f t="shared" si="122"/>
        <v>#NUM!</v>
      </c>
      <c r="N223" s="26"/>
      <c r="O223" s="45">
        <v>214</v>
      </c>
      <c r="P223" s="46">
        <f t="shared" si="135"/>
        <v>52779</v>
      </c>
      <c r="Q223" s="261" t="e">
        <f t="shared" si="109"/>
        <v>#NUM!</v>
      </c>
      <c r="R223" s="262" t="e">
        <f t="shared" si="123"/>
        <v>#NUM!</v>
      </c>
      <c r="S223" s="272" t="e">
        <f t="shared" si="110"/>
        <v>#NUM!</v>
      </c>
      <c r="T223" s="263" t="e">
        <f t="shared" si="124"/>
        <v>#NUM!</v>
      </c>
      <c r="V223" s="45">
        <v>214</v>
      </c>
      <c r="W223" s="46">
        <f t="shared" si="136"/>
        <v>52779</v>
      </c>
      <c r="X223" s="261" t="e">
        <f t="shared" si="111"/>
        <v>#NUM!</v>
      </c>
      <c r="Y223" s="262" t="e">
        <f t="shared" si="125"/>
        <v>#NUM!</v>
      </c>
      <c r="Z223" s="272" t="e">
        <f t="shared" si="112"/>
        <v>#NUM!</v>
      </c>
      <c r="AA223" s="263" t="e">
        <f t="shared" si="126"/>
        <v>#NUM!</v>
      </c>
      <c r="AC223" s="45">
        <v>214</v>
      </c>
      <c r="AD223" s="46">
        <f t="shared" si="137"/>
        <v>52779</v>
      </c>
      <c r="AE223" s="261" t="e">
        <f t="shared" si="113"/>
        <v>#NUM!</v>
      </c>
      <c r="AF223" s="262" t="e">
        <f t="shared" si="127"/>
        <v>#NUM!</v>
      </c>
      <c r="AG223" s="272" t="e">
        <f t="shared" si="114"/>
        <v>#NUM!</v>
      </c>
      <c r="AH223" s="263" t="e">
        <f t="shared" si="128"/>
        <v>#NUM!</v>
      </c>
      <c r="AJ223" s="45">
        <v>214</v>
      </c>
      <c r="AK223" s="46">
        <f t="shared" si="138"/>
        <v>52779</v>
      </c>
      <c r="AL223" s="261" t="e">
        <f t="shared" si="115"/>
        <v>#NUM!</v>
      </c>
      <c r="AM223" s="262" t="e">
        <f t="shared" si="129"/>
        <v>#NUM!</v>
      </c>
      <c r="AN223" s="272" t="e">
        <f t="shared" si="116"/>
        <v>#NUM!</v>
      </c>
      <c r="AO223" s="263" t="e">
        <f t="shared" si="130"/>
        <v>#NUM!</v>
      </c>
      <c r="AQ223" s="45">
        <v>214</v>
      </c>
      <c r="AR223" s="46">
        <f t="shared" si="139"/>
        <v>52810</v>
      </c>
      <c r="AS223" s="261">
        <f t="shared" si="117"/>
        <v>0</v>
      </c>
      <c r="AT223" s="262">
        <f t="shared" si="131"/>
        <v>0</v>
      </c>
      <c r="AU223" s="272">
        <f t="shared" si="118"/>
        <v>0</v>
      </c>
      <c r="AV223" s="263">
        <f t="shared" si="132"/>
        <v>0</v>
      </c>
    </row>
    <row r="224" spans="1:48" x14ac:dyDescent="0.45">
      <c r="A224" s="49">
        <v>215</v>
      </c>
      <c r="B224" s="46">
        <f t="shared" si="133"/>
        <v>52810</v>
      </c>
      <c r="C224" s="268" t="e">
        <f t="shared" si="105"/>
        <v>#NUM!</v>
      </c>
      <c r="D224" s="262" t="e">
        <f t="shared" si="119"/>
        <v>#NUM!</v>
      </c>
      <c r="E224" s="262" t="e">
        <f t="shared" si="106"/>
        <v>#NUM!</v>
      </c>
      <c r="F224" s="263" t="e">
        <f t="shared" si="120"/>
        <v>#NUM!</v>
      </c>
      <c r="G224" s="27"/>
      <c r="H224" s="45">
        <v>215</v>
      </c>
      <c r="I224" s="46">
        <f t="shared" si="134"/>
        <v>52810</v>
      </c>
      <c r="J224" s="261" t="e">
        <f t="shared" si="107"/>
        <v>#NUM!</v>
      </c>
      <c r="K224" s="262" t="e">
        <f t="shared" si="121"/>
        <v>#NUM!</v>
      </c>
      <c r="L224" s="272" t="e">
        <f t="shared" si="108"/>
        <v>#NUM!</v>
      </c>
      <c r="M224" s="263" t="e">
        <f t="shared" si="122"/>
        <v>#NUM!</v>
      </c>
      <c r="N224" s="26"/>
      <c r="O224" s="45">
        <v>215</v>
      </c>
      <c r="P224" s="46">
        <f t="shared" si="135"/>
        <v>52810</v>
      </c>
      <c r="Q224" s="261" t="e">
        <f t="shared" si="109"/>
        <v>#NUM!</v>
      </c>
      <c r="R224" s="262" t="e">
        <f t="shared" si="123"/>
        <v>#NUM!</v>
      </c>
      <c r="S224" s="272" t="e">
        <f t="shared" si="110"/>
        <v>#NUM!</v>
      </c>
      <c r="T224" s="263" t="e">
        <f t="shared" si="124"/>
        <v>#NUM!</v>
      </c>
      <c r="V224" s="45">
        <v>215</v>
      </c>
      <c r="W224" s="46">
        <f t="shared" si="136"/>
        <v>52810</v>
      </c>
      <c r="X224" s="261" t="e">
        <f t="shared" si="111"/>
        <v>#NUM!</v>
      </c>
      <c r="Y224" s="262" t="e">
        <f t="shared" si="125"/>
        <v>#NUM!</v>
      </c>
      <c r="Z224" s="272" t="e">
        <f t="shared" si="112"/>
        <v>#NUM!</v>
      </c>
      <c r="AA224" s="263" t="e">
        <f t="shared" si="126"/>
        <v>#NUM!</v>
      </c>
      <c r="AC224" s="45">
        <v>215</v>
      </c>
      <c r="AD224" s="46">
        <f t="shared" si="137"/>
        <v>52810</v>
      </c>
      <c r="AE224" s="261" t="e">
        <f t="shared" si="113"/>
        <v>#NUM!</v>
      </c>
      <c r="AF224" s="262" t="e">
        <f t="shared" si="127"/>
        <v>#NUM!</v>
      </c>
      <c r="AG224" s="272" t="e">
        <f t="shared" si="114"/>
        <v>#NUM!</v>
      </c>
      <c r="AH224" s="263" t="e">
        <f t="shared" si="128"/>
        <v>#NUM!</v>
      </c>
      <c r="AJ224" s="45">
        <v>215</v>
      </c>
      <c r="AK224" s="46">
        <f t="shared" si="138"/>
        <v>52810</v>
      </c>
      <c r="AL224" s="261" t="e">
        <f t="shared" si="115"/>
        <v>#NUM!</v>
      </c>
      <c r="AM224" s="262" t="e">
        <f t="shared" si="129"/>
        <v>#NUM!</v>
      </c>
      <c r="AN224" s="272" t="e">
        <f t="shared" si="116"/>
        <v>#NUM!</v>
      </c>
      <c r="AO224" s="263" t="e">
        <f t="shared" si="130"/>
        <v>#NUM!</v>
      </c>
      <c r="AQ224" s="45">
        <v>215</v>
      </c>
      <c r="AR224" s="46">
        <f t="shared" si="139"/>
        <v>52841</v>
      </c>
      <c r="AS224" s="261">
        <f t="shared" si="117"/>
        <v>0</v>
      </c>
      <c r="AT224" s="262">
        <f t="shared" si="131"/>
        <v>0</v>
      </c>
      <c r="AU224" s="272">
        <f t="shared" si="118"/>
        <v>0</v>
      </c>
      <c r="AV224" s="263">
        <f t="shared" si="132"/>
        <v>0</v>
      </c>
    </row>
    <row r="225" spans="1:48" ht="14.65" thickBot="1" x14ac:dyDescent="0.5">
      <c r="A225" s="52">
        <v>216</v>
      </c>
      <c r="B225" s="53">
        <f t="shared" si="133"/>
        <v>52841</v>
      </c>
      <c r="C225" s="269" t="e">
        <f t="shared" si="105"/>
        <v>#NUM!</v>
      </c>
      <c r="D225" s="265" t="e">
        <f t="shared" si="119"/>
        <v>#NUM!</v>
      </c>
      <c r="E225" s="265" t="e">
        <f t="shared" si="106"/>
        <v>#NUM!</v>
      </c>
      <c r="F225" s="266" t="e">
        <f t="shared" si="120"/>
        <v>#NUM!</v>
      </c>
      <c r="G225" s="27"/>
      <c r="H225" s="47">
        <v>216</v>
      </c>
      <c r="I225" s="53">
        <f t="shared" si="134"/>
        <v>52841</v>
      </c>
      <c r="J225" s="264" t="e">
        <f t="shared" si="107"/>
        <v>#NUM!</v>
      </c>
      <c r="K225" s="265" t="e">
        <f t="shared" si="121"/>
        <v>#NUM!</v>
      </c>
      <c r="L225" s="273" t="e">
        <f t="shared" si="108"/>
        <v>#NUM!</v>
      </c>
      <c r="M225" s="266" t="e">
        <f t="shared" si="122"/>
        <v>#NUM!</v>
      </c>
      <c r="N225" s="26"/>
      <c r="O225" s="47">
        <v>216</v>
      </c>
      <c r="P225" s="53">
        <f t="shared" si="135"/>
        <v>52841</v>
      </c>
      <c r="Q225" s="264" t="e">
        <f t="shared" si="109"/>
        <v>#NUM!</v>
      </c>
      <c r="R225" s="265" t="e">
        <f t="shared" si="123"/>
        <v>#NUM!</v>
      </c>
      <c r="S225" s="273" t="e">
        <f t="shared" si="110"/>
        <v>#NUM!</v>
      </c>
      <c r="T225" s="266" t="e">
        <f t="shared" si="124"/>
        <v>#NUM!</v>
      </c>
      <c r="V225" s="47">
        <v>216</v>
      </c>
      <c r="W225" s="53">
        <f t="shared" si="136"/>
        <v>52841</v>
      </c>
      <c r="X225" s="264" t="e">
        <f t="shared" si="111"/>
        <v>#NUM!</v>
      </c>
      <c r="Y225" s="265" t="e">
        <f t="shared" si="125"/>
        <v>#NUM!</v>
      </c>
      <c r="Z225" s="273" t="e">
        <f t="shared" si="112"/>
        <v>#NUM!</v>
      </c>
      <c r="AA225" s="266" t="e">
        <f t="shared" si="126"/>
        <v>#NUM!</v>
      </c>
      <c r="AC225" s="47">
        <v>216</v>
      </c>
      <c r="AD225" s="53">
        <f t="shared" si="137"/>
        <v>52841</v>
      </c>
      <c r="AE225" s="264" t="e">
        <f t="shared" si="113"/>
        <v>#NUM!</v>
      </c>
      <c r="AF225" s="265" t="e">
        <f t="shared" si="127"/>
        <v>#NUM!</v>
      </c>
      <c r="AG225" s="273" t="e">
        <f t="shared" si="114"/>
        <v>#NUM!</v>
      </c>
      <c r="AH225" s="266" t="e">
        <f t="shared" si="128"/>
        <v>#NUM!</v>
      </c>
      <c r="AJ225" s="47">
        <v>216</v>
      </c>
      <c r="AK225" s="53">
        <f t="shared" si="138"/>
        <v>52841</v>
      </c>
      <c r="AL225" s="264" t="e">
        <f t="shared" si="115"/>
        <v>#NUM!</v>
      </c>
      <c r="AM225" s="265" t="e">
        <f t="shared" si="129"/>
        <v>#NUM!</v>
      </c>
      <c r="AN225" s="273" t="e">
        <f t="shared" si="116"/>
        <v>#NUM!</v>
      </c>
      <c r="AO225" s="266" t="e">
        <f t="shared" si="130"/>
        <v>#NUM!</v>
      </c>
      <c r="AQ225" s="47">
        <v>216</v>
      </c>
      <c r="AR225" s="53">
        <f t="shared" si="139"/>
        <v>52871</v>
      </c>
      <c r="AS225" s="264">
        <f t="shared" si="117"/>
        <v>0</v>
      </c>
      <c r="AT225" s="265">
        <f t="shared" si="131"/>
        <v>0</v>
      </c>
      <c r="AU225" s="273">
        <f t="shared" si="118"/>
        <v>0</v>
      </c>
      <c r="AV225" s="266">
        <f t="shared" si="132"/>
        <v>0</v>
      </c>
    </row>
    <row r="226" spans="1:48" x14ac:dyDescent="0.45">
      <c r="A226" s="49">
        <v>217</v>
      </c>
      <c r="B226" s="46">
        <f t="shared" si="133"/>
        <v>52871</v>
      </c>
      <c r="C226" s="270" t="e">
        <f t="shared" si="105"/>
        <v>#NUM!</v>
      </c>
      <c r="D226" s="259" t="e">
        <f t="shared" si="119"/>
        <v>#NUM!</v>
      </c>
      <c r="E226" s="259" t="e">
        <f t="shared" si="106"/>
        <v>#NUM!</v>
      </c>
      <c r="F226" s="260" t="e">
        <f t="shared" si="120"/>
        <v>#NUM!</v>
      </c>
      <c r="G226" s="27"/>
      <c r="H226" s="43">
        <v>217</v>
      </c>
      <c r="I226" s="46">
        <f t="shared" si="134"/>
        <v>52871</v>
      </c>
      <c r="J226" s="258" t="e">
        <f t="shared" si="107"/>
        <v>#NUM!</v>
      </c>
      <c r="K226" s="259" t="e">
        <f t="shared" si="121"/>
        <v>#NUM!</v>
      </c>
      <c r="L226" s="271" t="e">
        <f t="shared" si="108"/>
        <v>#NUM!</v>
      </c>
      <c r="M226" s="260" t="e">
        <f t="shared" si="122"/>
        <v>#NUM!</v>
      </c>
      <c r="N226" s="26"/>
      <c r="O226" s="43">
        <v>217</v>
      </c>
      <c r="P226" s="46">
        <f t="shared" si="135"/>
        <v>52871</v>
      </c>
      <c r="Q226" s="258" t="e">
        <f t="shared" si="109"/>
        <v>#NUM!</v>
      </c>
      <c r="R226" s="259" t="e">
        <f t="shared" si="123"/>
        <v>#NUM!</v>
      </c>
      <c r="S226" s="271" t="e">
        <f t="shared" si="110"/>
        <v>#NUM!</v>
      </c>
      <c r="T226" s="260" t="e">
        <f t="shared" si="124"/>
        <v>#NUM!</v>
      </c>
      <c r="V226" s="43">
        <v>217</v>
      </c>
      <c r="W226" s="46">
        <f t="shared" si="136"/>
        <v>52871</v>
      </c>
      <c r="X226" s="258" t="e">
        <f t="shared" si="111"/>
        <v>#NUM!</v>
      </c>
      <c r="Y226" s="259" t="e">
        <f t="shared" si="125"/>
        <v>#NUM!</v>
      </c>
      <c r="Z226" s="271" t="e">
        <f t="shared" si="112"/>
        <v>#NUM!</v>
      </c>
      <c r="AA226" s="260" t="e">
        <f t="shared" si="126"/>
        <v>#NUM!</v>
      </c>
      <c r="AC226" s="43">
        <v>217</v>
      </c>
      <c r="AD226" s="46">
        <f t="shared" si="137"/>
        <v>52871</v>
      </c>
      <c r="AE226" s="258" t="e">
        <f t="shared" si="113"/>
        <v>#NUM!</v>
      </c>
      <c r="AF226" s="259" t="e">
        <f t="shared" si="127"/>
        <v>#NUM!</v>
      </c>
      <c r="AG226" s="271" t="e">
        <f t="shared" si="114"/>
        <v>#NUM!</v>
      </c>
      <c r="AH226" s="260" t="e">
        <f t="shared" si="128"/>
        <v>#NUM!</v>
      </c>
      <c r="AJ226" s="43">
        <v>217</v>
      </c>
      <c r="AK226" s="46">
        <f t="shared" si="138"/>
        <v>52871</v>
      </c>
      <c r="AL226" s="258" t="e">
        <f t="shared" si="115"/>
        <v>#NUM!</v>
      </c>
      <c r="AM226" s="259" t="e">
        <f t="shared" si="129"/>
        <v>#NUM!</v>
      </c>
      <c r="AN226" s="271" t="e">
        <f t="shared" si="116"/>
        <v>#NUM!</v>
      </c>
      <c r="AO226" s="260" t="e">
        <f t="shared" si="130"/>
        <v>#NUM!</v>
      </c>
      <c r="AQ226" s="43">
        <v>217</v>
      </c>
      <c r="AR226" s="46">
        <f t="shared" si="139"/>
        <v>52902</v>
      </c>
      <c r="AS226" s="258">
        <f t="shared" si="117"/>
        <v>0</v>
      </c>
      <c r="AT226" s="259">
        <f t="shared" si="131"/>
        <v>0</v>
      </c>
      <c r="AU226" s="271">
        <f t="shared" si="118"/>
        <v>0</v>
      </c>
      <c r="AV226" s="260">
        <f t="shared" si="132"/>
        <v>0</v>
      </c>
    </row>
    <row r="227" spans="1:48" x14ac:dyDescent="0.45">
      <c r="A227" s="49">
        <v>218</v>
      </c>
      <c r="B227" s="46">
        <f t="shared" si="133"/>
        <v>52902</v>
      </c>
      <c r="C227" s="268" t="e">
        <f t="shared" si="105"/>
        <v>#NUM!</v>
      </c>
      <c r="D227" s="262" t="e">
        <f t="shared" si="119"/>
        <v>#NUM!</v>
      </c>
      <c r="E227" s="262" t="e">
        <f t="shared" si="106"/>
        <v>#NUM!</v>
      </c>
      <c r="F227" s="263" t="e">
        <f t="shared" si="120"/>
        <v>#NUM!</v>
      </c>
      <c r="G227" s="27"/>
      <c r="H227" s="45">
        <v>218</v>
      </c>
      <c r="I227" s="46">
        <f t="shared" si="134"/>
        <v>52902</v>
      </c>
      <c r="J227" s="261" t="e">
        <f t="shared" si="107"/>
        <v>#NUM!</v>
      </c>
      <c r="K227" s="262" t="e">
        <f t="shared" si="121"/>
        <v>#NUM!</v>
      </c>
      <c r="L227" s="272" t="e">
        <f t="shared" si="108"/>
        <v>#NUM!</v>
      </c>
      <c r="M227" s="263" t="e">
        <f t="shared" si="122"/>
        <v>#NUM!</v>
      </c>
      <c r="N227" s="26"/>
      <c r="O227" s="45">
        <v>218</v>
      </c>
      <c r="P227" s="46">
        <f t="shared" si="135"/>
        <v>52902</v>
      </c>
      <c r="Q227" s="261" t="e">
        <f t="shared" si="109"/>
        <v>#NUM!</v>
      </c>
      <c r="R227" s="262" t="e">
        <f t="shared" si="123"/>
        <v>#NUM!</v>
      </c>
      <c r="S227" s="272" t="e">
        <f t="shared" si="110"/>
        <v>#NUM!</v>
      </c>
      <c r="T227" s="263" t="e">
        <f t="shared" si="124"/>
        <v>#NUM!</v>
      </c>
      <c r="V227" s="45">
        <v>218</v>
      </c>
      <c r="W227" s="46">
        <f t="shared" si="136"/>
        <v>52902</v>
      </c>
      <c r="X227" s="261" t="e">
        <f t="shared" si="111"/>
        <v>#NUM!</v>
      </c>
      <c r="Y227" s="262" t="e">
        <f t="shared" si="125"/>
        <v>#NUM!</v>
      </c>
      <c r="Z227" s="272" t="e">
        <f t="shared" si="112"/>
        <v>#NUM!</v>
      </c>
      <c r="AA227" s="263" t="e">
        <f t="shared" si="126"/>
        <v>#NUM!</v>
      </c>
      <c r="AC227" s="45">
        <v>218</v>
      </c>
      <c r="AD227" s="46">
        <f t="shared" si="137"/>
        <v>52902</v>
      </c>
      <c r="AE227" s="261" t="e">
        <f t="shared" si="113"/>
        <v>#NUM!</v>
      </c>
      <c r="AF227" s="262" t="e">
        <f t="shared" si="127"/>
        <v>#NUM!</v>
      </c>
      <c r="AG227" s="272" t="e">
        <f t="shared" si="114"/>
        <v>#NUM!</v>
      </c>
      <c r="AH227" s="263" t="e">
        <f t="shared" si="128"/>
        <v>#NUM!</v>
      </c>
      <c r="AJ227" s="45">
        <v>218</v>
      </c>
      <c r="AK227" s="46">
        <f t="shared" si="138"/>
        <v>52902</v>
      </c>
      <c r="AL227" s="261" t="e">
        <f t="shared" si="115"/>
        <v>#NUM!</v>
      </c>
      <c r="AM227" s="262" t="e">
        <f t="shared" si="129"/>
        <v>#NUM!</v>
      </c>
      <c r="AN227" s="272" t="e">
        <f t="shared" si="116"/>
        <v>#NUM!</v>
      </c>
      <c r="AO227" s="263" t="e">
        <f t="shared" si="130"/>
        <v>#NUM!</v>
      </c>
      <c r="AQ227" s="45">
        <v>218</v>
      </c>
      <c r="AR227" s="46">
        <f t="shared" si="139"/>
        <v>52932</v>
      </c>
      <c r="AS227" s="261">
        <f t="shared" si="117"/>
        <v>0</v>
      </c>
      <c r="AT227" s="262">
        <f t="shared" si="131"/>
        <v>0</v>
      </c>
      <c r="AU227" s="272">
        <f t="shared" si="118"/>
        <v>0</v>
      </c>
      <c r="AV227" s="263">
        <f t="shared" si="132"/>
        <v>0</v>
      </c>
    </row>
    <row r="228" spans="1:48" x14ac:dyDescent="0.45">
      <c r="A228" s="49">
        <v>219</v>
      </c>
      <c r="B228" s="46">
        <f t="shared" si="133"/>
        <v>52932</v>
      </c>
      <c r="C228" s="268" t="e">
        <f t="shared" si="105"/>
        <v>#NUM!</v>
      </c>
      <c r="D228" s="262" t="e">
        <f t="shared" si="119"/>
        <v>#NUM!</v>
      </c>
      <c r="E228" s="262" t="e">
        <f t="shared" si="106"/>
        <v>#NUM!</v>
      </c>
      <c r="F228" s="263" t="e">
        <f t="shared" si="120"/>
        <v>#NUM!</v>
      </c>
      <c r="G228" s="27"/>
      <c r="H228" s="45">
        <v>219</v>
      </c>
      <c r="I228" s="46">
        <f t="shared" si="134"/>
        <v>52932</v>
      </c>
      <c r="J228" s="261" t="e">
        <f t="shared" si="107"/>
        <v>#NUM!</v>
      </c>
      <c r="K228" s="262" t="e">
        <f t="shared" si="121"/>
        <v>#NUM!</v>
      </c>
      <c r="L228" s="272" t="e">
        <f t="shared" si="108"/>
        <v>#NUM!</v>
      </c>
      <c r="M228" s="263" t="e">
        <f t="shared" si="122"/>
        <v>#NUM!</v>
      </c>
      <c r="N228" s="26"/>
      <c r="O228" s="45">
        <v>219</v>
      </c>
      <c r="P228" s="46">
        <f t="shared" si="135"/>
        <v>52932</v>
      </c>
      <c r="Q228" s="261" t="e">
        <f t="shared" si="109"/>
        <v>#NUM!</v>
      </c>
      <c r="R228" s="262" t="e">
        <f t="shared" si="123"/>
        <v>#NUM!</v>
      </c>
      <c r="S228" s="272" t="e">
        <f t="shared" si="110"/>
        <v>#NUM!</v>
      </c>
      <c r="T228" s="263" t="e">
        <f t="shared" si="124"/>
        <v>#NUM!</v>
      </c>
      <c r="V228" s="45">
        <v>219</v>
      </c>
      <c r="W228" s="46">
        <f t="shared" si="136"/>
        <v>52932</v>
      </c>
      <c r="X228" s="261" t="e">
        <f t="shared" si="111"/>
        <v>#NUM!</v>
      </c>
      <c r="Y228" s="262" t="e">
        <f t="shared" si="125"/>
        <v>#NUM!</v>
      </c>
      <c r="Z228" s="272" t="e">
        <f t="shared" si="112"/>
        <v>#NUM!</v>
      </c>
      <c r="AA228" s="263" t="e">
        <f t="shared" si="126"/>
        <v>#NUM!</v>
      </c>
      <c r="AC228" s="45">
        <v>219</v>
      </c>
      <c r="AD228" s="46">
        <f t="shared" si="137"/>
        <v>52932</v>
      </c>
      <c r="AE228" s="261" t="e">
        <f t="shared" si="113"/>
        <v>#NUM!</v>
      </c>
      <c r="AF228" s="262" t="e">
        <f t="shared" si="127"/>
        <v>#NUM!</v>
      </c>
      <c r="AG228" s="272" t="e">
        <f t="shared" si="114"/>
        <v>#NUM!</v>
      </c>
      <c r="AH228" s="263" t="e">
        <f t="shared" si="128"/>
        <v>#NUM!</v>
      </c>
      <c r="AJ228" s="45">
        <v>219</v>
      </c>
      <c r="AK228" s="46">
        <f t="shared" si="138"/>
        <v>52932</v>
      </c>
      <c r="AL228" s="261" t="e">
        <f t="shared" si="115"/>
        <v>#NUM!</v>
      </c>
      <c r="AM228" s="262" t="e">
        <f t="shared" si="129"/>
        <v>#NUM!</v>
      </c>
      <c r="AN228" s="272" t="e">
        <f t="shared" si="116"/>
        <v>#NUM!</v>
      </c>
      <c r="AO228" s="263" t="e">
        <f t="shared" si="130"/>
        <v>#NUM!</v>
      </c>
      <c r="AQ228" s="45">
        <v>219</v>
      </c>
      <c r="AR228" s="46">
        <f t="shared" si="139"/>
        <v>52963</v>
      </c>
      <c r="AS228" s="261">
        <f t="shared" si="117"/>
        <v>0</v>
      </c>
      <c r="AT228" s="262">
        <f t="shared" si="131"/>
        <v>0</v>
      </c>
      <c r="AU228" s="272">
        <f t="shared" si="118"/>
        <v>0</v>
      </c>
      <c r="AV228" s="263">
        <f t="shared" si="132"/>
        <v>0</v>
      </c>
    </row>
    <row r="229" spans="1:48" x14ac:dyDescent="0.45">
      <c r="A229" s="49">
        <v>220</v>
      </c>
      <c r="B229" s="46">
        <f t="shared" si="133"/>
        <v>52963</v>
      </c>
      <c r="C229" s="268" t="e">
        <f t="shared" si="105"/>
        <v>#NUM!</v>
      </c>
      <c r="D229" s="262" t="e">
        <f t="shared" si="119"/>
        <v>#NUM!</v>
      </c>
      <c r="E229" s="262" t="e">
        <f t="shared" si="106"/>
        <v>#NUM!</v>
      </c>
      <c r="F229" s="263" t="e">
        <f t="shared" si="120"/>
        <v>#NUM!</v>
      </c>
      <c r="G229" s="27"/>
      <c r="H229" s="45">
        <v>220</v>
      </c>
      <c r="I229" s="46">
        <f t="shared" si="134"/>
        <v>52963</v>
      </c>
      <c r="J229" s="261" t="e">
        <f t="shared" si="107"/>
        <v>#NUM!</v>
      </c>
      <c r="K229" s="262" t="e">
        <f t="shared" si="121"/>
        <v>#NUM!</v>
      </c>
      <c r="L229" s="272" t="e">
        <f t="shared" si="108"/>
        <v>#NUM!</v>
      </c>
      <c r="M229" s="263" t="e">
        <f t="shared" si="122"/>
        <v>#NUM!</v>
      </c>
      <c r="N229" s="26"/>
      <c r="O229" s="45">
        <v>220</v>
      </c>
      <c r="P229" s="46">
        <f t="shared" si="135"/>
        <v>52963</v>
      </c>
      <c r="Q229" s="261" t="e">
        <f t="shared" si="109"/>
        <v>#NUM!</v>
      </c>
      <c r="R229" s="262" t="e">
        <f t="shared" si="123"/>
        <v>#NUM!</v>
      </c>
      <c r="S229" s="272" t="e">
        <f t="shared" si="110"/>
        <v>#NUM!</v>
      </c>
      <c r="T229" s="263" t="e">
        <f t="shared" si="124"/>
        <v>#NUM!</v>
      </c>
      <c r="V229" s="45">
        <v>220</v>
      </c>
      <c r="W229" s="46">
        <f t="shared" si="136"/>
        <v>52963</v>
      </c>
      <c r="X229" s="261" t="e">
        <f t="shared" si="111"/>
        <v>#NUM!</v>
      </c>
      <c r="Y229" s="262" t="e">
        <f t="shared" si="125"/>
        <v>#NUM!</v>
      </c>
      <c r="Z229" s="272" t="e">
        <f t="shared" si="112"/>
        <v>#NUM!</v>
      </c>
      <c r="AA229" s="263" t="e">
        <f t="shared" si="126"/>
        <v>#NUM!</v>
      </c>
      <c r="AC229" s="45">
        <v>220</v>
      </c>
      <c r="AD229" s="46">
        <f t="shared" si="137"/>
        <v>52963</v>
      </c>
      <c r="AE229" s="261" t="e">
        <f t="shared" si="113"/>
        <v>#NUM!</v>
      </c>
      <c r="AF229" s="262" t="e">
        <f t="shared" si="127"/>
        <v>#NUM!</v>
      </c>
      <c r="AG229" s="272" t="e">
        <f t="shared" si="114"/>
        <v>#NUM!</v>
      </c>
      <c r="AH229" s="263" t="e">
        <f t="shared" si="128"/>
        <v>#NUM!</v>
      </c>
      <c r="AJ229" s="45">
        <v>220</v>
      </c>
      <c r="AK229" s="46">
        <f t="shared" si="138"/>
        <v>52963</v>
      </c>
      <c r="AL229" s="261" t="e">
        <f t="shared" si="115"/>
        <v>#NUM!</v>
      </c>
      <c r="AM229" s="262" t="e">
        <f t="shared" si="129"/>
        <v>#NUM!</v>
      </c>
      <c r="AN229" s="272" t="e">
        <f t="shared" si="116"/>
        <v>#NUM!</v>
      </c>
      <c r="AO229" s="263" t="e">
        <f t="shared" si="130"/>
        <v>#NUM!</v>
      </c>
      <c r="AQ229" s="45">
        <v>220</v>
      </c>
      <c r="AR229" s="46">
        <f t="shared" si="139"/>
        <v>52994</v>
      </c>
      <c r="AS229" s="261">
        <f t="shared" si="117"/>
        <v>0</v>
      </c>
      <c r="AT229" s="262">
        <f t="shared" si="131"/>
        <v>0</v>
      </c>
      <c r="AU229" s="272">
        <f t="shared" si="118"/>
        <v>0</v>
      </c>
      <c r="AV229" s="263">
        <f t="shared" si="132"/>
        <v>0</v>
      </c>
    </row>
    <row r="230" spans="1:48" x14ac:dyDescent="0.45">
      <c r="A230" s="49">
        <v>221</v>
      </c>
      <c r="B230" s="46">
        <f t="shared" si="133"/>
        <v>52994</v>
      </c>
      <c r="C230" s="268" t="e">
        <f t="shared" si="105"/>
        <v>#NUM!</v>
      </c>
      <c r="D230" s="262" t="e">
        <f t="shared" si="119"/>
        <v>#NUM!</v>
      </c>
      <c r="E230" s="262" t="e">
        <f t="shared" si="106"/>
        <v>#NUM!</v>
      </c>
      <c r="F230" s="263" t="e">
        <f t="shared" si="120"/>
        <v>#NUM!</v>
      </c>
      <c r="G230" s="27"/>
      <c r="H230" s="45">
        <v>221</v>
      </c>
      <c r="I230" s="46">
        <f t="shared" si="134"/>
        <v>52994</v>
      </c>
      <c r="J230" s="261" t="e">
        <f t="shared" si="107"/>
        <v>#NUM!</v>
      </c>
      <c r="K230" s="262" t="e">
        <f t="shared" si="121"/>
        <v>#NUM!</v>
      </c>
      <c r="L230" s="272" t="e">
        <f t="shared" si="108"/>
        <v>#NUM!</v>
      </c>
      <c r="M230" s="263" t="e">
        <f t="shared" si="122"/>
        <v>#NUM!</v>
      </c>
      <c r="N230" s="26"/>
      <c r="O230" s="45">
        <v>221</v>
      </c>
      <c r="P230" s="46">
        <f t="shared" si="135"/>
        <v>52994</v>
      </c>
      <c r="Q230" s="261" t="e">
        <f t="shared" si="109"/>
        <v>#NUM!</v>
      </c>
      <c r="R230" s="262" t="e">
        <f t="shared" si="123"/>
        <v>#NUM!</v>
      </c>
      <c r="S230" s="272" t="e">
        <f t="shared" si="110"/>
        <v>#NUM!</v>
      </c>
      <c r="T230" s="263" t="e">
        <f t="shared" si="124"/>
        <v>#NUM!</v>
      </c>
      <c r="V230" s="45">
        <v>221</v>
      </c>
      <c r="W230" s="46">
        <f t="shared" si="136"/>
        <v>52994</v>
      </c>
      <c r="X230" s="261" t="e">
        <f t="shared" si="111"/>
        <v>#NUM!</v>
      </c>
      <c r="Y230" s="262" t="e">
        <f t="shared" si="125"/>
        <v>#NUM!</v>
      </c>
      <c r="Z230" s="272" t="e">
        <f t="shared" si="112"/>
        <v>#NUM!</v>
      </c>
      <c r="AA230" s="263" t="e">
        <f t="shared" si="126"/>
        <v>#NUM!</v>
      </c>
      <c r="AC230" s="45">
        <v>221</v>
      </c>
      <c r="AD230" s="46">
        <f t="shared" si="137"/>
        <v>52994</v>
      </c>
      <c r="AE230" s="261" t="e">
        <f t="shared" si="113"/>
        <v>#NUM!</v>
      </c>
      <c r="AF230" s="262" t="e">
        <f t="shared" si="127"/>
        <v>#NUM!</v>
      </c>
      <c r="AG230" s="272" t="e">
        <f t="shared" si="114"/>
        <v>#NUM!</v>
      </c>
      <c r="AH230" s="263" t="e">
        <f t="shared" si="128"/>
        <v>#NUM!</v>
      </c>
      <c r="AJ230" s="45">
        <v>221</v>
      </c>
      <c r="AK230" s="46">
        <f t="shared" si="138"/>
        <v>52994</v>
      </c>
      <c r="AL230" s="261" t="e">
        <f t="shared" si="115"/>
        <v>#NUM!</v>
      </c>
      <c r="AM230" s="262" t="e">
        <f t="shared" si="129"/>
        <v>#NUM!</v>
      </c>
      <c r="AN230" s="272" t="e">
        <f t="shared" si="116"/>
        <v>#NUM!</v>
      </c>
      <c r="AO230" s="263" t="e">
        <f t="shared" si="130"/>
        <v>#NUM!</v>
      </c>
      <c r="AQ230" s="45">
        <v>221</v>
      </c>
      <c r="AR230" s="46">
        <f t="shared" si="139"/>
        <v>53022</v>
      </c>
      <c r="AS230" s="261">
        <f t="shared" si="117"/>
        <v>0</v>
      </c>
      <c r="AT230" s="262">
        <f t="shared" si="131"/>
        <v>0</v>
      </c>
      <c r="AU230" s="272">
        <f t="shared" si="118"/>
        <v>0</v>
      </c>
      <c r="AV230" s="263">
        <f t="shared" si="132"/>
        <v>0</v>
      </c>
    </row>
    <row r="231" spans="1:48" x14ac:dyDescent="0.45">
      <c r="A231" s="49">
        <v>222</v>
      </c>
      <c r="B231" s="46">
        <f t="shared" si="133"/>
        <v>53022</v>
      </c>
      <c r="C231" s="268" t="e">
        <f t="shared" si="105"/>
        <v>#NUM!</v>
      </c>
      <c r="D231" s="262" t="e">
        <f t="shared" si="119"/>
        <v>#NUM!</v>
      </c>
      <c r="E231" s="262" t="e">
        <f t="shared" si="106"/>
        <v>#NUM!</v>
      </c>
      <c r="F231" s="263" t="e">
        <f t="shared" si="120"/>
        <v>#NUM!</v>
      </c>
      <c r="G231" s="27"/>
      <c r="H231" s="45">
        <v>222</v>
      </c>
      <c r="I231" s="46">
        <f t="shared" si="134"/>
        <v>53022</v>
      </c>
      <c r="J231" s="261" t="e">
        <f t="shared" si="107"/>
        <v>#NUM!</v>
      </c>
      <c r="K231" s="262" t="e">
        <f t="shared" si="121"/>
        <v>#NUM!</v>
      </c>
      <c r="L231" s="272" t="e">
        <f t="shared" si="108"/>
        <v>#NUM!</v>
      </c>
      <c r="M231" s="263" t="e">
        <f t="shared" si="122"/>
        <v>#NUM!</v>
      </c>
      <c r="N231" s="26"/>
      <c r="O231" s="45">
        <v>222</v>
      </c>
      <c r="P231" s="46">
        <f t="shared" si="135"/>
        <v>53022</v>
      </c>
      <c r="Q231" s="261" t="e">
        <f t="shared" si="109"/>
        <v>#NUM!</v>
      </c>
      <c r="R231" s="262" t="e">
        <f t="shared" si="123"/>
        <v>#NUM!</v>
      </c>
      <c r="S231" s="272" t="e">
        <f t="shared" si="110"/>
        <v>#NUM!</v>
      </c>
      <c r="T231" s="263" t="e">
        <f t="shared" si="124"/>
        <v>#NUM!</v>
      </c>
      <c r="V231" s="45">
        <v>222</v>
      </c>
      <c r="W231" s="46">
        <f t="shared" si="136"/>
        <v>53022</v>
      </c>
      <c r="X231" s="261" t="e">
        <f t="shared" si="111"/>
        <v>#NUM!</v>
      </c>
      <c r="Y231" s="262" t="e">
        <f t="shared" si="125"/>
        <v>#NUM!</v>
      </c>
      <c r="Z231" s="272" t="e">
        <f t="shared" si="112"/>
        <v>#NUM!</v>
      </c>
      <c r="AA231" s="263" t="e">
        <f t="shared" si="126"/>
        <v>#NUM!</v>
      </c>
      <c r="AC231" s="45">
        <v>222</v>
      </c>
      <c r="AD231" s="46">
        <f t="shared" si="137"/>
        <v>53022</v>
      </c>
      <c r="AE231" s="261" t="e">
        <f t="shared" si="113"/>
        <v>#NUM!</v>
      </c>
      <c r="AF231" s="262" t="e">
        <f t="shared" si="127"/>
        <v>#NUM!</v>
      </c>
      <c r="AG231" s="272" t="e">
        <f t="shared" si="114"/>
        <v>#NUM!</v>
      </c>
      <c r="AH231" s="263" t="e">
        <f t="shared" si="128"/>
        <v>#NUM!</v>
      </c>
      <c r="AJ231" s="45">
        <v>222</v>
      </c>
      <c r="AK231" s="46">
        <f t="shared" si="138"/>
        <v>53022</v>
      </c>
      <c r="AL231" s="261" t="e">
        <f t="shared" si="115"/>
        <v>#NUM!</v>
      </c>
      <c r="AM231" s="262" t="e">
        <f t="shared" si="129"/>
        <v>#NUM!</v>
      </c>
      <c r="AN231" s="272" t="e">
        <f t="shared" si="116"/>
        <v>#NUM!</v>
      </c>
      <c r="AO231" s="263" t="e">
        <f t="shared" si="130"/>
        <v>#NUM!</v>
      </c>
      <c r="AQ231" s="45">
        <v>222</v>
      </c>
      <c r="AR231" s="46">
        <f t="shared" si="139"/>
        <v>53053</v>
      </c>
      <c r="AS231" s="261">
        <f t="shared" si="117"/>
        <v>0</v>
      </c>
      <c r="AT231" s="262">
        <f t="shared" si="131"/>
        <v>0</v>
      </c>
      <c r="AU231" s="272">
        <f t="shared" si="118"/>
        <v>0</v>
      </c>
      <c r="AV231" s="263">
        <f t="shared" si="132"/>
        <v>0</v>
      </c>
    </row>
    <row r="232" spans="1:48" x14ac:dyDescent="0.45">
      <c r="A232" s="49">
        <v>223</v>
      </c>
      <c r="B232" s="46">
        <f t="shared" si="133"/>
        <v>53053</v>
      </c>
      <c r="C232" s="268" t="e">
        <f t="shared" si="105"/>
        <v>#NUM!</v>
      </c>
      <c r="D232" s="262" t="e">
        <f t="shared" si="119"/>
        <v>#NUM!</v>
      </c>
      <c r="E232" s="262" t="e">
        <f t="shared" si="106"/>
        <v>#NUM!</v>
      </c>
      <c r="F232" s="263" t="e">
        <f t="shared" si="120"/>
        <v>#NUM!</v>
      </c>
      <c r="G232" s="27"/>
      <c r="H232" s="45">
        <v>223</v>
      </c>
      <c r="I232" s="46">
        <f t="shared" si="134"/>
        <v>53053</v>
      </c>
      <c r="J232" s="261" t="e">
        <f t="shared" si="107"/>
        <v>#NUM!</v>
      </c>
      <c r="K232" s="262" t="e">
        <f t="shared" si="121"/>
        <v>#NUM!</v>
      </c>
      <c r="L232" s="272" t="e">
        <f t="shared" si="108"/>
        <v>#NUM!</v>
      </c>
      <c r="M232" s="263" t="e">
        <f t="shared" si="122"/>
        <v>#NUM!</v>
      </c>
      <c r="N232" s="26"/>
      <c r="O232" s="45">
        <v>223</v>
      </c>
      <c r="P232" s="46">
        <f t="shared" si="135"/>
        <v>53053</v>
      </c>
      <c r="Q232" s="261" t="e">
        <f t="shared" si="109"/>
        <v>#NUM!</v>
      </c>
      <c r="R232" s="262" t="e">
        <f t="shared" si="123"/>
        <v>#NUM!</v>
      </c>
      <c r="S232" s="272" t="e">
        <f t="shared" si="110"/>
        <v>#NUM!</v>
      </c>
      <c r="T232" s="263" t="e">
        <f t="shared" si="124"/>
        <v>#NUM!</v>
      </c>
      <c r="V232" s="45">
        <v>223</v>
      </c>
      <c r="W232" s="46">
        <f t="shared" si="136"/>
        <v>53053</v>
      </c>
      <c r="X232" s="261" t="e">
        <f t="shared" si="111"/>
        <v>#NUM!</v>
      </c>
      <c r="Y232" s="262" t="e">
        <f t="shared" si="125"/>
        <v>#NUM!</v>
      </c>
      <c r="Z232" s="272" t="e">
        <f t="shared" si="112"/>
        <v>#NUM!</v>
      </c>
      <c r="AA232" s="263" t="e">
        <f t="shared" si="126"/>
        <v>#NUM!</v>
      </c>
      <c r="AC232" s="45">
        <v>223</v>
      </c>
      <c r="AD232" s="46">
        <f t="shared" si="137"/>
        <v>53053</v>
      </c>
      <c r="AE232" s="261" t="e">
        <f t="shared" si="113"/>
        <v>#NUM!</v>
      </c>
      <c r="AF232" s="262" t="e">
        <f t="shared" si="127"/>
        <v>#NUM!</v>
      </c>
      <c r="AG232" s="272" t="e">
        <f t="shared" si="114"/>
        <v>#NUM!</v>
      </c>
      <c r="AH232" s="263" t="e">
        <f t="shared" si="128"/>
        <v>#NUM!</v>
      </c>
      <c r="AJ232" s="45">
        <v>223</v>
      </c>
      <c r="AK232" s="46">
        <f t="shared" si="138"/>
        <v>53053</v>
      </c>
      <c r="AL232" s="261" t="e">
        <f t="shared" si="115"/>
        <v>#NUM!</v>
      </c>
      <c r="AM232" s="262" t="e">
        <f t="shared" si="129"/>
        <v>#NUM!</v>
      </c>
      <c r="AN232" s="272" t="e">
        <f t="shared" si="116"/>
        <v>#NUM!</v>
      </c>
      <c r="AO232" s="263" t="e">
        <f t="shared" si="130"/>
        <v>#NUM!</v>
      </c>
      <c r="AQ232" s="45">
        <v>223</v>
      </c>
      <c r="AR232" s="46">
        <f t="shared" si="139"/>
        <v>53083</v>
      </c>
      <c r="AS232" s="261">
        <f t="shared" si="117"/>
        <v>0</v>
      </c>
      <c r="AT232" s="262">
        <f t="shared" si="131"/>
        <v>0</v>
      </c>
      <c r="AU232" s="272">
        <f t="shared" si="118"/>
        <v>0</v>
      </c>
      <c r="AV232" s="263">
        <f t="shared" si="132"/>
        <v>0</v>
      </c>
    </row>
    <row r="233" spans="1:48" x14ac:dyDescent="0.45">
      <c r="A233" s="49">
        <v>224</v>
      </c>
      <c r="B233" s="46">
        <f t="shared" si="133"/>
        <v>53083</v>
      </c>
      <c r="C233" s="268" t="e">
        <f t="shared" si="105"/>
        <v>#NUM!</v>
      </c>
      <c r="D233" s="262" t="e">
        <f t="shared" si="119"/>
        <v>#NUM!</v>
      </c>
      <c r="E233" s="262" t="e">
        <f t="shared" si="106"/>
        <v>#NUM!</v>
      </c>
      <c r="F233" s="263" t="e">
        <f t="shared" si="120"/>
        <v>#NUM!</v>
      </c>
      <c r="G233" s="27"/>
      <c r="H233" s="45">
        <v>224</v>
      </c>
      <c r="I233" s="46">
        <f t="shared" si="134"/>
        <v>53083</v>
      </c>
      <c r="J233" s="261" t="e">
        <f t="shared" si="107"/>
        <v>#NUM!</v>
      </c>
      <c r="K233" s="262" t="e">
        <f t="shared" si="121"/>
        <v>#NUM!</v>
      </c>
      <c r="L233" s="272" t="e">
        <f t="shared" si="108"/>
        <v>#NUM!</v>
      </c>
      <c r="M233" s="263" t="e">
        <f t="shared" si="122"/>
        <v>#NUM!</v>
      </c>
      <c r="N233" s="26"/>
      <c r="O233" s="45">
        <v>224</v>
      </c>
      <c r="P233" s="46">
        <f t="shared" si="135"/>
        <v>53083</v>
      </c>
      <c r="Q233" s="261" t="e">
        <f t="shared" si="109"/>
        <v>#NUM!</v>
      </c>
      <c r="R233" s="262" t="e">
        <f t="shared" si="123"/>
        <v>#NUM!</v>
      </c>
      <c r="S233" s="272" t="e">
        <f t="shared" si="110"/>
        <v>#NUM!</v>
      </c>
      <c r="T233" s="263" t="e">
        <f t="shared" si="124"/>
        <v>#NUM!</v>
      </c>
      <c r="V233" s="45">
        <v>224</v>
      </c>
      <c r="W233" s="46">
        <f t="shared" si="136"/>
        <v>53083</v>
      </c>
      <c r="X233" s="261" t="e">
        <f t="shared" si="111"/>
        <v>#NUM!</v>
      </c>
      <c r="Y233" s="262" t="e">
        <f t="shared" si="125"/>
        <v>#NUM!</v>
      </c>
      <c r="Z233" s="272" t="e">
        <f t="shared" si="112"/>
        <v>#NUM!</v>
      </c>
      <c r="AA233" s="263" t="e">
        <f t="shared" si="126"/>
        <v>#NUM!</v>
      </c>
      <c r="AC233" s="45">
        <v>224</v>
      </c>
      <c r="AD233" s="46">
        <f t="shared" si="137"/>
        <v>53083</v>
      </c>
      <c r="AE233" s="261" t="e">
        <f t="shared" si="113"/>
        <v>#NUM!</v>
      </c>
      <c r="AF233" s="262" t="e">
        <f t="shared" si="127"/>
        <v>#NUM!</v>
      </c>
      <c r="AG233" s="272" t="e">
        <f t="shared" si="114"/>
        <v>#NUM!</v>
      </c>
      <c r="AH233" s="263" t="e">
        <f t="shared" si="128"/>
        <v>#NUM!</v>
      </c>
      <c r="AJ233" s="45">
        <v>224</v>
      </c>
      <c r="AK233" s="46">
        <f t="shared" si="138"/>
        <v>53083</v>
      </c>
      <c r="AL233" s="261" t="e">
        <f t="shared" si="115"/>
        <v>#NUM!</v>
      </c>
      <c r="AM233" s="262" t="e">
        <f t="shared" si="129"/>
        <v>#NUM!</v>
      </c>
      <c r="AN233" s="272" t="e">
        <f t="shared" si="116"/>
        <v>#NUM!</v>
      </c>
      <c r="AO233" s="263" t="e">
        <f t="shared" si="130"/>
        <v>#NUM!</v>
      </c>
      <c r="AQ233" s="45">
        <v>224</v>
      </c>
      <c r="AR233" s="46">
        <f t="shared" si="139"/>
        <v>53114</v>
      </c>
      <c r="AS233" s="261">
        <f t="shared" si="117"/>
        <v>0</v>
      </c>
      <c r="AT233" s="262">
        <f t="shared" si="131"/>
        <v>0</v>
      </c>
      <c r="AU233" s="272">
        <f t="shared" si="118"/>
        <v>0</v>
      </c>
      <c r="AV233" s="263">
        <f t="shared" si="132"/>
        <v>0</v>
      </c>
    </row>
    <row r="234" spans="1:48" x14ac:dyDescent="0.45">
      <c r="A234" s="49">
        <v>225</v>
      </c>
      <c r="B234" s="46">
        <f t="shared" si="133"/>
        <v>53114</v>
      </c>
      <c r="C234" s="268" t="e">
        <f t="shared" si="105"/>
        <v>#NUM!</v>
      </c>
      <c r="D234" s="262" t="e">
        <f t="shared" si="119"/>
        <v>#NUM!</v>
      </c>
      <c r="E234" s="262" t="e">
        <f t="shared" si="106"/>
        <v>#NUM!</v>
      </c>
      <c r="F234" s="263" t="e">
        <f t="shared" si="120"/>
        <v>#NUM!</v>
      </c>
      <c r="G234" s="27"/>
      <c r="H234" s="45">
        <v>225</v>
      </c>
      <c r="I234" s="46">
        <f t="shared" si="134"/>
        <v>53114</v>
      </c>
      <c r="J234" s="261" t="e">
        <f t="shared" si="107"/>
        <v>#NUM!</v>
      </c>
      <c r="K234" s="262" t="e">
        <f t="shared" si="121"/>
        <v>#NUM!</v>
      </c>
      <c r="L234" s="272" t="e">
        <f t="shared" si="108"/>
        <v>#NUM!</v>
      </c>
      <c r="M234" s="263" t="e">
        <f t="shared" si="122"/>
        <v>#NUM!</v>
      </c>
      <c r="N234" s="26"/>
      <c r="O234" s="45">
        <v>225</v>
      </c>
      <c r="P234" s="46">
        <f t="shared" si="135"/>
        <v>53114</v>
      </c>
      <c r="Q234" s="261" t="e">
        <f t="shared" si="109"/>
        <v>#NUM!</v>
      </c>
      <c r="R234" s="262" t="e">
        <f t="shared" si="123"/>
        <v>#NUM!</v>
      </c>
      <c r="S234" s="272" t="e">
        <f t="shared" si="110"/>
        <v>#NUM!</v>
      </c>
      <c r="T234" s="263" t="e">
        <f t="shared" si="124"/>
        <v>#NUM!</v>
      </c>
      <c r="V234" s="45">
        <v>225</v>
      </c>
      <c r="W234" s="46">
        <f t="shared" si="136"/>
        <v>53114</v>
      </c>
      <c r="X234" s="261" t="e">
        <f t="shared" si="111"/>
        <v>#NUM!</v>
      </c>
      <c r="Y234" s="262" t="e">
        <f t="shared" si="125"/>
        <v>#NUM!</v>
      </c>
      <c r="Z234" s="272" t="e">
        <f t="shared" si="112"/>
        <v>#NUM!</v>
      </c>
      <c r="AA234" s="263" t="e">
        <f t="shared" si="126"/>
        <v>#NUM!</v>
      </c>
      <c r="AC234" s="45">
        <v>225</v>
      </c>
      <c r="AD234" s="46">
        <f t="shared" si="137"/>
        <v>53114</v>
      </c>
      <c r="AE234" s="261" t="e">
        <f t="shared" si="113"/>
        <v>#NUM!</v>
      </c>
      <c r="AF234" s="262" t="e">
        <f t="shared" si="127"/>
        <v>#NUM!</v>
      </c>
      <c r="AG234" s="272" t="e">
        <f t="shared" si="114"/>
        <v>#NUM!</v>
      </c>
      <c r="AH234" s="263" t="e">
        <f t="shared" si="128"/>
        <v>#NUM!</v>
      </c>
      <c r="AJ234" s="45">
        <v>225</v>
      </c>
      <c r="AK234" s="46">
        <f t="shared" si="138"/>
        <v>53114</v>
      </c>
      <c r="AL234" s="261" t="e">
        <f t="shared" si="115"/>
        <v>#NUM!</v>
      </c>
      <c r="AM234" s="262" t="e">
        <f t="shared" si="129"/>
        <v>#NUM!</v>
      </c>
      <c r="AN234" s="272" t="e">
        <f t="shared" si="116"/>
        <v>#NUM!</v>
      </c>
      <c r="AO234" s="263" t="e">
        <f t="shared" si="130"/>
        <v>#NUM!</v>
      </c>
      <c r="AQ234" s="45">
        <v>225</v>
      </c>
      <c r="AR234" s="46">
        <f t="shared" si="139"/>
        <v>53144</v>
      </c>
      <c r="AS234" s="261">
        <f t="shared" si="117"/>
        <v>0</v>
      </c>
      <c r="AT234" s="262">
        <f t="shared" si="131"/>
        <v>0</v>
      </c>
      <c r="AU234" s="272">
        <f t="shared" si="118"/>
        <v>0</v>
      </c>
      <c r="AV234" s="263">
        <f t="shared" si="132"/>
        <v>0</v>
      </c>
    </row>
    <row r="235" spans="1:48" x14ac:dyDescent="0.45">
      <c r="A235" s="49">
        <v>226</v>
      </c>
      <c r="B235" s="46">
        <f t="shared" si="133"/>
        <v>53144</v>
      </c>
      <c r="C235" s="268" t="e">
        <f t="shared" si="105"/>
        <v>#NUM!</v>
      </c>
      <c r="D235" s="262" t="e">
        <f t="shared" si="119"/>
        <v>#NUM!</v>
      </c>
      <c r="E235" s="262" t="e">
        <f t="shared" si="106"/>
        <v>#NUM!</v>
      </c>
      <c r="F235" s="263" t="e">
        <f t="shared" si="120"/>
        <v>#NUM!</v>
      </c>
      <c r="G235" s="27"/>
      <c r="H235" s="45">
        <v>226</v>
      </c>
      <c r="I235" s="46">
        <f t="shared" si="134"/>
        <v>53144</v>
      </c>
      <c r="J235" s="261" t="e">
        <f t="shared" si="107"/>
        <v>#NUM!</v>
      </c>
      <c r="K235" s="262" t="e">
        <f t="shared" si="121"/>
        <v>#NUM!</v>
      </c>
      <c r="L235" s="272" t="e">
        <f t="shared" si="108"/>
        <v>#NUM!</v>
      </c>
      <c r="M235" s="263" t="e">
        <f t="shared" si="122"/>
        <v>#NUM!</v>
      </c>
      <c r="N235" s="26"/>
      <c r="O235" s="45">
        <v>226</v>
      </c>
      <c r="P235" s="46">
        <f t="shared" si="135"/>
        <v>53144</v>
      </c>
      <c r="Q235" s="261" t="e">
        <f t="shared" si="109"/>
        <v>#NUM!</v>
      </c>
      <c r="R235" s="262" t="e">
        <f t="shared" si="123"/>
        <v>#NUM!</v>
      </c>
      <c r="S235" s="272" t="e">
        <f t="shared" si="110"/>
        <v>#NUM!</v>
      </c>
      <c r="T235" s="263" t="e">
        <f t="shared" si="124"/>
        <v>#NUM!</v>
      </c>
      <c r="V235" s="45">
        <v>226</v>
      </c>
      <c r="W235" s="46">
        <f t="shared" si="136"/>
        <v>53144</v>
      </c>
      <c r="X235" s="261" t="e">
        <f t="shared" si="111"/>
        <v>#NUM!</v>
      </c>
      <c r="Y235" s="262" t="e">
        <f t="shared" si="125"/>
        <v>#NUM!</v>
      </c>
      <c r="Z235" s="272" t="e">
        <f t="shared" si="112"/>
        <v>#NUM!</v>
      </c>
      <c r="AA235" s="263" t="e">
        <f t="shared" si="126"/>
        <v>#NUM!</v>
      </c>
      <c r="AC235" s="45">
        <v>226</v>
      </c>
      <c r="AD235" s="46">
        <f t="shared" si="137"/>
        <v>53144</v>
      </c>
      <c r="AE235" s="261" t="e">
        <f t="shared" si="113"/>
        <v>#NUM!</v>
      </c>
      <c r="AF235" s="262" t="e">
        <f t="shared" si="127"/>
        <v>#NUM!</v>
      </c>
      <c r="AG235" s="272" t="e">
        <f t="shared" si="114"/>
        <v>#NUM!</v>
      </c>
      <c r="AH235" s="263" t="e">
        <f t="shared" si="128"/>
        <v>#NUM!</v>
      </c>
      <c r="AJ235" s="45">
        <v>226</v>
      </c>
      <c r="AK235" s="46">
        <f t="shared" si="138"/>
        <v>53144</v>
      </c>
      <c r="AL235" s="261" t="e">
        <f t="shared" si="115"/>
        <v>#NUM!</v>
      </c>
      <c r="AM235" s="262" t="e">
        <f t="shared" si="129"/>
        <v>#NUM!</v>
      </c>
      <c r="AN235" s="272" t="e">
        <f t="shared" si="116"/>
        <v>#NUM!</v>
      </c>
      <c r="AO235" s="263" t="e">
        <f t="shared" si="130"/>
        <v>#NUM!</v>
      </c>
      <c r="AQ235" s="45">
        <v>226</v>
      </c>
      <c r="AR235" s="46">
        <f t="shared" si="139"/>
        <v>53175</v>
      </c>
      <c r="AS235" s="261">
        <f t="shared" si="117"/>
        <v>0</v>
      </c>
      <c r="AT235" s="262">
        <f t="shared" si="131"/>
        <v>0</v>
      </c>
      <c r="AU235" s="272">
        <f t="shared" si="118"/>
        <v>0</v>
      </c>
      <c r="AV235" s="263">
        <f t="shared" si="132"/>
        <v>0</v>
      </c>
    </row>
    <row r="236" spans="1:48" x14ac:dyDescent="0.45">
      <c r="A236" s="49">
        <v>227</v>
      </c>
      <c r="B236" s="46">
        <f t="shared" si="133"/>
        <v>53175</v>
      </c>
      <c r="C236" s="268" t="e">
        <f t="shared" si="105"/>
        <v>#NUM!</v>
      </c>
      <c r="D236" s="262" t="e">
        <f t="shared" si="119"/>
        <v>#NUM!</v>
      </c>
      <c r="E236" s="262" t="e">
        <f t="shared" si="106"/>
        <v>#NUM!</v>
      </c>
      <c r="F236" s="263" t="e">
        <f t="shared" si="120"/>
        <v>#NUM!</v>
      </c>
      <c r="G236" s="27"/>
      <c r="H236" s="45">
        <v>227</v>
      </c>
      <c r="I236" s="46">
        <f t="shared" si="134"/>
        <v>53175</v>
      </c>
      <c r="J236" s="261" t="e">
        <f t="shared" si="107"/>
        <v>#NUM!</v>
      </c>
      <c r="K236" s="262" t="e">
        <f t="shared" si="121"/>
        <v>#NUM!</v>
      </c>
      <c r="L236" s="272" t="e">
        <f t="shared" si="108"/>
        <v>#NUM!</v>
      </c>
      <c r="M236" s="263" t="e">
        <f t="shared" si="122"/>
        <v>#NUM!</v>
      </c>
      <c r="N236" s="26"/>
      <c r="O236" s="45">
        <v>227</v>
      </c>
      <c r="P236" s="46">
        <f t="shared" si="135"/>
        <v>53175</v>
      </c>
      <c r="Q236" s="261" t="e">
        <f t="shared" si="109"/>
        <v>#NUM!</v>
      </c>
      <c r="R236" s="262" t="e">
        <f t="shared" si="123"/>
        <v>#NUM!</v>
      </c>
      <c r="S236" s="272" t="e">
        <f t="shared" si="110"/>
        <v>#NUM!</v>
      </c>
      <c r="T236" s="263" t="e">
        <f t="shared" si="124"/>
        <v>#NUM!</v>
      </c>
      <c r="V236" s="45">
        <v>227</v>
      </c>
      <c r="W236" s="46">
        <f t="shared" si="136"/>
        <v>53175</v>
      </c>
      <c r="X236" s="261" t="e">
        <f t="shared" si="111"/>
        <v>#NUM!</v>
      </c>
      <c r="Y236" s="262" t="e">
        <f t="shared" si="125"/>
        <v>#NUM!</v>
      </c>
      <c r="Z236" s="272" t="e">
        <f t="shared" si="112"/>
        <v>#NUM!</v>
      </c>
      <c r="AA236" s="263" t="e">
        <f t="shared" si="126"/>
        <v>#NUM!</v>
      </c>
      <c r="AC236" s="45">
        <v>227</v>
      </c>
      <c r="AD236" s="46">
        <f t="shared" si="137"/>
        <v>53175</v>
      </c>
      <c r="AE236" s="261" t="e">
        <f t="shared" si="113"/>
        <v>#NUM!</v>
      </c>
      <c r="AF236" s="262" t="e">
        <f t="shared" si="127"/>
        <v>#NUM!</v>
      </c>
      <c r="AG236" s="272" t="e">
        <f t="shared" si="114"/>
        <v>#NUM!</v>
      </c>
      <c r="AH236" s="263" t="e">
        <f t="shared" si="128"/>
        <v>#NUM!</v>
      </c>
      <c r="AJ236" s="45">
        <v>227</v>
      </c>
      <c r="AK236" s="46">
        <f t="shared" si="138"/>
        <v>53175</v>
      </c>
      <c r="AL236" s="261" t="e">
        <f t="shared" si="115"/>
        <v>#NUM!</v>
      </c>
      <c r="AM236" s="262" t="e">
        <f t="shared" si="129"/>
        <v>#NUM!</v>
      </c>
      <c r="AN236" s="272" t="e">
        <f t="shared" si="116"/>
        <v>#NUM!</v>
      </c>
      <c r="AO236" s="263" t="e">
        <f t="shared" si="130"/>
        <v>#NUM!</v>
      </c>
      <c r="AQ236" s="45">
        <v>227</v>
      </c>
      <c r="AR236" s="46">
        <f t="shared" si="139"/>
        <v>53206</v>
      </c>
      <c r="AS236" s="261">
        <f t="shared" si="117"/>
        <v>0</v>
      </c>
      <c r="AT236" s="262">
        <f t="shared" si="131"/>
        <v>0</v>
      </c>
      <c r="AU236" s="272">
        <f t="shared" si="118"/>
        <v>0</v>
      </c>
      <c r="AV236" s="263">
        <f t="shared" si="132"/>
        <v>0</v>
      </c>
    </row>
    <row r="237" spans="1:48" ht="14.65" thickBot="1" x14ac:dyDescent="0.5">
      <c r="A237" s="49">
        <v>228</v>
      </c>
      <c r="B237" s="46">
        <f t="shared" si="133"/>
        <v>53206</v>
      </c>
      <c r="C237" s="269" t="e">
        <f t="shared" si="105"/>
        <v>#NUM!</v>
      </c>
      <c r="D237" s="265" t="e">
        <f t="shared" si="119"/>
        <v>#NUM!</v>
      </c>
      <c r="E237" s="265" t="e">
        <f t="shared" si="106"/>
        <v>#NUM!</v>
      </c>
      <c r="F237" s="266" t="e">
        <f t="shared" si="120"/>
        <v>#NUM!</v>
      </c>
      <c r="G237" s="27"/>
      <c r="H237" s="47">
        <v>228</v>
      </c>
      <c r="I237" s="46">
        <f t="shared" si="134"/>
        <v>53206</v>
      </c>
      <c r="J237" s="264" t="e">
        <f t="shared" si="107"/>
        <v>#NUM!</v>
      </c>
      <c r="K237" s="265" t="e">
        <f t="shared" si="121"/>
        <v>#NUM!</v>
      </c>
      <c r="L237" s="273" t="e">
        <f t="shared" si="108"/>
        <v>#NUM!</v>
      </c>
      <c r="M237" s="266" t="e">
        <f t="shared" si="122"/>
        <v>#NUM!</v>
      </c>
      <c r="N237" s="26"/>
      <c r="O237" s="47">
        <v>228</v>
      </c>
      <c r="P237" s="46">
        <f t="shared" si="135"/>
        <v>53206</v>
      </c>
      <c r="Q237" s="264" t="e">
        <f t="shared" si="109"/>
        <v>#NUM!</v>
      </c>
      <c r="R237" s="265" t="e">
        <f t="shared" si="123"/>
        <v>#NUM!</v>
      </c>
      <c r="S237" s="273" t="e">
        <f t="shared" si="110"/>
        <v>#NUM!</v>
      </c>
      <c r="T237" s="266" t="e">
        <f t="shared" si="124"/>
        <v>#NUM!</v>
      </c>
      <c r="V237" s="47">
        <v>228</v>
      </c>
      <c r="W237" s="46">
        <f t="shared" si="136"/>
        <v>53206</v>
      </c>
      <c r="X237" s="264" t="e">
        <f t="shared" si="111"/>
        <v>#NUM!</v>
      </c>
      <c r="Y237" s="265" t="e">
        <f t="shared" si="125"/>
        <v>#NUM!</v>
      </c>
      <c r="Z237" s="273" t="e">
        <f t="shared" si="112"/>
        <v>#NUM!</v>
      </c>
      <c r="AA237" s="266" t="e">
        <f t="shared" si="126"/>
        <v>#NUM!</v>
      </c>
      <c r="AC237" s="47">
        <v>228</v>
      </c>
      <c r="AD237" s="46">
        <f t="shared" si="137"/>
        <v>53206</v>
      </c>
      <c r="AE237" s="264" t="e">
        <f t="shared" si="113"/>
        <v>#NUM!</v>
      </c>
      <c r="AF237" s="265" t="e">
        <f t="shared" si="127"/>
        <v>#NUM!</v>
      </c>
      <c r="AG237" s="273" t="e">
        <f t="shared" si="114"/>
        <v>#NUM!</v>
      </c>
      <c r="AH237" s="266" t="e">
        <f t="shared" si="128"/>
        <v>#NUM!</v>
      </c>
      <c r="AJ237" s="47">
        <v>228</v>
      </c>
      <c r="AK237" s="46">
        <f t="shared" si="138"/>
        <v>53206</v>
      </c>
      <c r="AL237" s="264" t="e">
        <f t="shared" si="115"/>
        <v>#NUM!</v>
      </c>
      <c r="AM237" s="265" t="e">
        <f t="shared" si="129"/>
        <v>#NUM!</v>
      </c>
      <c r="AN237" s="273" t="e">
        <f t="shared" si="116"/>
        <v>#NUM!</v>
      </c>
      <c r="AO237" s="266" t="e">
        <f t="shared" si="130"/>
        <v>#NUM!</v>
      </c>
      <c r="AQ237" s="47">
        <v>228</v>
      </c>
      <c r="AR237" s="46">
        <f t="shared" si="139"/>
        <v>53236</v>
      </c>
      <c r="AS237" s="264">
        <f t="shared" si="117"/>
        <v>0</v>
      </c>
      <c r="AT237" s="265">
        <f t="shared" si="131"/>
        <v>0</v>
      </c>
      <c r="AU237" s="273">
        <f t="shared" si="118"/>
        <v>0</v>
      </c>
      <c r="AV237" s="266">
        <f t="shared" si="132"/>
        <v>0</v>
      </c>
    </row>
    <row r="238" spans="1:48" x14ac:dyDescent="0.45">
      <c r="A238" s="50">
        <v>229</v>
      </c>
      <c r="B238" s="51">
        <f t="shared" si="133"/>
        <v>53236</v>
      </c>
      <c r="C238" s="270" t="e">
        <f t="shared" si="105"/>
        <v>#NUM!</v>
      </c>
      <c r="D238" s="259" t="e">
        <f t="shared" si="119"/>
        <v>#NUM!</v>
      </c>
      <c r="E238" s="259" t="e">
        <f t="shared" si="106"/>
        <v>#NUM!</v>
      </c>
      <c r="F238" s="260" t="e">
        <f t="shared" si="120"/>
        <v>#NUM!</v>
      </c>
      <c r="G238" s="27"/>
      <c r="H238" s="43">
        <v>229</v>
      </c>
      <c r="I238" s="51">
        <f t="shared" si="134"/>
        <v>53236</v>
      </c>
      <c r="J238" s="258" t="e">
        <f t="shared" si="107"/>
        <v>#NUM!</v>
      </c>
      <c r="K238" s="259" t="e">
        <f t="shared" si="121"/>
        <v>#NUM!</v>
      </c>
      <c r="L238" s="271" t="e">
        <f t="shared" si="108"/>
        <v>#NUM!</v>
      </c>
      <c r="M238" s="260" t="e">
        <f t="shared" si="122"/>
        <v>#NUM!</v>
      </c>
      <c r="N238" s="26"/>
      <c r="O238" s="43">
        <v>229</v>
      </c>
      <c r="P238" s="51">
        <f t="shared" si="135"/>
        <v>53236</v>
      </c>
      <c r="Q238" s="258" t="e">
        <f t="shared" si="109"/>
        <v>#NUM!</v>
      </c>
      <c r="R238" s="259" t="e">
        <f t="shared" si="123"/>
        <v>#NUM!</v>
      </c>
      <c r="S238" s="271" t="e">
        <f t="shared" si="110"/>
        <v>#NUM!</v>
      </c>
      <c r="T238" s="260" t="e">
        <f t="shared" si="124"/>
        <v>#NUM!</v>
      </c>
      <c r="V238" s="43">
        <v>229</v>
      </c>
      <c r="W238" s="51">
        <f t="shared" si="136"/>
        <v>53236</v>
      </c>
      <c r="X238" s="258" t="e">
        <f t="shared" si="111"/>
        <v>#NUM!</v>
      </c>
      <c r="Y238" s="259" t="e">
        <f t="shared" si="125"/>
        <v>#NUM!</v>
      </c>
      <c r="Z238" s="271" t="e">
        <f t="shared" si="112"/>
        <v>#NUM!</v>
      </c>
      <c r="AA238" s="260" t="e">
        <f t="shared" si="126"/>
        <v>#NUM!</v>
      </c>
      <c r="AC238" s="43">
        <v>229</v>
      </c>
      <c r="AD238" s="51">
        <f t="shared" si="137"/>
        <v>53236</v>
      </c>
      <c r="AE238" s="258" t="e">
        <f t="shared" si="113"/>
        <v>#NUM!</v>
      </c>
      <c r="AF238" s="259" t="e">
        <f t="shared" si="127"/>
        <v>#NUM!</v>
      </c>
      <c r="AG238" s="271" t="e">
        <f t="shared" si="114"/>
        <v>#NUM!</v>
      </c>
      <c r="AH238" s="260" t="e">
        <f t="shared" si="128"/>
        <v>#NUM!</v>
      </c>
      <c r="AJ238" s="43">
        <v>229</v>
      </c>
      <c r="AK238" s="51">
        <f t="shared" si="138"/>
        <v>53236</v>
      </c>
      <c r="AL238" s="258" t="e">
        <f t="shared" si="115"/>
        <v>#NUM!</v>
      </c>
      <c r="AM238" s="259" t="e">
        <f t="shared" si="129"/>
        <v>#NUM!</v>
      </c>
      <c r="AN238" s="271" t="e">
        <f t="shared" si="116"/>
        <v>#NUM!</v>
      </c>
      <c r="AO238" s="260" t="e">
        <f t="shared" si="130"/>
        <v>#NUM!</v>
      </c>
      <c r="AQ238" s="43">
        <v>229</v>
      </c>
      <c r="AR238" s="51">
        <f t="shared" si="139"/>
        <v>53267</v>
      </c>
      <c r="AS238" s="258">
        <f t="shared" si="117"/>
        <v>0</v>
      </c>
      <c r="AT238" s="259">
        <f t="shared" si="131"/>
        <v>0</v>
      </c>
      <c r="AU238" s="271">
        <f t="shared" si="118"/>
        <v>0</v>
      </c>
      <c r="AV238" s="260">
        <f t="shared" si="132"/>
        <v>0</v>
      </c>
    </row>
    <row r="239" spans="1:48" x14ac:dyDescent="0.45">
      <c r="A239" s="49">
        <v>230</v>
      </c>
      <c r="B239" s="46">
        <f t="shared" si="133"/>
        <v>53267</v>
      </c>
      <c r="C239" s="268" t="e">
        <f t="shared" si="105"/>
        <v>#NUM!</v>
      </c>
      <c r="D239" s="262" t="e">
        <f t="shared" si="119"/>
        <v>#NUM!</v>
      </c>
      <c r="E239" s="262" t="e">
        <f t="shared" si="106"/>
        <v>#NUM!</v>
      </c>
      <c r="F239" s="263" t="e">
        <f t="shared" si="120"/>
        <v>#NUM!</v>
      </c>
      <c r="G239" s="27"/>
      <c r="H239" s="45">
        <v>230</v>
      </c>
      <c r="I239" s="46">
        <f t="shared" si="134"/>
        <v>53267</v>
      </c>
      <c r="J239" s="261" t="e">
        <f t="shared" si="107"/>
        <v>#NUM!</v>
      </c>
      <c r="K239" s="262" t="e">
        <f t="shared" si="121"/>
        <v>#NUM!</v>
      </c>
      <c r="L239" s="272" t="e">
        <f t="shared" si="108"/>
        <v>#NUM!</v>
      </c>
      <c r="M239" s="263" t="e">
        <f t="shared" si="122"/>
        <v>#NUM!</v>
      </c>
      <c r="N239" s="26"/>
      <c r="O239" s="45">
        <v>230</v>
      </c>
      <c r="P239" s="46">
        <f t="shared" si="135"/>
        <v>53267</v>
      </c>
      <c r="Q239" s="261" t="e">
        <f t="shared" si="109"/>
        <v>#NUM!</v>
      </c>
      <c r="R239" s="262" t="e">
        <f t="shared" si="123"/>
        <v>#NUM!</v>
      </c>
      <c r="S239" s="272" t="e">
        <f t="shared" si="110"/>
        <v>#NUM!</v>
      </c>
      <c r="T239" s="263" t="e">
        <f t="shared" si="124"/>
        <v>#NUM!</v>
      </c>
      <c r="V239" s="45">
        <v>230</v>
      </c>
      <c r="W239" s="46">
        <f t="shared" si="136"/>
        <v>53267</v>
      </c>
      <c r="X239" s="261" t="e">
        <f t="shared" si="111"/>
        <v>#NUM!</v>
      </c>
      <c r="Y239" s="262" t="e">
        <f t="shared" si="125"/>
        <v>#NUM!</v>
      </c>
      <c r="Z239" s="272" t="e">
        <f t="shared" si="112"/>
        <v>#NUM!</v>
      </c>
      <c r="AA239" s="263" t="e">
        <f t="shared" si="126"/>
        <v>#NUM!</v>
      </c>
      <c r="AC239" s="45">
        <v>230</v>
      </c>
      <c r="AD239" s="46">
        <f t="shared" si="137"/>
        <v>53267</v>
      </c>
      <c r="AE239" s="261" t="e">
        <f t="shared" si="113"/>
        <v>#NUM!</v>
      </c>
      <c r="AF239" s="262" t="e">
        <f t="shared" si="127"/>
        <v>#NUM!</v>
      </c>
      <c r="AG239" s="272" t="e">
        <f t="shared" si="114"/>
        <v>#NUM!</v>
      </c>
      <c r="AH239" s="263" t="e">
        <f t="shared" si="128"/>
        <v>#NUM!</v>
      </c>
      <c r="AJ239" s="45">
        <v>230</v>
      </c>
      <c r="AK239" s="46">
        <f t="shared" si="138"/>
        <v>53267</v>
      </c>
      <c r="AL239" s="261" t="e">
        <f t="shared" si="115"/>
        <v>#NUM!</v>
      </c>
      <c r="AM239" s="262" t="e">
        <f t="shared" si="129"/>
        <v>#NUM!</v>
      </c>
      <c r="AN239" s="272" t="e">
        <f t="shared" si="116"/>
        <v>#NUM!</v>
      </c>
      <c r="AO239" s="263" t="e">
        <f t="shared" si="130"/>
        <v>#NUM!</v>
      </c>
      <c r="AQ239" s="45">
        <v>230</v>
      </c>
      <c r="AR239" s="46">
        <f t="shared" si="139"/>
        <v>53297</v>
      </c>
      <c r="AS239" s="261">
        <f t="shared" si="117"/>
        <v>0</v>
      </c>
      <c r="AT239" s="262">
        <f t="shared" si="131"/>
        <v>0</v>
      </c>
      <c r="AU239" s="272">
        <f t="shared" si="118"/>
        <v>0</v>
      </c>
      <c r="AV239" s="263">
        <f t="shared" si="132"/>
        <v>0</v>
      </c>
    </row>
    <row r="240" spans="1:48" x14ac:dyDescent="0.45">
      <c r="A240" s="49">
        <v>231</v>
      </c>
      <c r="B240" s="46">
        <f t="shared" si="133"/>
        <v>53297</v>
      </c>
      <c r="C240" s="268" t="e">
        <f t="shared" si="105"/>
        <v>#NUM!</v>
      </c>
      <c r="D240" s="262" t="e">
        <f t="shared" si="119"/>
        <v>#NUM!</v>
      </c>
      <c r="E240" s="262" t="e">
        <f t="shared" si="106"/>
        <v>#NUM!</v>
      </c>
      <c r="F240" s="263" t="e">
        <f t="shared" si="120"/>
        <v>#NUM!</v>
      </c>
      <c r="G240" s="27"/>
      <c r="H240" s="45">
        <v>231</v>
      </c>
      <c r="I240" s="46">
        <f t="shared" si="134"/>
        <v>53297</v>
      </c>
      <c r="J240" s="261" t="e">
        <f t="shared" si="107"/>
        <v>#NUM!</v>
      </c>
      <c r="K240" s="262" t="e">
        <f t="shared" si="121"/>
        <v>#NUM!</v>
      </c>
      <c r="L240" s="272" t="e">
        <f t="shared" si="108"/>
        <v>#NUM!</v>
      </c>
      <c r="M240" s="263" t="e">
        <f t="shared" si="122"/>
        <v>#NUM!</v>
      </c>
      <c r="N240" s="26"/>
      <c r="O240" s="45">
        <v>231</v>
      </c>
      <c r="P240" s="46">
        <f t="shared" si="135"/>
        <v>53297</v>
      </c>
      <c r="Q240" s="261" t="e">
        <f t="shared" si="109"/>
        <v>#NUM!</v>
      </c>
      <c r="R240" s="262" t="e">
        <f t="shared" si="123"/>
        <v>#NUM!</v>
      </c>
      <c r="S240" s="272" t="e">
        <f t="shared" si="110"/>
        <v>#NUM!</v>
      </c>
      <c r="T240" s="263" t="e">
        <f t="shared" si="124"/>
        <v>#NUM!</v>
      </c>
      <c r="V240" s="45">
        <v>231</v>
      </c>
      <c r="W240" s="46">
        <f t="shared" si="136"/>
        <v>53297</v>
      </c>
      <c r="X240" s="261" t="e">
        <f t="shared" si="111"/>
        <v>#NUM!</v>
      </c>
      <c r="Y240" s="262" t="e">
        <f t="shared" si="125"/>
        <v>#NUM!</v>
      </c>
      <c r="Z240" s="272" t="e">
        <f t="shared" si="112"/>
        <v>#NUM!</v>
      </c>
      <c r="AA240" s="263" t="e">
        <f t="shared" si="126"/>
        <v>#NUM!</v>
      </c>
      <c r="AC240" s="45">
        <v>231</v>
      </c>
      <c r="AD240" s="46">
        <f t="shared" si="137"/>
        <v>53297</v>
      </c>
      <c r="AE240" s="261" t="e">
        <f t="shared" si="113"/>
        <v>#NUM!</v>
      </c>
      <c r="AF240" s="262" t="e">
        <f t="shared" si="127"/>
        <v>#NUM!</v>
      </c>
      <c r="AG240" s="272" t="e">
        <f t="shared" si="114"/>
        <v>#NUM!</v>
      </c>
      <c r="AH240" s="263" t="e">
        <f t="shared" si="128"/>
        <v>#NUM!</v>
      </c>
      <c r="AJ240" s="45">
        <v>231</v>
      </c>
      <c r="AK240" s="46">
        <f t="shared" si="138"/>
        <v>53297</v>
      </c>
      <c r="AL240" s="261" t="e">
        <f t="shared" si="115"/>
        <v>#NUM!</v>
      </c>
      <c r="AM240" s="262" t="e">
        <f t="shared" si="129"/>
        <v>#NUM!</v>
      </c>
      <c r="AN240" s="272" t="e">
        <f t="shared" si="116"/>
        <v>#NUM!</v>
      </c>
      <c r="AO240" s="263" t="e">
        <f t="shared" si="130"/>
        <v>#NUM!</v>
      </c>
      <c r="AQ240" s="45">
        <v>231</v>
      </c>
      <c r="AR240" s="46">
        <f t="shared" si="139"/>
        <v>53328</v>
      </c>
      <c r="AS240" s="261">
        <f t="shared" si="117"/>
        <v>0</v>
      </c>
      <c r="AT240" s="262">
        <f t="shared" si="131"/>
        <v>0</v>
      </c>
      <c r="AU240" s="272">
        <f t="shared" si="118"/>
        <v>0</v>
      </c>
      <c r="AV240" s="263">
        <f t="shared" si="132"/>
        <v>0</v>
      </c>
    </row>
    <row r="241" spans="1:48" x14ac:dyDescent="0.45">
      <c r="A241" s="49">
        <v>232</v>
      </c>
      <c r="B241" s="46">
        <f t="shared" si="133"/>
        <v>53328</v>
      </c>
      <c r="C241" s="268" t="e">
        <f t="shared" si="105"/>
        <v>#NUM!</v>
      </c>
      <c r="D241" s="262" t="e">
        <f t="shared" si="119"/>
        <v>#NUM!</v>
      </c>
      <c r="E241" s="262" t="e">
        <f t="shared" si="106"/>
        <v>#NUM!</v>
      </c>
      <c r="F241" s="263" t="e">
        <f t="shared" si="120"/>
        <v>#NUM!</v>
      </c>
      <c r="G241" s="27"/>
      <c r="H241" s="45">
        <v>232</v>
      </c>
      <c r="I241" s="46">
        <f t="shared" si="134"/>
        <v>53328</v>
      </c>
      <c r="J241" s="261" t="e">
        <f t="shared" si="107"/>
        <v>#NUM!</v>
      </c>
      <c r="K241" s="262" t="e">
        <f t="shared" si="121"/>
        <v>#NUM!</v>
      </c>
      <c r="L241" s="272" t="e">
        <f t="shared" si="108"/>
        <v>#NUM!</v>
      </c>
      <c r="M241" s="263" t="e">
        <f t="shared" si="122"/>
        <v>#NUM!</v>
      </c>
      <c r="N241" s="26"/>
      <c r="O241" s="45">
        <v>232</v>
      </c>
      <c r="P241" s="46">
        <f t="shared" si="135"/>
        <v>53328</v>
      </c>
      <c r="Q241" s="261" t="e">
        <f t="shared" si="109"/>
        <v>#NUM!</v>
      </c>
      <c r="R241" s="262" t="e">
        <f t="shared" si="123"/>
        <v>#NUM!</v>
      </c>
      <c r="S241" s="272" t="e">
        <f t="shared" si="110"/>
        <v>#NUM!</v>
      </c>
      <c r="T241" s="263" t="e">
        <f t="shared" si="124"/>
        <v>#NUM!</v>
      </c>
      <c r="V241" s="45">
        <v>232</v>
      </c>
      <c r="W241" s="46">
        <f t="shared" si="136"/>
        <v>53328</v>
      </c>
      <c r="X241" s="261" t="e">
        <f t="shared" si="111"/>
        <v>#NUM!</v>
      </c>
      <c r="Y241" s="262" t="e">
        <f t="shared" si="125"/>
        <v>#NUM!</v>
      </c>
      <c r="Z241" s="272" t="e">
        <f t="shared" si="112"/>
        <v>#NUM!</v>
      </c>
      <c r="AA241" s="263" t="e">
        <f t="shared" si="126"/>
        <v>#NUM!</v>
      </c>
      <c r="AC241" s="45">
        <v>232</v>
      </c>
      <c r="AD241" s="46">
        <f t="shared" si="137"/>
        <v>53328</v>
      </c>
      <c r="AE241" s="261" t="e">
        <f t="shared" si="113"/>
        <v>#NUM!</v>
      </c>
      <c r="AF241" s="262" t="e">
        <f t="shared" si="127"/>
        <v>#NUM!</v>
      </c>
      <c r="AG241" s="272" t="e">
        <f t="shared" si="114"/>
        <v>#NUM!</v>
      </c>
      <c r="AH241" s="263" t="e">
        <f t="shared" si="128"/>
        <v>#NUM!</v>
      </c>
      <c r="AJ241" s="45">
        <v>232</v>
      </c>
      <c r="AK241" s="46">
        <f t="shared" si="138"/>
        <v>53328</v>
      </c>
      <c r="AL241" s="261" t="e">
        <f t="shared" si="115"/>
        <v>#NUM!</v>
      </c>
      <c r="AM241" s="262" t="e">
        <f t="shared" si="129"/>
        <v>#NUM!</v>
      </c>
      <c r="AN241" s="272" t="e">
        <f t="shared" si="116"/>
        <v>#NUM!</v>
      </c>
      <c r="AO241" s="263" t="e">
        <f t="shared" si="130"/>
        <v>#NUM!</v>
      </c>
      <c r="AQ241" s="45">
        <v>232</v>
      </c>
      <c r="AR241" s="46">
        <f t="shared" si="139"/>
        <v>53359</v>
      </c>
      <c r="AS241" s="261">
        <f t="shared" si="117"/>
        <v>0</v>
      </c>
      <c r="AT241" s="262">
        <f t="shared" si="131"/>
        <v>0</v>
      </c>
      <c r="AU241" s="272">
        <f t="shared" si="118"/>
        <v>0</v>
      </c>
      <c r="AV241" s="263">
        <f t="shared" si="132"/>
        <v>0</v>
      </c>
    </row>
    <row r="242" spans="1:48" x14ac:dyDescent="0.45">
      <c r="A242" s="49">
        <v>233</v>
      </c>
      <c r="B242" s="46">
        <f t="shared" si="133"/>
        <v>53359</v>
      </c>
      <c r="C242" s="268" t="e">
        <f t="shared" si="105"/>
        <v>#NUM!</v>
      </c>
      <c r="D242" s="262" t="e">
        <f t="shared" si="119"/>
        <v>#NUM!</v>
      </c>
      <c r="E242" s="262" t="e">
        <f t="shared" si="106"/>
        <v>#NUM!</v>
      </c>
      <c r="F242" s="263" t="e">
        <f t="shared" si="120"/>
        <v>#NUM!</v>
      </c>
      <c r="G242" s="27"/>
      <c r="H242" s="45">
        <v>233</v>
      </c>
      <c r="I242" s="46">
        <f t="shared" si="134"/>
        <v>53359</v>
      </c>
      <c r="J242" s="261" t="e">
        <f t="shared" si="107"/>
        <v>#NUM!</v>
      </c>
      <c r="K242" s="262" t="e">
        <f t="shared" si="121"/>
        <v>#NUM!</v>
      </c>
      <c r="L242" s="272" t="e">
        <f t="shared" si="108"/>
        <v>#NUM!</v>
      </c>
      <c r="M242" s="263" t="e">
        <f t="shared" si="122"/>
        <v>#NUM!</v>
      </c>
      <c r="N242" s="26"/>
      <c r="O242" s="45">
        <v>233</v>
      </c>
      <c r="P242" s="46">
        <f t="shared" si="135"/>
        <v>53359</v>
      </c>
      <c r="Q242" s="261" t="e">
        <f t="shared" si="109"/>
        <v>#NUM!</v>
      </c>
      <c r="R242" s="262" t="e">
        <f t="shared" si="123"/>
        <v>#NUM!</v>
      </c>
      <c r="S242" s="272" t="e">
        <f t="shared" si="110"/>
        <v>#NUM!</v>
      </c>
      <c r="T242" s="263" t="e">
        <f t="shared" si="124"/>
        <v>#NUM!</v>
      </c>
      <c r="V242" s="45">
        <v>233</v>
      </c>
      <c r="W242" s="46">
        <f t="shared" si="136"/>
        <v>53359</v>
      </c>
      <c r="X242" s="261" t="e">
        <f t="shared" si="111"/>
        <v>#NUM!</v>
      </c>
      <c r="Y242" s="262" t="e">
        <f t="shared" si="125"/>
        <v>#NUM!</v>
      </c>
      <c r="Z242" s="272" t="e">
        <f t="shared" si="112"/>
        <v>#NUM!</v>
      </c>
      <c r="AA242" s="263" t="e">
        <f t="shared" si="126"/>
        <v>#NUM!</v>
      </c>
      <c r="AC242" s="45">
        <v>233</v>
      </c>
      <c r="AD242" s="46">
        <f t="shared" si="137"/>
        <v>53359</v>
      </c>
      <c r="AE242" s="261" t="e">
        <f t="shared" si="113"/>
        <v>#NUM!</v>
      </c>
      <c r="AF242" s="262" t="e">
        <f t="shared" si="127"/>
        <v>#NUM!</v>
      </c>
      <c r="AG242" s="272" t="e">
        <f t="shared" si="114"/>
        <v>#NUM!</v>
      </c>
      <c r="AH242" s="263" t="e">
        <f t="shared" si="128"/>
        <v>#NUM!</v>
      </c>
      <c r="AJ242" s="45">
        <v>233</v>
      </c>
      <c r="AK242" s="46">
        <f t="shared" si="138"/>
        <v>53359</v>
      </c>
      <c r="AL242" s="261" t="e">
        <f t="shared" si="115"/>
        <v>#NUM!</v>
      </c>
      <c r="AM242" s="262" t="e">
        <f t="shared" si="129"/>
        <v>#NUM!</v>
      </c>
      <c r="AN242" s="272" t="e">
        <f t="shared" si="116"/>
        <v>#NUM!</v>
      </c>
      <c r="AO242" s="263" t="e">
        <f t="shared" si="130"/>
        <v>#NUM!</v>
      </c>
      <c r="AQ242" s="45">
        <v>233</v>
      </c>
      <c r="AR242" s="46">
        <f t="shared" si="139"/>
        <v>53387</v>
      </c>
      <c r="AS242" s="261">
        <f t="shared" si="117"/>
        <v>0</v>
      </c>
      <c r="AT242" s="262">
        <f t="shared" si="131"/>
        <v>0</v>
      </c>
      <c r="AU242" s="272">
        <f t="shared" si="118"/>
        <v>0</v>
      </c>
      <c r="AV242" s="263">
        <f t="shared" si="132"/>
        <v>0</v>
      </c>
    </row>
    <row r="243" spans="1:48" x14ac:dyDescent="0.45">
      <c r="A243" s="49">
        <v>234</v>
      </c>
      <c r="B243" s="46">
        <f t="shared" si="133"/>
        <v>53387</v>
      </c>
      <c r="C243" s="268" t="e">
        <f t="shared" si="105"/>
        <v>#NUM!</v>
      </c>
      <c r="D243" s="262" t="e">
        <f t="shared" si="119"/>
        <v>#NUM!</v>
      </c>
      <c r="E243" s="262" t="e">
        <f t="shared" si="106"/>
        <v>#NUM!</v>
      </c>
      <c r="F243" s="263" t="e">
        <f t="shared" si="120"/>
        <v>#NUM!</v>
      </c>
      <c r="G243" s="27"/>
      <c r="H243" s="45">
        <v>234</v>
      </c>
      <c r="I243" s="46">
        <f t="shared" si="134"/>
        <v>53387</v>
      </c>
      <c r="J243" s="261" t="e">
        <f t="shared" si="107"/>
        <v>#NUM!</v>
      </c>
      <c r="K243" s="262" t="e">
        <f t="shared" si="121"/>
        <v>#NUM!</v>
      </c>
      <c r="L243" s="272" t="e">
        <f t="shared" si="108"/>
        <v>#NUM!</v>
      </c>
      <c r="M243" s="263" t="e">
        <f t="shared" si="122"/>
        <v>#NUM!</v>
      </c>
      <c r="N243" s="26"/>
      <c r="O243" s="45">
        <v>234</v>
      </c>
      <c r="P243" s="46">
        <f t="shared" si="135"/>
        <v>53387</v>
      </c>
      <c r="Q243" s="261" t="e">
        <f t="shared" si="109"/>
        <v>#NUM!</v>
      </c>
      <c r="R243" s="262" t="e">
        <f t="shared" si="123"/>
        <v>#NUM!</v>
      </c>
      <c r="S243" s="272" t="e">
        <f t="shared" si="110"/>
        <v>#NUM!</v>
      </c>
      <c r="T243" s="263" t="e">
        <f t="shared" si="124"/>
        <v>#NUM!</v>
      </c>
      <c r="V243" s="45">
        <v>234</v>
      </c>
      <c r="W243" s="46">
        <f t="shared" si="136"/>
        <v>53387</v>
      </c>
      <c r="X243" s="261" t="e">
        <f t="shared" si="111"/>
        <v>#NUM!</v>
      </c>
      <c r="Y243" s="262" t="e">
        <f t="shared" si="125"/>
        <v>#NUM!</v>
      </c>
      <c r="Z243" s="272" t="e">
        <f t="shared" si="112"/>
        <v>#NUM!</v>
      </c>
      <c r="AA243" s="263" t="e">
        <f t="shared" si="126"/>
        <v>#NUM!</v>
      </c>
      <c r="AC243" s="45">
        <v>234</v>
      </c>
      <c r="AD243" s="46">
        <f t="shared" si="137"/>
        <v>53387</v>
      </c>
      <c r="AE243" s="261" t="e">
        <f t="shared" si="113"/>
        <v>#NUM!</v>
      </c>
      <c r="AF243" s="262" t="e">
        <f t="shared" si="127"/>
        <v>#NUM!</v>
      </c>
      <c r="AG243" s="272" t="e">
        <f t="shared" si="114"/>
        <v>#NUM!</v>
      </c>
      <c r="AH243" s="263" t="e">
        <f t="shared" si="128"/>
        <v>#NUM!</v>
      </c>
      <c r="AJ243" s="45">
        <v>234</v>
      </c>
      <c r="AK243" s="46">
        <f t="shared" si="138"/>
        <v>53387</v>
      </c>
      <c r="AL243" s="261" t="e">
        <f t="shared" si="115"/>
        <v>#NUM!</v>
      </c>
      <c r="AM243" s="262" t="e">
        <f t="shared" si="129"/>
        <v>#NUM!</v>
      </c>
      <c r="AN243" s="272" t="e">
        <f t="shared" si="116"/>
        <v>#NUM!</v>
      </c>
      <c r="AO243" s="263" t="e">
        <f t="shared" si="130"/>
        <v>#NUM!</v>
      </c>
      <c r="AQ243" s="45">
        <v>234</v>
      </c>
      <c r="AR243" s="46">
        <f t="shared" si="139"/>
        <v>53418</v>
      </c>
      <c r="AS243" s="261">
        <f t="shared" si="117"/>
        <v>0</v>
      </c>
      <c r="AT243" s="262">
        <f t="shared" si="131"/>
        <v>0</v>
      </c>
      <c r="AU243" s="272">
        <f t="shared" si="118"/>
        <v>0</v>
      </c>
      <c r="AV243" s="263">
        <f t="shared" si="132"/>
        <v>0</v>
      </c>
    </row>
    <row r="244" spans="1:48" x14ac:dyDescent="0.45">
      <c r="A244" s="49">
        <v>235</v>
      </c>
      <c r="B244" s="46">
        <f t="shared" si="133"/>
        <v>53418</v>
      </c>
      <c r="C244" s="268" t="e">
        <f t="shared" si="105"/>
        <v>#NUM!</v>
      </c>
      <c r="D244" s="262" t="e">
        <f t="shared" si="119"/>
        <v>#NUM!</v>
      </c>
      <c r="E244" s="262" t="e">
        <f t="shared" si="106"/>
        <v>#NUM!</v>
      </c>
      <c r="F244" s="263" t="e">
        <f t="shared" si="120"/>
        <v>#NUM!</v>
      </c>
      <c r="G244" s="27"/>
      <c r="H244" s="45">
        <v>235</v>
      </c>
      <c r="I244" s="46">
        <f t="shared" si="134"/>
        <v>53418</v>
      </c>
      <c r="J244" s="261" t="e">
        <f t="shared" si="107"/>
        <v>#NUM!</v>
      </c>
      <c r="K244" s="262" t="e">
        <f t="shared" si="121"/>
        <v>#NUM!</v>
      </c>
      <c r="L244" s="272" t="e">
        <f t="shared" si="108"/>
        <v>#NUM!</v>
      </c>
      <c r="M244" s="263" t="e">
        <f t="shared" si="122"/>
        <v>#NUM!</v>
      </c>
      <c r="N244" s="26"/>
      <c r="O244" s="45">
        <v>235</v>
      </c>
      <c r="P244" s="46">
        <f t="shared" si="135"/>
        <v>53418</v>
      </c>
      <c r="Q244" s="261" t="e">
        <f t="shared" si="109"/>
        <v>#NUM!</v>
      </c>
      <c r="R244" s="262" t="e">
        <f t="shared" si="123"/>
        <v>#NUM!</v>
      </c>
      <c r="S244" s="272" t="e">
        <f t="shared" si="110"/>
        <v>#NUM!</v>
      </c>
      <c r="T244" s="263" t="e">
        <f t="shared" si="124"/>
        <v>#NUM!</v>
      </c>
      <c r="V244" s="45">
        <v>235</v>
      </c>
      <c r="W244" s="46">
        <f t="shared" si="136"/>
        <v>53418</v>
      </c>
      <c r="X244" s="261" t="e">
        <f t="shared" si="111"/>
        <v>#NUM!</v>
      </c>
      <c r="Y244" s="262" t="e">
        <f t="shared" si="125"/>
        <v>#NUM!</v>
      </c>
      <c r="Z244" s="272" t="e">
        <f t="shared" si="112"/>
        <v>#NUM!</v>
      </c>
      <c r="AA244" s="263" t="e">
        <f t="shared" si="126"/>
        <v>#NUM!</v>
      </c>
      <c r="AC244" s="45">
        <v>235</v>
      </c>
      <c r="AD244" s="46">
        <f t="shared" si="137"/>
        <v>53418</v>
      </c>
      <c r="AE244" s="261" t="e">
        <f t="shared" si="113"/>
        <v>#NUM!</v>
      </c>
      <c r="AF244" s="262" t="e">
        <f t="shared" si="127"/>
        <v>#NUM!</v>
      </c>
      <c r="AG244" s="272" t="e">
        <f t="shared" si="114"/>
        <v>#NUM!</v>
      </c>
      <c r="AH244" s="263" t="e">
        <f t="shared" si="128"/>
        <v>#NUM!</v>
      </c>
      <c r="AJ244" s="45">
        <v>235</v>
      </c>
      <c r="AK244" s="46">
        <f t="shared" si="138"/>
        <v>53418</v>
      </c>
      <c r="AL244" s="261" t="e">
        <f t="shared" si="115"/>
        <v>#NUM!</v>
      </c>
      <c r="AM244" s="262" t="e">
        <f t="shared" si="129"/>
        <v>#NUM!</v>
      </c>
      <c r="AN244" s="272" t="e">
        <f t="shared" si="116"/>
        <v>#NUM!</v>
      </c>
      <c r="AO244" s="263" t="e">
        <f t="shared" si="130"/>
        <v>#NUM!</v>
      </c>
      <c r="AQ244" s="45">
        <v>235</v>
      </c>
      <c r="AR244" s="46">
        <f t="shared" si="139"/>
        <v>53448</v>
      </c>
      <c r="AS244" s="261">
        <f t="shared" si="117"/>
        <v>0</v>
      </c>
      <c r="AT244" s="262">
        <f t="shared" si="131"/>
        <v>0</v>
      </c>
      <c r="AU244" s="272">
        <f t="shared" si="118"/>
        <v>0</v>
      </c>
      <c r="AV244" s="263">
        <f t="shared" si="132"/>
        <v>0</v>
      </c>
    </row>
    <row r="245" spans="1:48" x14ac:dyDescent="0.45">
      <c r="A245" s="49">
        <v>236</v>
      </c>
      <c r="B245" s="46">
        <f t="shared" si="133"/>
        <v>53448</v>
      </c>
      <c r="C245" s="268" t="e">
        <f t="shared" si="105"/>
        <v>#NUM!</v>
      </c>
      <c r="D245" s="262" t="e">
        <f t="shared" si="119"/>
        <v>#NUM!</v>
      </c>
      <c r="E245" s="262" t="e">
        <f t="shared" si="106"/>
        <v>#NUM!</v>
      </c>
      <c r="F245" s="263" t="e">
        <f t="shared" si="120"/>
        <v>#NUM!</v>
      </c>
      <c r="G245" s="27"/>
      <c r="H245" s="45">
        <v>236</v>
      </c>
      <c r="I245" s="46">
        <f t="shared" si="134"/>
        <v>53448</v>
      </c>
      <c r="J245" s="261" t="e">
        <f t="shared" si="107"/>
        <v>#NUM!</v>
      </c>
      <c r="K245" s="262" t="e">
        <f t="shared" si="121"/>
        <v>#NUM!</v>
      </c>
      <c r="L245" s="272" t="e">
        <f t="shared" si="108"/>
        <v>#NUM!</v>
      </c>
      <c r="M245" s="263" t="e">
        <f t="shared" si="122"/>
        <v>#NUM!</v>
      </c>
      <c r="N245" s="26"/>
      <c r="O245" s="45">
        <v>236</v>
      </c>
      <c r="P245" s="46">
        <f t="shared" si="135"/>
        <v>53448</v>
      </c>
      <c r="Q245" s="261" t="e">
        <f t="shared" si="109"/>
        <v>#NUM!</v>
      </c>
      <c r="R245" s="262" t="e">
        <f t="shared" si="123"/>
        <v>#NUM!</v>
      </c>
      <c r="S245" s="272" t="e">
        <f t="shared" si="110"/>
        <v>#NUM!</v>
      </c>
      <c r="T245" s="263" t="e">
        <f t="shared" si="124"/>
        <v>#NUM!</v>
      </c>
      <c r="V245" s="45">
        <v>236</v>
      </c>
      <c r="W245" s="46">
        <f t="shared" si="136"/>
        <v>53448</v>
      </c>
      <c r="X245" s="261" t="e">
        <f t="shared" si="111"/>
        <v>#NUM!</v>
      </c>
      <c r="Y245" s="262" t="e">
        <f t="shared" si="125"/>
        <v>#NUM!</v>
      </c>
      <c r="Z245" s="272" t="e">
        <f t="shared" si="112"/>
        <v>#NUM!</v>
      </c>
      <c r="AA245" s="263" t="e">
        <f t="shared" si="126"/>
        <v>#NUM!</v>
      </c>
      <c r="AC245" s="45">
        <v>236</v>
      </c>
      <c r="AD245" s="46">
        <f t="shared" si="137"/>
        <v>53448</v>
      </c>
      <c r="AE245" s="261" t="e">
        <f t="shared" si="113"/>
        <v>#NUM!</v>
      </c>
      <c r="AF245" s="262" t="e">
        <f t="shared" si="127"/>
        <v>#NUM!</v>
      </c>
      <c r="AG245" s="272" t="e">
        <f t="shared" si="114"/>
        <v>#NUM!</v>
      </c>
      <c r="AH245" s="263" t="e">
        <f t="shared" si="128"/>
        <v>#NUM!</v>
      </c>
      <c r="AJ245" s="45">
        <v>236</v>
      </c>
      <c r="AK245" s="46">
        <f t="shared" si="138"/>
        <v>53448</v>
      </c>
      <c r="AL245" s="261" t="e">
        <f t="shared" si="115"/>
        <v>#NUM!</v>
      </c>
      <c r="AM245" s="262" t="e">
        <f t="shared" si="129"/>
        <v>#NUM!</v>
      </c>
      <c r="AN245" s="272" t="e">
        <f t="shared" si="116"/>
        <v>#NUM!</v>
      </c>
      <c r="AO245" s="263" t="e">
        <f t="shared" si="130"/>
        <v>#NUM!</v>
      </c>
      <c r="AQ245" s="45">
        <v>236</v>
      </c>
      <c r="AR245" s="46">
        <f t="shared" si="139"/>
        <v>53479</v>
      </c>
      <c r="AS245" s="261">
        <f t="shared" si="117"/>
        <v>0</v>
      </c>
      <c r="AT245" s="262">
        <f t="shared" si="131"/>
        <v>0</v>
      </c>
      <c r="AU245" s="272">
        <f t="shared" si="118"/>
        <v>0</v>
      </c>
      <c r="AV245" s="263">
        <f t="shared" si="132"/>
        <v>0</v>
      </c>
    </row>
    <row r="246" spans="1:48" x14ac:dyDescent="0.45">
      <c r="A246" s="49">
        <v>237</v>
      </c>
      <c r="B246" s="46">
        <f t="shared" si="133"/>
        <v>53479</v>
      </c>
      <c r="C246" s="268" t="e">
        <f t="shared" si="105"/>
        <v>#NUM!</v>
      </c>
      <c r="D246" s="262" t="e">
        <f t="shared" si="119"/>
        <v>#NUM!</v>
      </c>
      <c r="E246" s="262" t="e">
        <f t="shared" si="106"/>
        <v>#NUM!</v>
      </c>
      <c r="F246" s="263" t="e">
        <f t="shared" si="120"/>
        <v>#NUM!</v>
      </c>
      <c r="G246" s="27"/>
      <c r="H246" s="45">
        <v>237</v>
      </c>
      <c r="I246" s="46">
        <f t="shared" si="134"/>
        <v>53479</v>
      </c>
      <c r="J246" s="261" t="e">
        <f t="shared" si="107"/>
        <v>#NUM!</v>
      </c>
      <c r="K246" s="262" t="e">
        <f t="shared" si="121"/>
        <v>#NUM!</v>
      </c>
      <c r="L246" s="272" t="e">
        <f t="shared" si="108"/>
        <v>#NUM!</v>
      </c>
      <c r="M246" s="263" t="e">
        <f t="shared" si="122"/>
        <v>#NUM!</v>
      </c>
      <c r="N246" s="26"/>
      <c r="O246" s="45">
        <v>237</v>
      </c>
      <c r="P246" s="46">
        <f t="shared" si="135"/>
        <v>53479</v>
      </c>
      <c r="Q246" s="261" t="e">
        <f t="shared" si="109"/>
        <v>#NUM!</v>
      </c>
      <c r="R246" s="262" t="e">
        <f t="shared" si="123"/>
        <v>#NUM!</v>
      </c>
      <c r="S246" s="272" t="e">
        <f t="shared" si="110"/>
        <v>#NUM!</v>
      </c>
      <c r="T246" s="263" t="e">
        <f t="shared" si="124"/>
        <v>#NUM!</v>
      </c>
      <c r="V246" s="45">
        <v>237</v>
      </c>
      <c r="W246" s="46">
        <f t="shared" si="136"/>
        <v>53479</v>
      </c>
      <c r="X246" s="261" t="e">
        <f t="shared" si="111"/>
        <v>#NUM!</v>
      </c>
      <c r="Y246" s="262" t="e">
        <f t="shared" si="125"/>
        <v>#NUM!</v>
      </c>
      <c r="Z246" s="272" t="e">
        <f t="shared" si="112"/>
        <v>#NUM!</v>
      </c>
      <c r="AA246" s="263" t="e">
        <f t="shared" si="126"/>
        <v>#NUM!</v>
      </c>
      <c r="AC246" s="45">
        <v>237</v>
      </c>
      <c r="AD246" s="46">
        <f t="shared" si="137"/>
        <v>53479</v>
      </c>
      <c r="AE246" s="261" t="e">
        <f t="shared" si="113"/>
        <v>#NUM!</v>
      </c>
      <c r="AF246" s="262" t="e">
        <f t="shared" si="127"/>
        <v>#NUM!</v>
      </c>
      <c r="AG246" s="272" t="e">
        <f t="shared" si="114"/>
        <v>#NUM!</v>
      </c>
      <c r="AH246" s="263" t="e">
        <f t="shared" si="128"/>
        <v>#NUM!</v>
      </c>
      <c r="AJ246" s="45">
        <v>237</v>
      </c>
      <c r="AK246" s="46">
        <f t="shared" si="138"/>
        <v>53479</v>
      </c>
      <c r="AL246" s="261" t="e">
        <f t="shared" si="115"/>
        <v>#NUM!</v>
      </c>
      <c r="AM246" s="262" t="e">
        <f t="shared" si="129"/>
        <v>#NUM!</v>
      </c>
      <c r="AN246" s="272" t="e">
        <f t="shared" si="116"/>
        <v>#NUM!</v>
      </c>
      <c r="AO246" s="263" t="e">
        <f t="shared" si="130"/>
        <v>#NUM!</v>
      </c>
      <c r="AQ246" s="45">
        <v>237</v>
      </c>
      <c r="AR246" s="46">
        <f t="shared" si="139"/>
        <v>53509</v>
      </c>
      <c r="AS246" s="261">
        <f t="shared" si="117"/>
        <v>0</v>
      </c>
      <c r="AT246" s="262">
        <f t="shared" si="131"/>
        <v>0</v>
      </c>
      <c r="AU246" s="272">
        <f t="shared" si="118"/>
        <v>0</v>
      </c>
      <c r="AV246" s="263">
        <f t="shared" si="132"/>
        <v>0</v>
      </c>
    </row>
    <row r="247" spans="1:48" x14ac:dyDescent="0.45">
      <c r="A247" s="49">
        <v>238</v>
      </c>
      <c r="B247" s="46">
        <f t="shared" si="133"/>
        <v>53509</v>
      </c>
      <c r="C247" s="268" t="e">
        <f t="shared" si="105"/>
        <v>#NUM!</v>
      </c>
      <c r="D247" s="262" t="e">
        <f t="shared" si="119"/>
        <v>#NUM!</v>
      </c>
      <c r="E247" s="262" t="e">
        <f t="shared" si="106"/>
        <v>#NUM!</v>
      </c>
      <c r="F247" s="263" t="e">
        <f t="shared" si="120"/>
        <v>#NUM!</v>
      </c>
      <c r="G247" s="27"/>
      <c r="H247" s="45">
        <v>238</v>
      </c>
      <c r="I247" s="46">
        <f t="shared" si="134"/>
        <v>53509</v>
      </c>
      <c r="J247" s="261" t="e">
        <f t="shared" si="107"/>
        <v>#NUM!</v>
      </c>
      <c r="K247" s="262" t="e">
        <f t="shared" si="121"/>
        <v>#NUM!</v>
      </c>
      <c r="L247" s="272" t="e">
        <f t="shared" si="108"/>
        <v>#NUM!</v>
      </c>
      <c r="M247" s="263" t="e">
        <f t="shared" si="122"/>
        <v>#NUM!</v>
      </c>
      <c r="N247" s="26"/>
      <c r="O247" s="45">
        <v>238</v>
      </c>
      <c r="P247" s="46">
        <f t="shared" si="135"/>
        <v>53509</v>
      </c>
      <c r="Q247" s="261" t="e">
        <f t="shared" si="109"/>
        <v>#NUM!</v>
      </c>
      <c r="R247" s="262" t="e">
        <f t="shared" si="123"/>
        <v>#NUM!</v>
      </c>
      <c r="S247" s="272" t="e">
        <f t="shared" si="110"/>
        <v>#NUM!</v>
      </c>
      <c r="T247" s="263" t="e">
        <f t="shared" si="124"/>
        <v>#NUM!</v>
      </c>
      <c r="V247" s="45">
        <v>238</v>
      </c>
      <c r="W247" s="46">
        <f t="shared" si="136"/>
        <v>53509</v>
      </c>
      <c r="X247" s="261" t="e">
        <f t="shared" si="111"/>
        <v>#NUM!</v>
      </c>
      <c r="Y247" s="262" t="e">
        <f t="shared" si="125"/>
        <v>#NUM!</v>
      </c>
      <c r="Z247" s="272" t="e">
        <f t="shared" si="112"/>
        <v>#NUM!</v>
      </c>
      <c r="AA247" s="263" t="e">
        <f t="shared" si="126"/>
        <v>#NUM!</v>
      </c>
      <c r="AC247" s="45">
        <v>238</v>
      </c>
      <c r="AD247" s="46">
        <f t="shared" si="137"/>
        <v>53509</v>
      </c>
      <c r="AE247" s="261" t="e">
        <f t="shared" si="113"/>
        <v>#NUM!</v>
      </c>
      <c r="AF247" s="262" t="e">
        <f t="shared" si="127"/>
        <v>#NUM!</v>
      </c>
      <c r="AG247" s="272" t="e">
        <f t="shared" si="114"/>
        <v>#NUM!</v>
      </c>
      <c r="AH247" s="263" t="e">
        <f t="shared" si="128"/>
        <v>#NUM!</v>
      </c>
      <c r="AJ247" s="45">
        <v>238</v>
      </c>
      <c r="AK247" s="46">
        <f t="shared" si="138"/>
        <v>53509</v>
      </c>
      <c r="AL247" s="261" t="e">
        <f t="shared" si="115"/>
        <v>#NUM!</v>
      </c>
      <c r="AM247" s="262" t="e">
        <f t="shared" si="129"/>
        <v>#NUM!</v>
      </c>
      <c r="AN247" s="272" t="e">
        <f t="shared" si="116"/>
        <v>#NUM!</v>
      </c>
      <c r="AO247" s="263" t="e">
        <f t="shared" si="130"/>
        <v>#NUM!</v>
      </c>
      <c r="AQ247" s="45">
        <v>238</v>
      </c>
      <c r="AR247" s="46">
        <f t="shared" si="139"/>
        <v>53540</v>
      </c>
      <c r="AS247" s="261">
        <f t="shared" si="117"/>
        <v>0</v>
      </c>
      <c r="AT247" s="262">
        <f t="shared" si="131"/>
        <v>0</v>
      </c>
      <c r="AU247" s="272">
        <f t="shared" si="118"/>
        <v>0</v>
      </c>
      <c r="AV247" s="263">
        <f t="shared" si="132"/>
        <v>0</v>
      </c>
    </row>
    <row r="248" spans="1:48" x14ac:dyDescent="0.45">
      <c r="A248" s="49">
        <v>239</v>
      </c>
      <c r="B248" s="46">
        <f t="shared" si="133"/>
        <v>53540</v>
      </c>
      <c r="C248" s="268" t="e">
        <f t="shared" si="105"/>
        <v>#NUM!</v>
      </c>
      <c r="D248" s="262" t="e">
        <f t="shared" si="119"/>
        <v>#NUM!</v>
      </c>
      <c r="E248" s="262" t="e">
        <f t="shared" si="106"/>
        <v>#NUM!</v>
      </c>
      <c r="F248" s="263" t="e">
        <f t="shared" si="120"/>
        <v>#NUM!</v>
      </c>
      <c r="G248" s="27"/>
      <c r="H248" s="45">
        <v>239</v>
      </c>
      <c r="I248" s="46">
        <f t="shared" si="134"/>
        <v>53540</v>
      </c>
      <c r="J248" s="261" t="e">
        <f t="shared" si="107"/>
        <v>#NUM!</v>
      </c>
      <c r="K248" s="262" t="e">
        <f t="shared" si="121"/>
        <v>#NUM!</v>
      </c>
      <c r="L248" s="272" t="e">
        <f t="shared" si="108"/>
        <v>#NUM!</v>
      </c>
      <c r="M248" s="263" t="e">
        <f t="shared" si="122"/>
        <v>#NUM!</v>
      </c>
      <c r="N248" s="26"/>
      <c r="O248" s="45">
        <v>239</v>
      </c>
      <c r="P248" s="46">
        <f t="shared" si="135"/>
        <v>53540</v>
      </c>
      <c r="Q248" s="261" t="e">
        <f t="shared" si="109"/>
        <v>#NUM!</v>
      </c>
      <c r="R248" s="262" t="e">
        <f t="shared" si="123"/>
        <v>#NUM!</v>
      </c>
      <c r="S248" s="272" t="e">
        <f t="shared" si="110"/>
        <v>#NUM!</v>
      </c>
      <c r="T248" s="263" t="e">
        <f t="shared" si="124"/>
        <v>#NUM!</v>
      </c>
      <c r="V248" s="45">
        <v>239</v>
      </c>
      <c r="W248" s="46">
        <f t="shared" si="136"/>
        <v>53540</v>
      </c>
      <c r="X248" s="261" t="e">
        <f t="shared" si="111"/>
        <v>#NUM!</v>
      </c>
      <c r="Y248" s="262" t="e">
        <f t="shared" si="125"/>
        <v>#NUM!</v>
      </c>
      <c r="Z248" s="272" t="e">
        <f t="shared" si="112"/>
        <v>#NUM!</v>
      </c>
      <c r="AA248" s="263" t="e">
        <f t="shared" si="126"/>
        <v>#NUM!</v>
      </c>
      <c r="AC248" s="45">
        <v>239</v>
      </c>
      <c r="AD248" s="46">
        <f t="shared" si="137"/>
        <v>53540</v>
      </c>
      <c r="AE248" s="261" t="e">
        <f t="shared" si="113"/>
        <v>#NUM!</v>
      </c>
      <c r="AF248" s="262" t="e">
        <f t="shared" si="127"/>
        <v>#NUM!</v>
      </c>
      <c r="AG248" s="272" t="e">
        <f t="shared" si="114"/>
        <v>#NUM!</v>
      </c>
      <c r="AH248" s="263" t="e">
        <f t="shared" si="128"/>
        <v>#NUM!</v>
      </c>
      <c r="AJ248" s="45">
        <v>239</v>
      </c>
      <c r="AK248" s="46">
        <f t="shared" si="138"/>
        <v>53540</v>
      </c>
      <c r="AL248" s="261" t="e">
        <f t="shared" si="115"/>
        <v>#NUM!</v>
      </c>
      <c r="AM248" s="262" t="e">
        <f t="shared" si="129"/>
        <v>#NUM!</v>
      </c>
      <c r="AN248" s="272" t="e">
        <f t="shared" si="116"/>
        <v>#NUM!</v>
      </c>
      <c r="AO248" s="263" t="e">
        <f t="shared" si="130"/>
        <v>#NUM!</v>
      </c>
      <c r="AQ248" s="45">
        <v>239</v>
      </c>
      <c r="AR248" s="46">
        <f t="shared" si="139"/>
        <v>53571</v>
      </c>
      <c r="AS248" s="261">
        <f t="shared" si="117"/>
        <v>0</v>
      </c>
      <c r="AT248" s="262">
        <f t="shared" si="131"/>
        <v>0</v>
      </c>
      <c r="AU248" s="272">
        <f t="shared" si="118"/>
        <v>0</v>
      </c>
      <c r="AV248" s="263">
        <f t="shared" si="132"/>
        <v>0</v>
      </c>
    </row>
    <row r="249" spans="1:48" ht="14.65" thickBot="1" x14ac:dyDescent="0.5">
      <c r="A249" s="52">
        <v>240</v>
      </c>
      <c r="B249" s="53">
        <f t="shared" si="133"/>
        <v>53571</v>
      </c>
      <c r="C249" s="269" t="e">
        <f t="shared" si="105"/>
        <v>#NUM!</v>
      </c>
      <c r="D249" s="265" t="e">
        <f t="shared" si="119"/>
        <v>#NUM!</v>
      </c>
      <c r="E249" s="265" t="e">
        <f t="shared" si="106"/>
        <v>#NUM!</v>
      </c>
      <c r="F249" s="266" t="e">
        <f t="shared" si="120"/>
        <v>#NUM!</v>
      </c>
      <c r="G249" s="27"/>
      <c r="H249" s="47">
        <v>240</v>
      </c>
      <c r="I249" s="53">
        <f t="shared" si="134"/>
        <v>53571</v>
      </c>
      <c r="J249" s="264" t="e">
        <f t="shared" si="107"/>
        <v>#NUM!</v>
      </c>
      <c r="K249" s="265" t="e">
        <f t="shared" si="121"/>
        <v>#NUM!</v>
      </c>
      <c r="L249" s="273" t="e">
        <f t="shared" si="108"/>
        <v>#NUM!</v>
      </c>
      <c r="M249" s="266" t="e">
        <f t="shared" si="122"/>
        <v>#NUM!</v>
      </c>
      <c r="N249" s="26"/>
      <c r="O249" s="47">
        <v>240</v>
      </c>
      <c r="P249" s="53">
        <f t="shared" si="135"/>
        <v>53571</v>
      </c>
      <c r="Q249" s="264" t="e">
        <f t="shared" si="109"/>
        <v>#NUM!</v>
      </c>
      <c r="R249" s="265" t="e">
        <f t="shared" si="123"/>
        <v>#NUM!</v>
      </c>
      <c r="S249" s="273" t="e">
        <f t="shared" si="110"/>
        <v>#NUM!</v>
      </c>
      <c r="T249" s="266" t="e">
        <f t="shared" si="124"/>
        <v>#NUM!</v>
      </c>
      <c r="V249" s="47">
        <v>240</v>
      </c>
      <c r="W249" s="53">
        <f t="shared" si="136"/>
        <v>53571</v>
      </c>
      <c r="X249" s="264" t="e">
        <f t="shared" si="111"/>
        <v>#NUM!</v>
      </c>
      <c r="Y249" s="265" t="e">
        <f t="shared" si="125"/>
        <v>#NUM!</v>
      </c>
      <c r="Z249" s="273" t="e">
        <f t="shared" si="112"/>
        <v>#NUM!</v>
      </c>
      <c r="AA249" s="266" t="e">
        <f t="shared" si="126"/>
        <v>#NUM!</v>
      </c>
      <c r="AC249" s="47">
        <v>240</v>
      </c>
      <c r="AD249" s="53">
        <f t="shared" si="137"/>
        <v>53571</v>
      </c>
      <c r="AE249" s="264" t="e">
        <f t="shared" si="113"/>
        <v>#NUM!</v>
      </c>
      <c r="AF249" s="265" t="e">
        <f t="shared" si="127"/>
        <v>#NUM!</v>
      </c>
      <c r="AG249" s="273" t="e">
        <f t="shared" si="114"/>
        <v>#NUM!</v>
      </c>
      <c r="AH249" s="266" t="e">
        <f t="shared" si="128"/>
        <v>#NUM!</v>
      </c>
      <c r="AJ249" s="47">
        <v>240</v>
      </c>
      <c r="AK249" s="53">
        <f t="shared" si="138"/>
        <v>53571</v>
      </c>
      <c r="AL249" s="264" t="e">
        <f t="shared" si="115"/>
        <v>#NUM!</v>
      </c>
      <c r="AM249" s="265" t="e">
        <f t="shared" si="129"/>
        <v>#NUM!</v>
      </c>
      <c r="AN249" s="273" t="e">
        <f t="shared" si="116"/>
        <v>#NUM!</v>
      </c>
      <c r="AO249" s="266" t="e">
        <f t="shared" si="130"/>
        <v>#NUM!</v>
      </c>
      <c r="AQ249" s="47">
        <v>240</v>
      </c>
      <c r="AR249" s="53">
        <f t="shared" si="139"/>
        <v>53601</v>
      </c>
      <c r="AS249" s="264">
        <f t="shared" si="117"/>
        <v>0</v>
      </c>
      <c r="AT249" s="265">
        <f t="shared" si="131"/>
        <v>0</v>
      </c>
      <c r="AU249" s="273">
        <f t="shared" si="118"/>
        <v>0</v>
      </c>
      <c r="AV249" s="266">
        <f t="shared" si="132"/>
        <v>0</v>
      </c>
    </row>
    <row r="250" spans="1:48" x14ac:dyDescent="0.45">
      <c r="A250" s="49">
        <v>241</v>
      </c>
      <c r="B250" s="46">
        <f t="shared" si="133"/>
        <v>53601</v>
      </c>
      <c r="C250" s="270" t="e">
        <f t="shared" si="105"/>
        <v>#NUM!</v>
      </c>
      <c r="D250" s="259" t="e">
        <f t="shared" si="119"/>
        <v>#NUM!</v>
      </c>
      <c r="E250" s="259" t="e">
        <f t="shared" si="106"/>
        <v>#NUM!</v>
      </c>
      <c r="F250" s="260" t="e">
        <f t="shared" si="120"/>
        <v>#NUM!</v>
      </c>
      <c r="G250" s="27"/>
      <c r="H250" s="43">
        <v>241</v>
      </c>
      <c r="I250" s="46">
        <f t="shared" si="134"/>
        <v>53601</v>
      </c>
      <c r="J250" s="258" t="e">
        <f t="shared" si="107"/>
        <v>#NUM!</v>
      </c>
      <c r="K250" s="259" t="e">
        <f t="shared" si="121"/>
        <v>#NUM!</v>
      </c>
      <c r="L250" s="271" t="e">
        <f t="shared" si="108"/>
        <v>#NUM!</v>
      </c>
      <c r="M250" s="260" t="e">
        <f t="shared" si="122"/>
        <v>#NUM!</v>
      </c>
      <c r="N250" s="26"/>
      <c r="O250" s="43">
        <v>241</v>
      </c>
      <c r="P250" s="46">
        <f t="shared" si="135"/>
        <v>53601</v>
      </c>
      <c r="Q250" s="258" t="e">
        <f t="shared" si="109"/>
        <v>#NUM!</v>
      </c>
      <c r="R250" s="259" t="e">
        <f t="shared" si="123"/>
        <v>#NUM!</v>
      </c>
      <c r="S250" s="271" t="e">
        <f t="shared" si="110"/>
        <v>#NUM!</v>
      </c>
      <c r="T250" s="260" t="e">
        <f t="shared" si="124"/>
        <v>#NUM!</v>
      </c>
      <c r="V250" s="43">
        <v>241</v>
      </c>
      <c r="W250" s="46">
        <f t="shared" si="136"/>
        <v>53601</v>
      </c>
      <c r="X250" s="258" t="e">
        <f t="shared" si="111"/>
        <v>#NUM!</v>
      </c>
      <c r="Y250" s="259" t="e">
        <f t="shared" si="125"/>
        <v>#NUM!</v>
      </c>
      <c r="Z250" s="271" t="e">
        <f t="shared" si="112"/>
        <v>#NUM!</v>
      </c>
      <c r="AA250" s="260" t="e">
        <f t="shared" si="126"/>
        <v>#NUM!</v>
      </c>
      <c r="AC250" s="43">
        <v>241</v>
      </c>
      <c r="AD250" s="46">
        <f t="shared" si="137"/>
        <v>53601</v>
      </c>
      <c r="AE250" s="258" t="e">
        <f t="shared" si="113"/>
        <v>#NUM!</v>
      </c>
      <c r="AF250" s="259" t="e">
        <f t="shared" si="127"/>
        <v>#NUM!</v>
      </c>
      <c r="AG250" s="271" t="e">
        <f t="shared" si="114"/>
        <v>#NUM!</v>
      </c>
      <c r="AH250" s="260" t="e">
        <f t="shared" si="128"/>
        <v>#NUM!</v>
      </c>
      <c r="AJ250" s="43">
        <v>241</v>
      </c>
      <c r="AK250" s="46">
        <f t="shared" si="138"/>
        <v>53601</v>
      </c>
      <c r="AL250" s="258" t="e">
        <f t="shared" si="115"/>
        <v>#NUM!</v>
      </c>
      <c r="AM250" s="259" t="e">
        <f t="shared" si="129"/>
        <v>#NUM!</v>
      </c>
      <c r="AN250" s="271" t="e">
        <f t="shared" si="116"/>
        <v>#NUM!</v>
      </c>
      <c r="AO250" s="260" t="e">
        <f t="shared" si="130"/>
        <v>#NUM!</v>
      </c>
      <c r="AQ250" s="43">
        <v>241</v>
      </c>
      <c r="AR250" s="46">
        <f t="shared" si="139"/>
        <v>53632</v>
      </c>
      <c r="AS250" s="258">
        <f t="shared" si="117"/>
        <v>0</v>
      </c>
      <c r="AT250" s="259">
        <f t="shared" si="131"/>
        <v>0</v>
      </c>
      <c r="AU250" s="271">
        <f t="shared" si="118"/>
        <v>0</v>
      </c>
      <c r="AV250" s="260">
        <f t="shared" si="132"/>
        <v>0</v>
      </c>
    </row>
    <row r="251" spans="1:48" x14ac:dyDescent="0.45">
      <c r="A251" s="49">
        <v>242</v>
      </c>
      <c r="B251" s="46">
        <f t="shared" si="133"/>
        <v>53632</v>
      </c>
      <c r="C251" s="268" t="e">
        <f t="shared" si="105"/>
        <v>#NUM!</v>
      </c>
      <c r="D251" s="262" t="e">
        <f t="shared" si="119"/>
        <v>#NUM!</v>
      </c>
      <c r="E251" s="262" t="e">
        <f t="shared" si="106"/>
        <v>#NUM!</v>
      </c>
      <c r="F251" s="263" t="e">
        <f t="shared" si="120"/>
        <v>#NUM!</v>
      </c>
      <c r="G251" s="27"/>
      <c r="H251" s="45">
        <v>242</v>
      </c>
      <c r="I251" s="46">
        <f t="shared" si="134"/>
        <v>53632</v>
      </c>
      <c r="J251" s="261" t="e">
        <f t="shared" si="107"/>
        <v>#NUM!</v>
      </c>
      <c r="K251" s="262" t="e">
        <f t="shared" si="121"/>
        <v>#NUM!</v>
      </c>
      <c r="L251" s="272" t="e">
        <f t="shared" si="108"/>
        <v>#NUM!</v>
      </c>
      <c r="M251" s="263" t="e">
        <f t="shared" si="122"/>
        <v>#NUM!</v>
      </c>
      <c r="N251" s="26"/>
      <c r="O251" s="45">
        <v>242</v>
      </c>
      <c r="P251" s="46">
        <f t="shared" si="135"/>
        <v>53632</v>
      </c>
      <c r="Q251" s="261" t="e">
        <f t="shared" si="109"/>
        <v>#NUM!</v>
      </c>
      <c r="R251" s="262" t="e">
        <f t="shared" si="123"/>
        <v>#NUM!</v>
      </c>
      <c r="S251" s="272" t="e">
        <f t="shared" si="110"/>
        <v>#NUM!</v>
      </c>
      <c r="T251" s="263" t="e">
        <f t="shared" si="124"/>
        <v>#NUM!</v>
      </c>
      <c r="V251" s="45">
        <v>242</v>
      </c>
      <c r="W251" s="46">
        <f t="shared" si="136"/>
        <v>53632</v>
      </c>
      <c r="X251" s="261" t="e">
        <f t="shared" si="111"/>
        <v>#NUM!</v>
      </c>
      <c r="Y251" s="262" t="e">
        <f t="shared" si="125"/>
        <v>#NUM!</v>
      </c>
      <c r="Z251" s="272" t="e">
        <f t="shared" si="112"/>
        <v>#NUM!</v>
      </c>
      <c r="AA251" s="263" t="e">
        <f t="shared" si="126"/>
        <v>#NUM!</v>
      </c>
      <c r="AC251" s="45">
        <v>242</v>
      </c>
      <c r="AD251" s="46">
        <f t="shared" si="137"/>
        <v>53632</v>
      </c>
      <c r="AE251" s="261" t="e">
        <f t="shared" si="113"/>
        <v>#NUM!</v>
      </c>
      <c r="AF251" s="262" t="e">
        <f t="shared" si="127"/>
        <v>#NUM!</v>
      </c>
      <c r="AG251" s="272" t="e">
        <f t="shared" si="114"/>
        <v>#NUM!</v>
      </c>
      <c r="AH251" s="263" t="e">
        <f t="shared" si="128"/>
        <v>#NUM!</v>
      </c>
      <c r="AJ251" s="45">
        <v>242</v>
      </c>
      <c r="AK251" s="46">
        <f t="shared" si="138"/>
        <v>53632</v>
      </c>
      <c r="AL251" s="261" t="e">
        <f t="shared" si="115"/>
        <v>#NUM!</v>
      </c>
      <c r="AM251" s="262" t="e">
        <f t="shared" si="129"/>
        <v>#NUM!</v>
      </c>
      <c r="AN251" s="272" t="e">
        <f t="shared" si="116"/>
        <v>#NUM!</v>
      </c>
      <c r="AO251" s="263" t="e">
        <f t="shared" si="130"/>
        <v>#NUM!</v>
      </c>
      <c r="AQ251" s="45">
        <v>242</v>
      </c>
      <c r="AR251" s="46">
        <f t="shared" si="139"/>
        <v>53662</v>
      </c>
      <c r="AS251" s="261">
        <f t="shared" si="117"/>
        <v>0</v>
      </c>
      <c r="AT251" s="262">
        <f t="shared" si="131"/>
        <v>0</v>
      </c>
      <c r="AU251" s="272">
        <f t="shared" si="118"/>
        <v>0</v>
      </c>
      <c r="AV251" s="263">
        <f t="shared" si="132"/>
        <v>0</v>
      </c>
    </row>
    <row r="252" spans="1:48" x14ac:dyDescent="0.45">
      <c r="A252" s="49">
        <v>243</v>
      </c>
      <c r="B252" s="46">
        <f t="shared" si="133"/>
        <v>53662</v>
      </c>
      <c r="C252" s="268" t="e">
        <f t="shared" si="105"/>
        <v>#NUM!</v>
      </c>
      <c r="D252" s="262" t="e">
        <f t="shared" si="119"/>
        <v>#NUM!</v>
      </c>
      <c r="E252" s="262" t="e">
        <f t="shared" si="106"/>
        <v>#NUM!</v>
      </c>
      <c r="F252" s="263" t="e">
        <f t="shared" si="120"/>
        <v>#NUM!</v>
      </c>
      <c r="G252" s="27"/>
      <c r="H252" s="45">
        <v>243</v>
      </c>
      <c r="I252" s="46">
        <f t="shared" si="134"/>
        <v>53662</v>
      </c>
      <c r="J252" s="261" t="e">
        <f t="shared" si="107"/>
        <v>#NUM!</v>
      </c>
      <c r="K252" s="262" t="e">
        <f t="shared" si="121"/>
        <v>#NUM!</v>
      </c>
      <c r="L252" s="272" t="e">
        <f t="shared" si="108"/>
        <v>#NUM!</v>
      </c>
      <c r="M252" s="263" t="e">
        <f t="shared" si="122"/>
        <v>#NUM!</v>
      </c>
      <c r="N252" s="26"/>
      <c r="O252" s="45">
        <v>243</v>
      </c>
      <c r="P252" s="46">
        <f t="shared" si="135"/>
        <v>53662</v>
      </c>
      <c r="Q252" s="261" t="e">
        <f t="shared" si="109"/>
        <v>#NUM!</v>
      </c>
      <c r="R252" s="262" t="e">
        <f t="shared" si="123"/>
        <v>#NUM!</v>
      </c>
      <c r="S252" s="272" t="e">
        <f t="shared" si="110"/>
        <v>#NUM!</v>
      </c>
      <c r="T252" s="263" t="e">
        <f t="shared" si="124"/>
        <v>#NUM!</v>
      </c>
      <c r="V252" s="45">
        <v>243</v>
      </c>
      <c r="W252" s="46">
        <f t="shared" si="136"/>
        <v>53662</v>
      </c>
      <c r="X252" s="261" t="e">
        <f t="shared" si="111"/>
        <v>#NUM!</v>
      </c>
      <c r="Y252" s="262" t="e">
        <f t="shared" si="125"/>
        <v>#NUM!</v>
      </c>
      <c r="Z252" s="272" t="e">
        <f t="shared" si="112"/>
        <v>#NUM!</v>
      </c>
      <c r="AA252" s="263" t="e">
        <f t="shared" si="126"/>
        <v>#NUM!</v>
      </c>
      <c r="AC252" s="45">
        <v>243</v>
      </c>
      <c r="AD252" s="46">
        <f t="shared" si="137"/>
        <v>53662</v>
      </c>
      <c r="AE252" s="261" t="e">
        <f t="shared" si="113"/>
        <v>#NUM!</v>
      </c>
      <c r="AF252" s="262" t="e">
        <f t="shared" si="127"/>
        <v>#NUM!</v>
      </c>
      <c r="AG252" s="272" t="e">
        <f t="shared" si="114"/>
        <v>#NUM!</v>
      </c>
      <c r="AH252" s="263" t="e">
        <f t="shared" si="128"/>
        <v>#NUM!</v>
      </c>
      <c r="AJ252" s="45">
        <v>243</v>
      </c>
      <c r="AK252" s="46">
        <f t="shared" si="138"/>
        <v>53662</v>
      </c>
      <c r="AL252" s="261" t="e">
        <f t="shared" si="115"/>
        <v>#NUM!</v>
      </c>
      <c r="AM252" s="262" t="e">
        <f t="shared" si="129"/>
        <v>#NUM!</v>
      </c>
      <c r="AN252" s="272" t="e">
        <f t="shared" si="116"/>
        <v>#NUM!</v>
      </c>
      <c r="AO252" s="263" t="e">
        <f t="shared" si="130"/>
        <v>#NUM!</v>
      </c>
      <c r="AQ252" s="45">
        <v>243</v>
      </c>
      <c r="AR252" s="46">
        <f t="shared" si="139"/>
        <v>53693</v>
      </c>
      <c r="AS252" s="261">
        <f t="shared" si="117"/>
        <v>0</v>
      </c>
      <c r="AT252" s="262">
        <f t="shared" si="131"/>
        <v>0</v>
      </c>
      <c r="AU252" s="272">
        <f t="shared" si="118"/>
        <v>0</v>
      </c>
      <c r="AV252" s="263">
        <f t="shared" si="132"/>
        <v>0</v>
      </c>
    </row>
    <row r="253" spans="1:48" x14ac:dyDescent="0.45">
      <c r="A253" s="49">
        <v>244</v>
      </c>
      <c r="B253" s="46">
        <f t="shared" si="133"/>
        <v>53693</v>
      </c>
      <c r="C253" s="268" t="e">
        <f t="shared" si="105"/>
        <v>#NUM!</v>
      </c>
      <c r="D253" s="262" t="e">
        <f t="shared" si="119"/>
        <v>#NUM!</v>
      </c>
      <c r="E253" s="262" t="e">
        <f t="shared" si="106"/>
        <v>#NUM!</v>
      </c>
      <c r="F253" s="263" t="e">
        <f t="shared" si="120"/>
        <v>#NUM!</v>
      </c>
      <c r="G253" s="27"/>
      <c r="H253" s="45">
        <v>244</v>
      </c>
      <c r="I253" s="46">
        <f t="shared" si="134"/>
        <v>53693</v>
      </c>
      <c r="J253" s="261" t="e">
        <f t="shared" si="107"/>
        <v>#NUM!</v>
      </c>
      <c r="K253" s="262" t="e">
        <f t="shared" si="121"/>
        <v>#NUM!</v>
      </c>
      <c r="L253" s="272" t="e">
        <f t="shared" si="108"/>
        <v>#NUM!</v>
      </c>
      <c r="M253" s="263" t="e">
        <f t="shared" si="122"/>
        <v>#NUM!</v>
      </c>
      <c r="N253" s="26"/>
      <c r="O253" s="45">
        <v>244</v>
      </c>
      <c r="P253" s="46">
        <f t="shared" si="135"/>
        <v>53693</v>
      </c>
      <c r="Q253" s="261" t="e">
        <f t="shared" si="109"/>
        <v>#NUM!</v>
      </c>
      <c r="R253" s="262" t="e">
        <f t="shared" si="123"/>
        <v>#NUM!</v>
      </c>
      <c r="S253" s="272" t="e">
        <f t="shared" si="110"/>
        <v>#NUM!</v>
      </c>
      <c r="T253" s="263" t="e">
        <f t="shared" si="124"/>
        <v>#NUM!</v>
      </c>
      <c r="V253" s="45">
        <v>244</v>
      </c>
      <c r="W253" s="46">
        <f t="shared" si="136"/>
        <v>53693</v>
      </c>
      <c r="X253" s="261" t="e">
        <f t="shared" si="111"/>
        <v>#NUM!</v>
      </c>
      <c r="Y253" s="262" t="e">
        <f t="shared" si="125"/>
        <v>#NUM!</v>
      </c>
      <c r="Z253" s="272" t="e">
        <f t="shared" si="112"/>
        <v>#NUM!</v>
      </c>
      <c r="AA253" s="263" t="e">
        <f t="shared" si="126"/>
        <v>#NUM!</v>
      </c>
      <c r="AC253" s="45">
        <v>244</v>
      </c>
      <c r="AD253" s="46">
        <f t="shared" si="137"/>
        <v>53693</v>
      </c>
      <c r="AE253" s="261" t="e">
        <f t="shared" si="113"/>
        <v>#NUM!</v>
      </c>
      <c r="AF253" s="262" t="e">
        <f t="shared" si="127"/>
        <v>#NUM!</v>
      </c>
      <c r="AG253" s="272" t="e">
        <f t="shared" si="114"/>
        <v>#NUM!</v>
      </c>
      <c r="AH253" s="263" t="e">
        <f t="shared" si="128"/>
        <v>#NUM!</v>
      </c>
      <c r="AJ253" s="45">
        <v>244</v>
      </c>
      <c r="AK253" s="46">
        <f t="shared" si="138"/>
        <v>53693</v>
      </c>
      <c r="AL253" s="261" t="e">
        <f t="shared" si="115"/>
        <v>#NUM!</v>
      </c>
      <c r="AM253" s="262" t="e">
        <f t="shared" si="129"/>
        <v>#NUM!</v>
      </c>
      <c r="AN253" s="272" t="e">
        <f t="shared" si="116"/>
        <v>#NUM!</v>
      </c>
      <c r="AO253" s="263" t="e">
        <f t="shared" si="130"/>
        <v>#NUM!</v>
      </c>
      <c r="AQ253" s="45">
        <v>244</v>
      </c>
      <c r="AR253" s="46">
        <f t="shared" si="139"/>
        <v>53724</v>
      </c>
      <c r="AS253" s="261">
        <f t="shared" si="117"/>
        <v>0</v>
      </c>
      <c r="AT253" s="262">
        <f t="shared" si="131"/>
        <v>0</v>
      </c>
      <c r="AU253" s="272">
        <f t="shared" si="118"/>
        <v>0</v>
      </c>
      <c r="AV253" s="263">
        <f t="shared" si="132"/>
        <v>0</v>
      </c>
    </row>
    <row r="254" spans="1:48" x14ac:dyDescent="0.45">
      <c r="A254" s="49">
        <v>245</v>
      </c>
      <c r="B254" s="46">
        <f t="shared" si="133"/>
        <v>53724</v>
      </c>
      <c r="C254" s="268" t="e">
        <f t="shared" si="105"/>
        <v>#NUM!</v>
      </c>
      <c r="D254" s="262" t="e">
        <f t="shared" si="119"/>
        <v>#NUM!</v>
      </c>
      <c r="E254" s="262" t="e">
        <f t="shared" si="106"/>
        <v>#NUM!</v>
      </c>
      <c r="F254" s="263" t="e">
        <f t="shared" si="120"/>
        <v>#NUM!</v>
      </c>
      <c r="G254" s="27"/>
      <c r="H254" s="45">
        <v>245</v>
      </c>
      <c r="I254" s="46">
        <f t="shared" si="134"/>
        <v>53724</v>
      </c>
      <c r="J254" s="261" t="e">
        <f t="shared" si="107"/>
        <v>#NUM!</v>
      </c>
      <c r="K254" s="262" t="e">
        <f t="shared" si="121"/>
        <v>#NUM!</v>
      </c>
      <c r="L254" s="272" t="e">
        <f t="shared" si="108"/>
        <v>#NUM!</v>
      </c>
      <c r="M254" s="263" t="e">
        <f t="shared" si="122"/>
        <v>#NUM!</v>
      </c>
      <c r="N254" s="26"/>
      <c r="O254" s="45">
        <v>245</v>
      </c>
      <c r="P254" s="46">
        <f t="shared" si="135"/>
        <v>53724</v>
      </c>
      <c r="Q254" s="261" t="e">
        <f t="shared" si="109"/>
        <v>#NUM!</v>
      </c>
      <c r="R254" s="262" t="e">
        <f t="shared" si="123"/>
        <v>#NUM!</v>
      </c>
      <c r="S254" s="272" t="e">
        <f t="shared" si="110"/>
        <v>#NUM!</v>
      </c>
      <c r="T254" s="263" t="e">
        <f t="shared" si="124"/>
        <v>#NUM!</v>
      </c>
      <c r="V254" s="45">
        <v>245</v>
      </c>
      <c r="W254" s="46">
        <f t="shared" si="136"/>
        <v>53724</v>
      </c>
      <c r="X254" s="261" t="e">
        <f t="shared" si="111"/>
        <v>#NUM!</v>
      </c>
      <c r="Y254" s="262" t="e">
        <f t="shared" si="125"/>
        <v>#NUM!</v>
      </c>
      <c r="Z254" s="272" t="e">
        <f t="shared" si="112"/>
        <v>#NUM!</v>
      </c>
      <c r="AA254" s="263" t="e">
        <f t="shared" si="126"/>
        <v>#NUM!</v>
      </c>
      <c r="AC254" s="45">
        <v>245</v>
      </c>
      <c r="AD254" s="46">
        <f t="shared" si="137"/>
        <v>53724</v>
      </c>
      <c r="AE254" s="261" t="e">
        <f t="shared" si="113"/>
        <v>#NUM!</v>
      </c>
      <c r="AF254" s="262" t="e">
        <f t="shared" si="127"/>
        <v>#NUM!</v>
      </c>
      <c r="AG254" s="272" t="e">
        <f t="shared" si="114"/>
        <v>#NUM!</v>
      </c>
      <c r="AH254" s="263" t="e">
        <f t="shared" si="128"/>
        <v>#NUM!</v>
      </c>
      <c r="AJ254" s="45">
        <v>245</v>
      </c>
      <c r="AK254" s="46">
        <f t="shared" si="138"/>
        <v>53724</v>
      </c>
      <c r="AL254" s="261" t="e">
        <f t="shared" si="115"/>
        <v>#NUM!</v>
      </c>
      <c r="AM254" s="262" t="e">
        <f t="shared" si="129"/>
        <v>#NUM!</v>
      </c>
      <c r="AN254" s="272" t="e">
        <f t="shared" si="116"/>
        <v>#NUM!</v>
      </c>
      <c r="AO254" s="263" t="e">
        <f t="shared" si="130"/>
        <v>#NUM!</v>
      </c>
      <c r="AQ254" s="45">
        <v>245</v>
      </c>
      <c r="AR254" s="46">
        <f t="shared" si="139"/>
        <v>53752</v>
      </c>
      <c r="AS254" s="261">
        <f t="shared" si="117"/>
        <v>0</v>
      </c>
      <c r="AT254" s="262">
        <f t="shared" si="131"/>
        <v>0</v>
      </c>
      <c r="AU254" s="272">
        <f t="shared" si="118"/>
        <v>0</v>
      </c>
      <c r="AV254" s="263">
        <f t="shared" si="132"/>
        <v>0</v>
      </c>
    </row>
    <row r="255" spans="1:48" x14ac:dyDescent="0.45">
      <c r="A255" s="49">
        <v>246</v>
      </c>
      <c r="B255" s="46">
        <f t="shared" si="133"/>
        <v>53752</v>
      </c>
      <c r="C255" s="268" t="e">
        <f t="shared" si="105"/>
        <v>#NUM!</v>
      </c>
      <c r="D255" s="262" t="e">
        <f t="shared" si="119"/>
        <v>#NUM!</v>
      </c>
      <c r="E255" s="262" t="e">
        <f t="shared" si="106"/>
        <v>#NUM!</v>
      </c>
      <c r="F255" s="263" t="e">
        <f t="shared" si="120"/>
        <v>#NUM!</v>
      </c>
      <c r="G255" s="27"/>
      <c r="H255" s="45">
        <v>246</v>
      </c>
      <c r="I255" s="46">
        <f t="shared" si="134"/>
        <v>53752</v>
      </c>
      <c r="J255" s="261" t="e">
        <f t="shared" si="107"/>
        <v>#NUM!</v>
      </c>
      <c r="K255" s="262" t="e">
        <f t="shared" si="121"/>
        <v>#NUM!</v>
      </c>
      <c r="L255" s="272" t="e">
        <f t="shared" si="108"/>
        <v>#NUM!</v>
      </c>
      <c r="M255" s="263" t="e">
        <f t="shared" si="122"/>
        <v>#NUM!</v>
      </c>
      <c r="N255" s="26"/>
      <c r="O255" s="45">
        <v>246</v>
      </c>
      <c r="P255" s="46">
        <f t="shared" si="135"/>
        <v>53752</v>
      </c>
      <c r="Q255" s="261" t="e">
        <f t="shared" si="109"/>
        <v>#NUM!</v>
      </c>
      <c r="R255" s="262" t="e">
        <f t="shared" si="123"/>
        <v>#NUM!</v>
      </c>
      <c r="S255" s="272" t="e">
        <f t="shared" si="110"/>
        <v>#NUM!</v>
      </c>
      <c r="T255" s="263" t="e">
        <f t="shared" si="124"/>
        <v>#NUM!</v>
      </c>
      <c r="V255" s="45">
        <v>246</v>
      </c>
      <c r="W255" s="46">
        <f t="shared" si="136"/>
        <v>53752</v>
      </c>
      <c r="X255" s="261" t="e">
        <f t="shared" si="111"/>
        <v>#NUM!</v>
      </c>
      <c r="Y255" s="262" t="e">
        <f t="shared" si="125"/>
        <v>#NUM!</v>
      </c>
      <c r="Z255" s="272" t="e">
        <f t="shared" si="112"/>
        <v>#NUM!</v>
      </c>
      <c r="AA255" s="263" t="e">
        <f t="shared" si="126"/>
        <v>#NUM!</v>
      </c>
      <c r="AC255" s="45">
        <v>246</v>
      </c>
      <c r="AD255" s="46">
        <f t="shared" si="137"/>
        <v>53752</v>
      </c>
      <c r="AE255" s="261" t="e">
        <f t="shared" si="113"/>
        <v>#NUM!</v>
      </c>
      <c r="AF255" s="262" t="e">
        <f t="shared" si="127"/>
        <v>#NUM!</v>
      </c>
      <c r="AG255" s="272" t="e">
        <f t="shared" si="114"/>
        <v>#NUM!</v>
      </c>
      <c r="AH255" s="263" t="e">
        <f t="shared" si="128"/>
        <v>#NUM!</v>
      </c>
      <c r="AJ255" s="45">
        <v>246</v>
      </c>
      <c r="AK255" s="46">
        <f t="shared" si="138"/>
        <v>53752</v>
      </c>
      <c r="AL255" s="261" t="e">
        <f t="shared" si="115"/>
        <v>#NUM!</v>
      </c>
      <c r="AM255" s="262" t="e">
        <f t="shared" si="129"/>
        <v>#NUM!</v>
      </c>
      <c r="AN255" s="272" t="e">
        <f t="shared" si="116"/>
        <v>#NUM!</v>
      </c>
      <c r="AO255" s="263" t="e">
        <f t="shared" si="130"/>
        <v>#NUM!</v>
      </c>
      <c r="AQ255" s="45">
        <v>246</v>
      </c>
      <c r="AR255" s="46">
        <f t="shared" si="139"/>
        <v>53783</v>
      </c>
      <c r="AS255" s="261">
        <f t="shared" si="117"/>
        <v>0</v>
      </c>
      <c r="AT255" s="262">
        <f t="shared" si="131"/>
        <v>0</v>
      </c>
      <c r="AU255" s="272">
        <f t="shared" si="118"/>
        <v>0</v>
      </c>
      <c r="AV255" s="263">
        <f t="shared" si="132"/>
        <v>0</v>
      </c>
    </row>
    <row r="256" spans="1:48" x14ac:dyDescent="0.45">
      <c r="A256" s="49">
        <v>247</v>
      </c>
      <c r="B256" s="46">
        <f t="shared" si="133"/>
        <v>53783</v>
      </c>
      <c r="C256" s="268" t="e">
        <f t="shared" si="105"/>
        <v>#NUM!</v>
      </c>
      <c r="D256" s="262" t="e">
        <f t="shared" si="119"/>
        <v>#NUM!</v>
      </c>
      <c r="E256" s="262" t="e">
        <f t="shared" si="106"/>
        <v>#NUM!</v>
      </c>
      <c r="F256" s="263" t="e">
        <f t="shared" si="120"/>
        <v>#NUM!</v>
      </c>
      <c r="G256" s="27"/>
      <c r="H256" s="45">
        <v>247</v>
      </c>
      <c r="I256" s="46">
        <f t="shared" si="134"/>
        <v>53783</v>
      </c>
      <c r="J256" s="261" t="e">
        <f t="shared" si="107"/>
        <v>#NUM!</v>
      </c>
      <c r="K256" s="262" t="e">
        <f t="shared" si="121"/>
        <v>#NUM!</v>
      </c>
      <c r="L256" s="272" t="e">
        <f t="shared" si="108"/>
        <v>#NUM!</v>
      </c>
      <c r="M256" s="263" t="e">
        <f t="shared" si="122"/>
        <v>#NUM!</v>
      </c>
      <c r="N256" s="26"/>
      <c r="O256" s="45">
        <v>247</v>
      </c>
      <c r="P256" s="46">
        <f t="shared" si="135"/>
        <v>53783</v>
      </c>
      <c r="Q256" s="261" t="e">
        <f t="shared" si="109"/>
        <v>#NUM!</v>
      </c>
      <c r="R256" s="262" t="e">
        <f t="shared" si="123"/>
        <v>#NUM!</v>
      </c>
      <c r="S256" s="272" t="e">
        <f t="shared" si="110"/>
        <v>#NUM!</v>
      </c>
      <c r="T256" s="263" t="e">
        <f t="shared" si="124"/>
        <v>#NUM!</v>
      </c>
      <c r="V256" s="45">
        <v>247</v>
      </c>
      <c r="W256" s="46">
        <f t="shared" si="136"/>
        <v>53783</v>
      </c>
      <c r="X256" s="261" t="e">
        <f t="shared" si="111"/>
        <v>#NUM!</v>
      </c>
      <c r="Y256" s="262" t="e">
        <f t="shared" si="125"/>
        <v>#NUM!</v>
      </c>
      <c r="Z256" s="272" t="e">
        <f t="shared" si="112"/>
        <v>#NUM!</v>
      </c>
      <c r="AA256" s="263" t="e">
        <f t="shared" si="126"/>
        <v>#NUM!</v>
      </c>
      <c r="AC256" s="45">
        <v>247</v>
      </c>
      <c r="AD256" s="46">
        <f t="shared" si="137"/>
        <v>53783</v>
      </c>
      <c r="AE256" s="261" t="e">
        <f t="shared" si="113"/>
        <v>#NUM!</v>
      </c>
      <c r="AF256" s="262" t="e">
        <f t="shared" si="127"/>
        <v>#NUM!</v>
      </c>
      <c r="AG256" s="272" t="e">
        <f t="shared" si="114"/>
        <v>#NUM!</v>
      </c>
      <c r="AH256" s="263" t="e">
        <f t="shared" si="128"/>
        <v>#NUM!</v>
      </c>
      <c r="AJ256" s="45">
        <v>247</v>
      </c>
      <c r="AK256" s="46">
        <f t="shared" si="138"/>
        <v>53783</v>
      </c>
      <c r="AL256" s="261" t="e">
        <f t="shared" si="115"/>
        <v>#NUM!</v>
      </c>
      <c r="AM256" s="262" t="e">
        <f t="shared" si="129"/>
        <v>#NUM!</v>
      </c>
      <c r="AN256" s="272" t="e">
        <f t="shared" si="116"/>
        <v>#NUM!</v>
      </c>
      <c r="AO256" s="263" t="e">
        <f t="shared" si="130"/>
        <v>#NUM!</v>
      </c>
      <c r="AQ256" s="45">
        <v>247</v>
      </c>
      <c r="AR256" s="46">
        <f t="shared" si="139"/>
        <v>53813</v>
      </c>
      <c r="AS256" s="261">
        <f t="shared" si="117"/>
        <v>0</v>
      </c>
      <c r="AT256" s="262">
        <f t="shared" si="131"/>
        <v>0</v>
      </c>
      <c r="AU256" s="272">
        <f t="shared" si="118"/>
        <v>0</v>
      </c>
      <c r="AV256" s="263">
        <f t="shared" si="132"/>
        <v>0</v>
      </c>
    </row>
    <row r="257" spans="1:48" x14ac:dyDescent="0.45">
      <c r="A257" s="49">
        <v>248</v>
      </c>
      <c r="B257" s="46">
        <f t="shared" si="133"/>
        <v>53813</v>
      </c>
      <c r="C257" s="268" t="e">
        <f t="shared" si="105"/>
        <v>#NUM!</v>
      </c>
      <c r="D257" s="262" t="e">
        <f t="shared" si="119"/>
        <v>#NUM!</v>
      </c>
      <c r="E257" s="262" t="e">
        <f t="shared" si="106"/>
        <v>#NUM!</v>
      </c>
      <c r="F257" s="263" t="e">
        <f t="shared" si="120"/>
        <v>#NUM!</v>
      </c>
      <c r="G257" s="27"/>
      <c r="H257" s="45">
        <v>248</v>
      </c>
      <c r="I257" s="46">
        <f t="shared" si="134"/>
        <v>53813</v>
      </c>
      <c r="J257" s="261" t="e">
        <f t="shared" si="107"/>
        <v>#NUM!</v>
      </c>
      <c r="K257" s="262" t="e">
        <f t="shared" si="121"/>
        <v>#NUM!</v>
      </c>
      <c r="L257" s="272" t="e">
        <f t="shared" si="108"/>
        <v>#NUM!</v>
      </c>
      <c r="M257" s="263" t="e">
        <f t="shared" si="122"/>
        <v>#NUM!</v>
      </c>
      <c r="N257" s="26"/>
      <c r="O257" s="45">
        <v>248</v>
      </c>
      <c r="P257" s="46">
        <f t="shared" si="135"/>
        <v>53813</v>
      </c>
      <c r="Q257" s="261" t="e">
        <f t="shared" si="109"/>
        <v>#NUM!</v>
      </c>
      <c r="R257" s="262" t="e">
        <f t="shared" si="123"/>
        <v>#NUM!</v>
      </c>
      <c r="S257" s="272" t="e">
        <f t="shared" si="110"/>
        <v>#NUM!</v>
      </c>
      <c r="T257" s="263" t="e">
        <f t="shared" si="124"/>
        <v>#NUM!</v>
      </c>
      <c r="V257" s="45">
        <v>248</v>
      </c>
      <c r="W257" s="46">
        <f t="shared" si="136"/>
        <v>53813</v>
      </c>
      <c r="X257" s="261" t="e">
        <f t="shared" si="111"/>
        <v>#NUM!</v>
      </c>
      <c r="Y257" s="262" t="e">
        <f t="shared" si="125"/>
        <v>#NUM!</v>
      </c>
      <c r="Z257" s="272" t="e">
        <f t="shared" si="112"/>
        <v>#NUM!</v>
      </c>
      <c r="AA257" s="263" t="e">
        <f t="shared" si="126"/>
        <v>#NUM!</v>
      </c>
      <c r="AC257" s="45">
        <v>248</v>
      </c>
      <c r="AD257" s="46">
        <f t="shared" si="137"/>
        <v>53813</v>
      </c>
      <c r="AE257" s="261" t="e">
        <f t="shared" si="113"/>
        <v>#NUM!</v>
      </c>
      <c r="AF257" s="262" t="e">
        <f t="shared" si="127"/>
        <v>#NUM!</v>
      </c>
      <c r="AG257" s="272" t="e">
        <f t="shared" si="114"/>
        <v>#NUM!</v>
      </c>
      <c r="AH257" s="263" t="e">
        <f t="shared" si="128"/>
        <v>#NUM!</v>
      </c>
      <c r="AJ257" s="45">
        <v>248</v>
      </c>
      <c r="AK257" s="46">
        <f t="shared" si="138"/>
        <v>53813</v>
      </c>
      <c r="AL257" s="261" t="e">
        <f t="shared" si="115"/>
        <v>#NUM!</v>
      </c>
      <c r="AM257" s="262" t="e">
        <f t="shared" si="129"/>
        <v>#NUM!</v>
      </c>
      <c r="AN257" s="272" t="e">
        <f t="shared" si="116"/>
        <v>#NUM!</v>
      </c>
      <c r="AO257" s="263" t="e">
        <f t="shared" si="130"/>
        <v>#NUM!</v>
      </c>
      <c r="AQ257" s="45">
        <v>248</v>
      </c>
      <c r="AR257" s="46">
        <f t="shared" si="139"/>
        <v>53844</v>
      </c>
      <c r="AS257" s="261">
        <f t="shared" si="117"/>
        <v>0</v>
      </c>
      <c r="AT257" s="262">
        <f t="shared" si="131"/>
        <v>0</v>
      </c>
      <c r="AU257" s="272">
        <f t="shared" si="118"/>
        <v>0</v>
      </c>
      <c r="AV257" s="263">
        <f t="shared" si="132"/>
        <v>0</v>
      </c>
    </row>
    <row r="258" spans="1:48" x14ac:dyDescent="0.45">
      <c r="A258" s="49">
        <v>249</v>
      </c>
      <c r="B258" s="46">
        <f t="shared" si="133"/>
        <v>53844</v>
      </c>
      <c r="C258" s="268" t="e">
        <f t="shared" si="105"/>
        <v>#NUM!</v>
      </c>
      <c r="D258" s="262" t="e">
        <f t="shared" si="119"/>
        <v>#NUM!</v>
      </c>
      <c r="E258" s="262" t="e">
        <f t="shared" si="106"/>
        <v>#NUM!</v>
      </c>
      <c r="F258" s="263" t="e">
        <f t="shared" si="120"/>
        <v>#NUM!</v>
      </c>
      <c r="G258" s="27"/>
      <c r="H258" s="45">
        <v>249</v>
      </c>
      <c r="I258" s="46">
        <f t="shared" si="134"/>
        <v>53844</v>
      </c>
      <c r="J258" s="261" t="e">
        <f t="shared" si="107"/>
        <v>#NUM!</v>
      </c>
      <c r="K258" s="262" t="e">
        <f t="shared" si="121"/>
        <v>#NUM!</v>
      </c>
      <c r="L258" s="272" t="e">
        <f t="shared" si="108"/>
        <v>#NUM!</v>
      </c>
      <c r="M258" s="263" t="e">
        <f t="shared" si="122"/>
        <v>#NUM!</v>
      </c>
      <c r="N258" s="26"/>
      <c r="O258" s="45">
        <v>249</v>
      </c>
      <c r="P258" s="46">
        <f t="shared" si="135"/>
        <v>53844</v>
      </c>
      <c r="Q258" s="261" t="e">
        <f t="shared" si="109"/>
        <v>#NUM!</v>
      </c>
      <c r="R258" s="262" t="e">
        <f t="shared" si="123"/>
        <v>#NUM!</v>
      </c>
      <c r="S258" s="272" t="e">
        <f t="shared" si="110"/>
        <v>#NUM!</v>
      </c>
      <c r="T258" s="263" t="e">
        <f t="shared" si="124"/>
        <v>#NUM!</v>
      </c>
      <c r="V258" s="45">
        <v>249</v>
      </c>
      <c r="W258" s="46">
        <f t="shared" si="136"/>
        <v>53844</v>
      </c>
      <c r="X258" s="261" t="e">
        <f t="shared" si="111"/>
        <v>#NUM!</v>
      </c>
      <c r="Y258" s="262" t="e">
        <f t="shared" si="125"/>
        <v>#NUM!</v>
      </c>
      <c r="Z258" s="272" t="e">
        <f t="shared" si="112"/>
        <v>#NUM!</v>
      </c>
      <c r="AA258" s="263" t="e">
        <f t="shared" si="126"/>
        <v>#NUM!</v>
      </c>
      <c r="AC258" s="45">
        <v>249</v>
      </c>
      <c r="AD258" s="46">
        <f t="shared" si="137"/>
        <v>53844</v>
      </c>
      <c r="AE258" s="261" t="e">
        <f t="shared" si="113"/>
        <v>#NUM!</v>
      </c>
      <c r="AF258" s="262" t="e">
        <f t="shared" si="127"/>
        <v>#NUM!</v>
      </c>
      <c r="AG258" s="272" t="e">
        <f t="shared" si="114"/>
        <v>#NUM!</v>
      </c>
      <c r="AH258" s="263" t="e">
        <f t="shared" si="128"/>
        <v>#NUM!</v>
      </c>
      <c r="AJ258" s="45">
        <v>249</v>
      </c>
      <c r="AK258" s="46">
        <f t="shared" si="138"/>
        <v>53844</v>
      </c>
      <c r="AL258" s="261" t="e">
        <f t="shared" si="115"/>
        <v>#NUM!</v>
      </c>
      <c r="AM258" s="262" t="e">
        <f t="shared" si="129"/>
        <v>#NUM!</v>
      </c>
      <c r="AN258" s="272" t="e">
        <f t="shared" si="116"/>
        <v>#NUM!</v>
      </c>
      <c r="AO258" s="263" t="e">
        <f t="shared" si="130"/>
        <v>#NUM!</v>
      </c>
      <c r="AQ258" s="45">
        <v>249</v>
      </c>
      <c r="AR258" s="46">
        <f t="shared" si="139"/>
        <v>53874</v>
      </c>
      <c r="AS258" s="261">
        <f t="shared" si="117"/>
        <v>0</v>
      </c>
      <c r="AT258" s="262">
        <f t="shared" si="131"/>
        <v>0</v>
      </c>
      <c r="AU258" s="272">
        <f t="shared" si="118"/>
        <v>0</v>
      </c>
      <c r="AV258" s="263">
        <f t="shared" si="132"/>
        <v>0</v>
      </c>
    </row>
    <row r="259" spans="1:48" x14ac:dyDescent="0.45">
      <c r="A259" s="49">
        <v>250</v>
      </c>
      <c r="B259" s="46">
        <f t="shared" si="133"/>
        <v>53874</v>
      </c>
      <c r="C259" s="268" t="e">
        <f t="shared" si="105"/>
        <v>#NUM!</v>
      </c>
      <c r="D259" s="262" t="e">
        <f t="shared" si="119"/>
        <v>#NUM!</v>
      </c>
      <c r="E259" s="262" t="e">
        <f t="shared" si="106"/>
        <v>#NUM!</v>
      </c>
      <c r="F259" s="263" t="e">
        <f t="shared" si="120"/>
        <v>#NUM!</v>
      </c>
      <c r="G259" s="27"/>
      <c r="H259" s="45">
        <v>250</v>
      </c>
      <c r="I259" s="46">
        <f t="shared" si="134"/>
        <v>53874</v>
      </c>
      <c r="J259" s="261" t="e">
        <f t="shared" si="107"/>
        <v>#NUM!</v>
      </c>
      <c r="K259" s="262" t="e">
        <f t="shared" si="121"/>
        <v>#NUM!</v>
      </c>
      <c r="L259" s="272" t="e">
        <f t="shared" si="108"/>
        <v>#NUM!</v>
      </c>
      <c r="M259" s="263" t="e">
        <f t="shared" si="122"/>
        <v>#NUM!</v>
      </c>
      <c r="N259" s="26"/>
      <c r="O259" s="45">
        <v>250</v>
      </c>
      <c r="P259" s="46">
        <f t="shared" si="135"/>
        <v>53874</v>
      </c>
      <c r="Q259" s="261" t="e">
        <f t="shared" si="109"/>
        <v>#NUM!</v>
      </c>
      <c r="R259" s="262" t="e">
        <f t="shared" si="123"/>
        <v>#NUM!</v>
      </c>
      <c r="S259" s="272" t="e">
        <f t="shared" si="110"/>
        <v>#NUM!</v>
      </c>
      <c r="T259" s="263" t="e">
        <f t="shared" si="124"/>
        <v>#NUM!</v>
      </c>
      <c r="V259" s="45">
        <v>250</v>
      </c>
      <c r="W259" s="46">
        <f t="shared" si="136"/>
        <v>53874</v>
      </c>
      <c r="X259" s="261" t="e">
        <f t="shared" si="111"/>
        <v>#NUM!</v>
      </c>
      <c r="Y259" s="262" t="e">
        <f t="shared" si="125"/>
        <v>#NUM!</v>
      </c>
      <c r="Z259" s="272" t="e">
        <f t="shared" si="112"/>
        <v>#NUM!</v>
      </c>
      <c r="AA259" s="263" t="e">
        <f t="shared" si="126"/>
        <v>#NUM!</v>
      </c>
      <c r="AC259" s="45">
        <v>250</v>
      </c>
      <c r="AD259" s="46">
        <f t="shared" si="137"/>
        <v>53874</v>
      </c>
      <c r="AE259" s="261" t="e">
        <f t="shared" si="113"/>
        <v>#NUM!</v>
      </c>
      <c r="AF259" s="262" t="e">
        <f t="shared" si="127"/>
        <v>#NUM!</v>
      </c>
      <c r="AG259" s="272" t="e">
        <f t="shared" si="114"/>
        <v>#NUM!</v>
      </c>
      <c r="AH259" s="263" t="e">
        <f t="shared" si="128"/>
        <v>#NUM!</v>
      </c>
      <c r="AJ259" s="45">
        <v>250</v>
      </c>
      <c r="AK259" s="46">
        <f t="shared" si="138"/>
        <v>53874</v>
      </c>
      <c r="AL259" s="261" t="e">
        <f t="shared" si="115"/>
        <v>#NUM!</v>
      </c>
      <c r="AM259" s="262" t="e">
        <f t="shared" si="129"/>
        <v>#NUM!</v>
      </c>
      <c r="AN259" s="272" t="e">
        <f t="shared" si="116"/>
        <v>#NUM!</v>
      </c>
      <c r="AO259" s="263" t="e">
        <f t="shared" si="130"/>
        <v>#NUM!</v>
      </c>
      <c r="AQ259" s="45">
        <v>250</v>
      </c>
      <c r="AR259" s="46">
        <f t="shared" si="139"/>
        <v>53905</v>
      </c>
      <c r="AS259" s="261">
        <f t="shared" si="117"/>
        <v>0</v>
      </c>
      <c r="AT259" s="262">
        <f t="shared" si="131"/>
        <v>0</v>
      </c>
      <c r="AU259" s="272">
        <f t="shared" si="118"/>
        <v>0</v>
      </c>
      <c r="AV259" s="263">
        <f t="shared" si="132"/>
        <v>0</v>
      </c>
    </row>
    <row r="260" spans="1:48" x14ac:dyDescent="0.45">
      <c r="A260" s="49">
        <v>251</v>
      </c>
      <c r="B260" s="46">
        <f t="shared" si="133"/>
        <v>53905</v>
      </c>
      <c r="C260" s="268" t="e">
        <f t="shared" si="105"/>
        <v>#NUM!</v>
      </c>
      <c r="D260" s="262" t="e">
        <f t="shared" si="119"/>
        <v>#NUM!</v>
      </c>
      <c r="E260" s="262" t="e">
        <f t="shared" si="106"/>
        <v>#NUM!</v>
      </c>
      <c r="F260" s="263" t="e">
        <f t="shared" si="120"/>
        <v>#NUM!</v>
      </c>
      <c r="G260" s="27"/>
      <c r="H260" s="45">
        <v>251</v>
      </c>
      <c r="I260" s="46">
        <f t="shared" si="134"/>
        <v>53905</v>
      </c>
      <c r="J260" s="261" t="e">
        <f t="shared" si="107"/>
        <v>#NUM!</v>
      </c>
      <c r="K260" s="262" t="e">
        <f t="shared" si="121"/>
        <v>#NUM!</v>
      </c>
      <c r="L260" s="272" t="e">
        <f t="shared" si="108"/>
        <v>#NUM!</v>
      </c>
      <c r="M260" s="263" t="e">
        <f t="shared" si="122"/>
        <v>#NUM!</v>
      </c>
      <c r="N260" s="26"/>
      <c r="O260" s="45">
        <v>251</v>
      </c>
      <c r="P260" s="46">
        <f t="shared" si="135"/>
        <v>53905</v>
      </c>
      <c r="Q260" s="261" t="e">
        <f t="shared" si="109"/>
        <v>#NUM!</v>
      </c>
      <c r="R260" s="262" t="e">
        <f t="shared" si="123"/>
        <v>#NUM!</v>
      </c>
      <c r="S260" s="272" t="e">
        <f t="shared" si="110"/>
        <v>#NUM!</v>
      </c>
      <c r="T260" s="263" t="e">
        <f t="shared" si="124"/>
        <v>#NUM!</v>
      </c>
      <c r="V260" s="45">
        <v>251</v>
      </c>
      <c r="W260" s="46">
        <f t="shared" si="136"/>
        <v>53905</v>
      </c>
      <c r="X260" s="261" t="e">
        <f t="shared" si="111"/>
        <v>#NUM!</v>
      </c>
      <c r="Y260" s="262" t="e">
        <f t="shared" si="125"/>
        <v>#NUM!</v>
      </c>
      <c r="Z260" s="272" t="e">
        <f t="shared" si="112"/>
        <v>#NUM!</v>
      </c>
      <c r="AA260" s="263" t="e">
        <f t="shared" si="126"/>
        <v>#NUM!</v>
      </c>
      <c r="AC260" s="45">
        <v>251</v>
      </c>
      <c r="AD260" s="46">
        <f t="shared" si="137"/>
        <v>53905</v>
      </c>
      <c r="AE260" s="261" t="e">
        <f t="shared" si="113"/>
        <v>#NUM!</v>
      </c>
      <c r="AF260" s="262" t="e">
        <f t="shared" si="127"/>
        <v>#NUM!</v>
      </c>
      <c r="AG260" s="272" t="e">
        <f t="shared" si="114"/>
        <v>#NUM!</v>
      </c>
      <c r="AH260" s="263" t="e">
        <f t="shared" si="128"/>
        <v>#NUM!</v>
      </c>
      <c r="AJ260" s="45">
        <v>251</v>
      </c>
      <c r="AK260" s="46">
        <f t="shared" si="138"/>
        <v>53905</v>
      </c>
      <c r="AL260" s="261" t="e">
        <f t="shared" si="115"/>
        <v>#NUM!</v>
      </c>
      <c r="AM260" s="262" t="e">
        <f t="shared" si="129"/>
        <v>#NUM!</v>
      </c>
      <c r="AN260" s="272" t="e">
        <f t="shared" si="116"/>
        <v>#NUM!</v>
      </c>
      <c r="AO260" s="263" t="e">
        <f t="shared" si="130"/>
        <v>#NUM!</v>
      </c>
      <c r="AQ260" s="45">
        <v>251</v>
      </c>
      <c r="AR260" s="46">
        <f t="shared" si="139"/>
        <v>53936</v>
      </c>
      <c r="AS260" s="261">
        <f t="shared" si="117"/>
        <v>0</v>
      </c>
      <c r="AT260" s="262">
        <f t="shared" si="131"/>
        <v>0</v>
      </c>
      <c r="AU260" s="272">
        <f t="shared" si="118"/>
        <v>0</v>
      </c>
      <c r="AV260" s="263">
        <f t="shared" si="132"/>
        <v>0</v>
      </c>
    </row>
    <row r="261" spans="1:48" ht="14.65" thickBot="1" x14ac:dyDescent="0.5">
      <c r="A261" s="52">
        <v>252</v>
      </c>
      <c r="B261" s="53">
        <f t="shared" si="133"/>
        <v>53936</v>
      </c>
      <c r="C261" s="269" t="e">
        <f t="shared" si="105"/>
        <v>#NUM!</v>
      </c>
      <c r="D261" s="265" t="e">
        <f t="shared" si="119"/>
        <v>#NUM!</v>
      </c>
      <c r="E261" s="265" t="e">
        <f t="shared" si="106"/>
        <v>#NUM!</v>
      </c>
      <c r="F261" s="266" t="e">
        <f t="shared" si="120"/>
        <v>#NUM!</v>
      </c>
      <c r="G261" s="27"/>
      <c r="H261" s="47">
        <v>252</v>
      </c>
      <c r="I261" s="53">
        <f t="shared" si="134"/>
        <v>53936</v>
      </c>
      <c r="J261" s="264" t="e">
        <f t="shared" si="107"/>
        <v>#NUM!</v>
      </c>
      <c r="K261" s="265" t="e">
        <f t="shared" si="121"/>
        <v>#NUM!</v>
      </c>
      <c r="L261" s="273" t="e">
        <f t="shared" si="108"/>
        <v>#NUM!</v>
      </c>
      <c r="M261" s="266" t="e">
        <f t="shared" si="122"/>
        <v>#NUM!</v>
      </c>
      <c r="N261" s="26"/>
      <c r="O261" s="47">
        <v>252</v>
      </c>
      <c r="P261" s="53">
        <f t="shared" si="135"/>
        <v>53936</v>
      </c>
      <c r="Q261" s="264" t="e">
        <f t="shared" si="109"/>
        <v>#NUM!</v>
      </c>
      <c r="R261" s="265" t="e">
        <f t="shared" si="123"/>
        <v>#NUM!</v>
      </c>
      <c r="S261" s="273" t="e">
        <f t="shared" si="110"/>
        <v>#NUM!</v>
      </c>
      <c r="T261" s="266" t="e">
        <f t="shared" si="124"/>
        <v>#NUM!</v>
      </c>
      <c r="V261" s="47">
        <v>252</v>
      </c>
      <c r="W261" s="53">
        <f t="shared" si="136"/>
        <v>53936</v>
      </c>
      <c r="X261" s="264" t="e">
        <f t="shared" si="111"/>
        <v>#NUM!</v>
      </c>
      <c r="Y261" s="265" t="e">
        <f t="shared" si="125"/>
        <v>#NUM!</v>
      </c>
      <c r="Z261" s="273" t="e">
        <f t="shared" si="112"/>
        <v>#NUM!</v>
      </c>
      <c r="AA261" s="266" t="e">
        <f t="shared" si="126"/>
        <v>#NUM!</v>
      </c>
      <c r="AC261" s="47">
        <v>252</v>
      </c>
      <c r="AD261" s="53">
        <f t="shared" si="137"/>
        <v>53936</v>
      </c>
      <c r="AE261" s="264" t="e">
        <f t="shared" si="113"/>
        <v>#NUM!</v>
      </c>
      <c r="AF261" s="265" t="e">
        <f t="shared" si="127"/>
        <v>#NUM!</v>
      </c>
      <c r="AG261" s="273" t="e">
        <f t="shared" si="114"/>
        <v>#NUM!</v>
      </c>
      <c r="AH261" s="266" t="e">
        <f t="shared" si="128"/>
        <v>#NUM!</v>
      </c>
      <c r="AJ261" s="47">
        <v>252</v>
      </c>
      <c r="AK261" s="53">
        <f t="shared" si="138"/>
        <v>53936</v>
      </c>
      <c r="AL261" s="264" t="e">
        <f t="shared" si="115"/>
        <v>#NUM!</v>
      </c>
      <c r="AM261" s="265" t="e">
        <f t="shared" si="129"/>
        <v>#NUM!</v>
      </c>
      <c r="AN261" s="273" t="e">
        <f t="shared" si="116"/>
        <v>#NUM!</v>
      </c>
      <c r="AO261" s="266" t="e">
        <f t="shared" si="130"/>
        <v>#NUM!</v>
      </c>
      <c r="AQ261" s="47">
        <v>252</v>
      </c>
      <c r="AR261" s="53">
        <f t="shared" si="139"/>
        <v>53966</v>
      </c>
      <c r="AS261" s="264">
        <f t="shared" si="117"/>
        <v>0</v>
      </c>
      <c r="AT261" s="265">
        <f t="shared" si="131"/>
        <v>0</v>
      </c>
      <c r="AU261" s="273">
        <f t="shared" si="118"/>
        <v>0</v>
      </c>
      <c r="AV261" s="266">
        <f t="shared" si="132"/>
        <v>0</v>
      </c>
    </row>
    <row r="262" spans="1:48" x14ac:dyDescent="0.45">
      <c r="A262" s="49">
        <v>253</v>
      </c>
      <c r="B262" s="46">
        <f t="shared" si="133"/>
        <v>53966</v>
      </c>
      <c r="C262" s="270" t="e">
        <f t="shared" si="105"/>
        <v>#NUM!</v>
      </c>
      <c r="D262" s="259" t="e">
        <f t="shared" si="119"/>
        <v>#NUM!</v>
      </c>
      <c r="E262" s="259" t="e">
        <f t="shared" si="106"/>
        <v>#NUM!</v>
      </c>
      <c r="F262" s="260" t="e">
        <f t="shared" si="120"/>
        <v>#NUM!</v>
      </c>
      <c r="G262" s="27"/>
      <c r="H262" s="43">
        <v>253</v>
      </c>
      <c r="I262" s="46">
        <f t="shared" si="134"/>
        <v>53966</v>
      </c>
      <c r="J262" s="258" t="e">
        <f t="shared" si="107"/>
        <v>#NUM!</v>
      </c>
      <c r="K262" s="259" t="e">
        <f t="shared" si="121"/>
        <v>#NUM!</v>
      </c>
      <c r="L262" s="271" t="e">
        <f t="shared" si="108"/>
        <v>#NUM!</v>
      </c>
      <c r="M262" s="260" t="e">
        <f t="shared" si="122"/>
        <v>#NUM!</v>
      </c>
      <c r="N262" s="26"/>
      <c r="O262" s="43">
        <v>253</v>
      </c>
      <c r="P262" s="46">
        <f t="shared" si="135"/>
        <v>53966</v>
      </c>
      <c r="Q262" s="258" t="e">
        <f t="shared" si="109"/>
        <v>#NUM!</v>
      </c>
      <c r="R262" s="259" t="e">
        <f t="shared" si="123"/>
        <v>#NUM!</v>
      </c>
      <c r="S262" s="271" t="e">
        <f t="shared" si="110"/>
        <v>#NUM!</v>
      </c>
      <c r="T262" s="260" t="e">
        <f t="shared" si="124"/>
        <v>#NUM!</v>
      </c>
      <c r="V262" s="43">
        <v>253</v>
      </c>
      <c r="W262" s="46">
        <f t="shared" si="136"/>
        <v>53966</v>
      </c>
      <c r="X262" s="258" t="e">
        <f t="shared" si="111"/>
        <v>#NUM!</v>
      </c>
      <c r="Y262" s="259" t="e">
        <f t="shared" si="125"/>
        <v>#NUM!</v>
      </c>
      <c r="Z262" s="271" t="e">
        <f t="shared" si="112"/>
        <v>#NUM!</v>
      </c>
      <c r="AA262" s="260" t="e">
        <f t="shared" si="126"/>
        <v>#NUM!</v>
      </c>
      <c r="AC262" s="43">
        <v>253</v>
      </c>
      <c r="AD262" s="46">
        <f t="shared" si="137"/>
        <v>53966</v>
      </c>
      <c r="AE262" s="258" t="e">
        <f t="shared" si="113"/>
        <v>#NUM!</v>
      </c>
      <c r="AF262" s="259" t="e">
        <f t="shared" si="127"/>
        <v>#NUM!</v>
      </c>
      <c r="AG262" s="271" t="e">
        <f t="shared" si="114"/>
        <v>#NUM!</v>
      </c>
      <c r="AH262" s="260" t="e">
        <f t="shared" si="128"/>
        <v>#NUM!</v>
      </c>
      <c r="AJ262" s="43">
        <v>253</v>
      </c>
      <c r="AK262" s="46">
        <f t="shared" si="138"/>
        <v>53966</v>
      </c>
      <c r="AL262" s="258" t="e">
        <f t="shared" si="115"/>
        <v>#NUM!</v>
      </c>
      <c r="AM262" s="259" t="e">
        <f t="shared" si="129"/>
        <v>#NUM!</v>
      </c>
      <c r="AN262" s="271" t="e">
        <f t="shared" si="116"/>
        <v>#NUM!</v>
      </c>
      <c r="AO262" s="260" t="e">
        <f t="shared" si="130"/>
        <v>#NUM!</v>
      </c>
      <c r="AQ262" s="43">
        <v>253</v>
      </c>
      <c r="AR262" s="46">
        <f t="shared" si="139"/>
        <v>53997</v>
      </c>
      <c r="AS262" s="258">
        <f t="shared" si="117"/>
        <v>0</v>
      </c>
      <c r="AT262" s="259">
        <f t="shared" si="131"/>
        <v>0</v>
      </c>
      <c r="AU262" s="271">
        <f t="shared" si="118"/>
        <v>0</v>
      </c>
      <c r="AV262" s="260">
        <f t="shared" si="132"/>
        <v>0</v>
      </c>
    </row>
    <row r="263" spans="1:48" x14ac:dyDescent="0.45">
      <c r="A263" s="49">
        <v>254</v>
      </c>
      <c r="B263" s="46">
        <f t="shared" si="133"/>
        <v>53997</v>
      </c>
      <c r="C263" s="268" t="e">
        <f t="shared" si="105"/>
        <v>#NUM!</v>
      </c>
      <c r="D263" s="262" t="e">
        <f t="shared" si="119"/>
        <v>#NUM!</v>
      </c>
      <c r="E263" s="262" t="e">
        <f t="shared" si="106"/>
        <v>#NUM!</v>
      </c>
      <c r="F263" s="263" t="e">
        <f t="shared" si="120"/>
        <v>#NUM!</v>
      </c>
      <c r="G263" s="27"/>
      <c r="H263" s="45">
        <v>254</v>
      </c>
      <c r="I263" s="46">
        <f t="shared" si="134"/>
        <v>53997</v>
      </c>
      <c r="J263" s="261" t="e">
        <f t="shared" si="107"/>
        <v>#NUM!</v>
      </c>
      <c r="K263" s="262" t="e">
        <f t="shared" si="121"/>
        <v>#NUM!</v>
      </c>
      <c r="L263" s="272" t="e">
        <f t="shared" si="108"/>
        <v>#NUM!</v>
      </c>
      <c r="M263" s="263" t="e">
        <f t="shared" si="122"/>
        <v>#NUM!</v>
      </c>
      <c r="N263" s="26"/>
      <c r="O263" s="45">
        <v>254</v>
      </c>
      <c r="P263" s="46">
        <f t="shared" si="135"/>
        <v>53997</v>
      </c>
      <c r="Q263" s="261" t="e">
        <f t="shared" si="109"/>
        <v>#NUM!</v>
      </c>
      <c r="R263" s="262" t="e">
        <f t="shared" si="123"/>
        <v>#NUM!</v>
      </c>
      <c r="S263" s="272" t="e">
        <f t="shared" si="110"/>
        <v>#NUM!</v>
      </c>
      <c r="T263" s="263" t="e">
        <f t="shared" si="124"/>
        <v>#NUM!</v>
      </c>
      <c r="V263" s="45">
        <v>254</v>
      </c>
      <c r="W263" s="46">
        <f t="shared" si="136"/>
        <v>53997</v>
      </c>
      <c r="X263" s="261" t="e">
        <f t="shared" si="111"/>
        <v>#NUM!</v>
      </c>
      <c r="Y263" s="262" t="e">
        <f t="shared" si="125"/>
        <v>#NUM!</v>
      </c>
      <c r="Z263" s="272" t="e">
        <f t="shared" si="112"/>
        <v>#NUM!</v>
      </c>
      <c r="AA263" s="263" t="e">
        <f t="shared" si="126"/>
        <v>#NUM!</v>
      </c>
      <c r="AC263" s="45">
        <v>254</v>
      </c>
      <c r="AD263" s="46">
        <f t="shared" si="137"/>
        <v>53997</v>
      </c>
      <c r="AE263" s="261" t="e">
        <f t="shared" si="113"/>
        <v>#NUM!</v>
      </c>
      <c r="AF263" s="262" t="e">
        <f t="shared" si="127"/>
        <v>#NUM!</v>
      </c>
      <c r="AG263" s="272" t="e">
        <f t="shared" si="114"/>
        <v>#NUM!</v>
      </c>
      <c r="AH263" s="263" t="e">
        <f t="shared" si="128"/>
        <v>#NUM!</v>
      </c>
      <c r="AJ263" s="45">
        <v>254</v>
      </c>
      <c r="AK263" s="46">
        <f t="shared" si="138"/>
        <v>53997</v>
      </c>
      <c r="AL263" s="261" t="e">
        <f t="shared" si="115"/>
        <v>#NUM!</v>
      </c>
      <c r="AM263" s="262" t="e">
        <f t="shared" si="129"/>
        <v>#NUM!</v>
      </c>
      <c r="AN263" s="272" t="e">
        <f t="shared" si="116"/>
        <v>#NUM!</v>
      </c>
      <c r="AO263" s="263" t="e">
        <f t="shared" si="130"/>
        <v>#NUM!</v>
      </c>
      <c r="AQ263" s="45">
        <v>254</v>
      </c>
      <c r="AR263" s="46">
        <f t="shared" si="139"/>
        <v>54027</v>
      </c>
      <c r="AS263" s="261">
        <f t="shared" si="117"/>
        <v>0</v>
      </c>
      <c r="AT263" s="262">
        <f t="shared" si="131"/>
        <v>0</v>
      </c>
      <c r="AU263" s="272">
        <f t="shared" si="118"/>
        <v>0</v>
      </c>
      <c r="AV263" s="263">
        <f t="shared" si="132"/>
        <v>0</v>
      </c>
    </row>
    <row r="264" spans="1:48" x14ac:dyDescent="0.45">
      <c r="A264" s="49">
        <v>255</v>
      </c>
      <c r="B264" s="46">
        <f t="shared" si="133"/>
        <v>54027</v>
      </c>
      <c r="C264" s="268" t="e">
        <f t="shared" si="105"/>
        <v>#NUM!</v>
      </c>
      <c r="D264" s="262" t="e">
        <f t="shared" si="119"/>
        <v>#NUM!</v>
      </c>
      <c r="E264" s="262" t="e">
        <f t="shared" si="106"/>
        <v>#NUM!</v>
      </c>
      <c r="F264" s="263" t="e">
        <f t="shared" si="120"/>
        <v>#NUM!</v>
      </c>
      <c r="G264" s="27"/>
      <c r="H264" s="45">
        <v>255</v>
      </c>
      <c r="I264" s="46">
        <f t="shared" si="134"/>
        <v>54027</v>
      </c>
      <c r="J264" s="261" t="e">
        <f t="shared" si="107"/>
        <v>#NUM!</v>
      </c>
      <c r="K264" s="262" t="e">
        <f t="shared" si="121"/>
        <v>#NUM!</v>
      </c>
      <c r="L264" s="272" t="e">
        <f t="shared" si="108"/>
        <v>#NUM!</v>
      </c>
      <c r="M264" s="263" t="e">
        <f t="shared" si="122"/>
        <v>#NUM!</v>
      </c>
      <c r="N264" s="26"/>
      <c r="O264" s="45">
        <v>255</v>
      </c>
      <c r="P264" s="46">
        <f t="shared" si="135"/>
        <v>54027</v>
      </c>
      <c r="Q264" s="261" t="e">
        <f t="shared" si="109"/>
        <v>#NUM!</v>
      </c>
      <c r="R264" s="262" t="e">
        <f t="shared" si="123"/>
        <v>#NUM!</v>
      </c>
      <c r="S264" s="272" t="e">
        <f t="shared" si="110"/>
        <v>#NUM!</v>
      </c>
      <c r="T264" s="263" t="e">
        <f t="shared" si="124"/>
        <v>#NUM!</v>
      </c>
      <c r="V264" s="45">
        <v>255</v>
      </c>
      <c r="W264" s="46">
        <f t="shared" si="136"/>
        <v>54027</v>
      </c>
      <c r="X264" s="261" t="e">
        <f t="shared" si="111"/>
        <v>#NUM!</v>
      </c>
      <c r="Y264" s="262" t="e">
        <f t="shared" si="125"/>
        <v>#NUM!</v>
      </c>
      <c r="Z264" s="272" t="e">
        <f t="shared" si="112"/>
        <v>#NUM!</v>
      </c>
      <c r="AA264" s="263" t="e">
        <f t="shared" si="126"/>
        <v>#NUM!</v>
      </c>
      <c r="AC264" s="45">
        <v>255</v>
      </c>
      <c r="AD264" s="46">
        <f t="shared" si="137"/>
        <v>54027</v>
      </c>
      <c r="AE264" s="261" t="e">
        <f t="shared" si="113"/>
        <v>#NUM!</v>
      </c>
      <c r="AF264" s="262" t="e">
        <f t="shared" si="127"/>
        <v>#NUM!</v>
      </c>
      <c r="AG264" s="272" t="e">
        <f t="shared" si="114"/>
        <v>#NUM!</v>
      </c>
      <c r="AH264" s="263" t="e">
        <f t="shared" si="128"/>
        <v>#NUM!</v>
      </c>
      <c r="AJ264" s="45">
        <v>255</v>
      </c>
      <c r="AK264" s="46">
        <f t="shared" si="138"/>
        <v>54027</v>
      </c>
      <c r="AL264" s="261" t="e">
        <f t="shared" si="115"/>
        <v>#NUM!</v>
      </c>
      <c r="AM264" s="262" t="e">
        <f t="shared" si="129"/>
        <v>#NUM!</v>
      </c>
      <c r="AN264" s="272" t="e">
        <f t="shared" si="116"/>
        <v>#NUM!</v>
      </c>
      <c r="AO264" s="263" t="e">
        <f t="shared" si="130"/>
        <v>#NUM!</v>
      </c>
      <c r="AQ264" s="45">
        <v>255</v>
      </c>
      <c r="AR264" s="46">
        <f t="shared" si="139"/>
        <v>54058</v>
      </c>
      <c r="AS264" s="261">
        <f t="shared" si="117"/>
        <v>0</v>
      </c>
      <c r="AT264" s="262">
        <f t="shared" si="131"/>
        <v>0</v>
      </c>
      <c r="AU264" s="272">
        <f t="shared" si="118"/>
        <v>0</v>
      </c>
      <c r="AV264" s="263">
        <f t="shared" si="132"/>
        <v>0</v>
      </c>
    </row>
    <row r="265" spans="1:48" x14ac:dyDescent="0.45">
      <c r="A265" s="49">
        <v>256</v>
      </c>
      <c r="B265" s="46">
        <f t="shared" si="133"/>
        <v>54058</v>
      </c>
      <c r="C265" s="268" t="e">
        <f t="shared" si="105"/>
        <v>#NUM!</v>
      </c>
      <c r="D265" s="262" t="e">
        <f t="shared" si="119"/>
        <v>#NUM!</v>
      </c>
      <c r="E265" s="262" t="e">
        <f t="shared" si="106"/>
        <v>#NUM!</v>
      </c>
      <c r="F265" s="263" t="e">
        <f t="shared" si="120"/>
        <v>#NUM!</v>
      </c>
      <c r="G265" s="27"/>
      <c r="H265" s="45">
        <v>256</v>
      </c>
      <c r="I265" s="46">
        <f t="shared" si="134"/>
        <v>54058</v>
      </c>
      <c r="J265" s="261" t="e">
        <f t="shared" si="107"/>
        <v>#NUM!</v>
      </c>
      <c r="K265" s="262" t="e">
        <f t="shared" si="121"/>
        <v>#NUM!</v>
      </c>
      <c r="L265" s="272" t="e">
        <f t="shared" si="108"/>
        <v>#NUM!</v>
      </c>
      <c r="M265" s="263" t="e">
        <f t="shared" si="122"/>
        <v>#NUM!</v>
      </c>
      <c r="N265" s="26"/>
      <c r="O265" s="45">
        <v>256</v>
      </c>
      <c r="P265" s="46">
        <f t="shared" si="135"/>
        <v>54058</v>
      </c>
      <c r="Q265" s="261" t="e">
        <f t="shared" si="109"/>
        <v>#NUM!</v>
      </c>
      <c r="R265" s="262" t="e">
        <f t="shared" si="123"/>
        <v>#NUM!</v>
      </c>
      <c r="S265" s="272" t="e">
        <f t="shared" si="110"/>
        <v>#NUM!</v>
      </c>
      <c r="T265" s="263" t="e">
        <f t="shared" si="124"/>
        <v>#NUM!</v>
      </c>
      <c r="V265" s="45">
        <v>256</v>
      </c>
      <c r="W265" s="46">
        <f t="shared" si="136"/>
        <v>54058</v>
      </c>
      <c r="X265" s="261" t="e">
        <f t="shared" si="111"/>
        <v>#NUM!</v>
      </c>
      <c r="Y265" s="262" t="e">
        <f t="shared" si="125"/>
        <v>#NUM!</v>
      </c>
      <c r="Z265" s="272" t="e">
        <f t="shared" si="112"/>
        <v>#NUM!</v>
      </c>
      <c r="AA265" s="263" t="e">
        <f t="shared" si="126"/>
        <v>#NUM!</v>
      </c>
      <c r="AC265" s="45">
        <v>256</v>
      </c>
      <c r="AD265" s="46">
        <f t="shared" si="137"/>
        <v>54058</v>
      </c>
      <c r="AE265" s="261" t="e">
        <f t="shared" si="113"/>
        <v>#NUM!</v>
      </c>
      <c r="AF265" s="262" t="e">
        <f t="shared" si="127"/>
        <v>#NUM!</v>
      </c>
      <c r="AG265" s="272" t="e">
        <f t="shared" si="114"/>
        <v>#NUM!</v>
      </c>
      <c r="AH265" s="263" t="e">
        <f t="shared" si="128"/>
        <v>#NUM!</v>
      </c>
      <c r="AJ265" s="45">
        <v>256</v>
      </c>
      <c r="AK265" s="46">
        <f t="shared" si="138"/>
        <v>54058</v>
      </c>
      <c r="AL265" s="261" t="e">
        <f t="shared" si="115"/>
        <v>#NUM!</v>
      </c>
      <c r="AM265" s="262" t="e">
        <f t="shared" si="129"/>
        <v>#NUM!</v>
      </c>
      <c r="AN265" s="272" t="e">
        <f t="shared" si="116"/>
        <v>#NUM!</v>
      </c>
      <c r="AO265" s="263" t="e">
        <f t="shared" si="130"/>
        <v>#NUM!</v>
      </c>
      <c r="AQ265" s="45">
        <v>256</v>
      </c>
      <c r="AR265" s="46">
        <f t="shared" si="139"/>
        <v>54089</v>
      </c>
      <c r="AS265" s="261">
        <f t="shared" si="117"/>
        <v>0</v>
      </c>
      <c r="AT265" s="262">
        <f t="shared" si="131"/>
        <v>0</v>
      </c>
      <c r="AU265" s="272">
        <f t="shared" si="118"/>
        <v>0</v>
      </c>
      <c r="AV265" s="263">
        <f t="shared" si="132"/>
        <v>0</v>
      </c>
    </row>
    <row r="266" spans="1:48" x14ac:dyDescent="0.45">
      <c r="A266" s="49">
        <v>257</v>
      </c>
      <c r="B266" s="46">
        <f t="shared" si="133"/>
        <v>54089</v>
      </c>
      <c r="C266" s="268" t="e">
        <f t="shared" ref="C266:C329" si="140">C265-D266</f>
        <v>#NUM!</v>
      </c>
      <c r="D266" s="262" t="e">
        <f t="shared" si="119"/>
        <v>#NUM!</v>
      </c>
      <c r="E266" s="262" t="e">
        <f t="shared" ref="E266:E329" si="141">F266-D266</f>
        <v>#NUM!</v>
      </c>
      <c r="F266" s="263" t="e">
        <f t="shared" si="120"/>
        <v>#NUM!</v>
      </c>
      <c r="G266" s="27"/>
      <c r="H266" s="45">
        <v>257</v>
      </c>
      <c r="I266" s="46">
        <f t="shared" si="134"/>
        <v>54089</v>
      </c>
      <c r="J266" s="261" t="e">
        <f t="shared" ref="J266:J329" si="142">J265-K266</f>
        <v>#NUM!</v>
      </c>
      <c r="K266" s="262" t="e">
        <f t="shared" si="121"/>
        <v>#NUM!</v>
      </c>
      <c r="L266" s="272" t="e">
        <f t="shared" ref="L266:L329" si="143">M266-K266</f>
        <v>#NUM!</v>
      </c>
      <c r="M266" s="263" t="e">
        <f t="shared" si="122"/>
        <v>#NUM!</v>
      </c>
      <c r="N266" s="26"/>
      <c r="O266" s="45">
        <v>257</v>
      </c>
      <c r="P266" s="46">
        <f t="shared" si="135"/>
        <v>54089</v>
      </c>
      <c r="Q266" s="261" t="e">
        <f t="shared" ref="Q266:Q329" si="144">Q265-R266</f>
        <v>#NUM!</v>
      </c>
      <c r="R266" s="262" t="e">
        <f t="shared" si="123"/>
        <v>#NUM!</v>
      </c>
      <c r="S266" s="272" t="e">
        <f t="shared" ref="S266:S329" si="145">T266-R266</f>
        <v>#NUM!</v>
      </c>
      <c r="T266" s="263" t="e">
        <f t="shared" si="124"/>
        <v>#NUM!</v>
      </c>
      <c r="V266" s="45">
        <v>257</v>
      </c>
      <c r="W266" s="46">
        <f t="shared" si="136"/>
        <v>54089</v>
      </c>
      <c r="X266" s="261" t="e">
        <f t="shared" ref="X266:X329" si="146">X265-Y266</f>
        <v>#NUM!</v>
      </c>
      <c r="Y266" s="262" t="e">
        <f t="shared" si="125"/>
        <v>#NUM!</v>
      </c>
      <c r="Z266" s="272" t="e">
        <f t="shared" ref="Z266:Z329" si="147">AA266-Y266</f>
        <v>#NUM!</v>
      </c>
      <c r="AA266" s="263" t="e">
        <f t="shared" si="126"/>
        <v>#NUM!</v>
      </c>
      <c r="AC266" s="45">
        <v>257</v>
      </c>
      <c r="AD266" s="46">
        <f t="shared" si="137"/>
        <v>54089</v>
      </c>
      <c r="AE266" s="261" t="e">
        <f t="shared" ref="AE266:AE329" si="148">AE265-AF266</f>
        <v>#NUM!</v>
      </c>
      <c r="AF266" s="262" t="e">
        <f t="shared" si="127"/>
        <v>#NUM!</v>
      </c>
      <c r="AG266" s="272" t="e">
        <f t="shared" ref="AG266:AG329" si="149">AH266-AF266</f>
        <v>#NUM!</v>
      </c>
      <c r="AH266" s="263" t="e">
        <f t="shared" si="128"/>
        <v>#NUM!</v>
      </c>
      <c r="AJ266" s="45">
        <v>257</v>
      </c>
      <c r="AK266" s="46">
        <f t="shared" si="138"/>
        <v>54089</v>
      </c>
      <c r="AL266" s="261" t="e">
        <f t="shared" ref="AL266:AL329" si="150">AL265-AM266</f>
        <v>#NUM!</v>
      </c>
      <c r="AM266" s="262" t="e">
        <f t="shared" si="129"/>
        <v>#NUM!</v>
      </c>
      <c r="AN266" s="272" t="e">
        <f t="shared" ref="AN266:AN329" si="151">AO266-AM266</f>
        <v>#NUM!</v>
      </c>
      <c r="AO266" s="263" t="e">
        <f t="shared" si="130"/>
        <v>#NUM!</v>
      </c>
      <c r="AQ266" s="45">
        <v>257</v>
      </c>
      <c r="AR266" s="46">
        <f t="shared" si="139"/>
        <v>54118</v>
      </c>
      <c r="AS266" s="261">
        <f t="shared" ref="AS266:AS329" si="152">AS265-AT266</f>
        <v>0</v>
      </c>
      <c r="AT266" s="262">
        <f t="shared" si="131"/>
        <v>0</v>
      </c>
      <c r="AU266" s="272">
        <f t="shared" ref="AU266:AU329" si="153">AV266-AT266</f>
        <v>0</v>
      </c>
      <c r="AV266" s="263">
        <f t="shared" si="132"/>
        <v>0</v>
      </c>
    </row>
    <row r="267" spans="1:48" x14ac:dyDescent="0.45">
      <c r="A267" s="49">
        <v>258</v>
      </c>
      <c r="B267" s="46">
        <f t="shared" si="133"/>
        <v>54118</v>
      </c>
      <c r="C267" s="268" t="e">
        <f t="shared" si="140"/>
        <v>#NUM!</v>
      </c>
      <c r="D267" s="262" t="e">
        <f t="shared" ref="D267:D330" si="154">IF($D$5="I/O",0,IF(AND($D$6&gt;0,A267/12&lt;=$D$6),0,-PPMT($C$3/12,(A267-$D$6*12),$D$3*$D$5,$C$2)))</f>
        <v>#NUM!</v>
      </c>
      <c r="E267" s="262" t="e">
        <f t="shared" si="141"/>
        <v>#NUM!</v>
      </c>
      <c r="F267" s="263" t="e">
        <f t="shared" ref="F267:F330" si="155">IF(AND(D$6&gt;0,A267/12&lt;=D$6),C$2*(C$3/12),D$2)</f>
        <v>#NUM!</v>
      </c>
      <c r="G267" s="27"/>
      <c r="H267" s="45">
        <v>258</v>
      </c>
      <c r="I267" s="46">
        <f t="shared" si="134"/>
        <v>54118</v>
      </c>
      <c r="J267" s="261" t="e">
        <f t="shared" si="142"/>
        <v>#NUM!</v>
      </c>
      <c r="K267" s="262" t="e">
        <f t="shared" ref="K267:K330" si="156">IF(K$5="I/O",0,IF(AND(K$6&gt;0,H267/12&lt;=K$6),0,-PPMT(J$3/12,(H267-K$6*12),K$3*K$5,J$2)))</f>
        <v>#NUM!</v>
      </c>
      <c r="L267" s="272" t="e">
        <f t="shared" si="143"/>
        <v>#NUM!</v>
      </c>
      <c r="M267" s="263" t="e">
        <f t="shared" ref="M267:M330" si="157">IF(AND(K$6&gt;0,H267/12&lt;=K$6),J$2*(J$3/12),K$2)</f>
        <v>#NUM!</v>
      </c>
      <c r="N267" s="26"/>
      <c r="O267" s="45">
        <v>258</v>
      </c>
      <c r="P267" s="46">
        <f t="shared" si="135"/>
        <v>54118</v>
      </c>
      <c r="Q267" s="261" t="e">
        <f t="shared" si="144"/>
        <v>#NUM!</v>
      </c>
      <c r="R267" s="262" t="e">
        <f t="shared" ref="R267:R330" si="158">IF(R$5="I/O",0,IF(AND(R$6&gt;0,O267/12&lt;=R$6),0,-PPMT(Q$3/12,(O267-R$6*12),R$3*R$5,Q$2)))</f>
        <v>#NUM!</v>
      </c>
      <c r="S267" s="272" t="e">
        <f t="shared" si="145"/>
        <v>#NUM!</v>
      </c>
      <c r="T267" s="263" t="e">
        <f t="shared" ref="T267:T330" si="159">IF(AND(R$6&gt;0,O267/12&lt;=R$6),Q$2*(Q$3/12),R$2)</f>
        <v>#NUM!</v>
      </c>
      <c r="V267" s="45">
        <v>258</v>
      </c>
      <c r="W267" s="46">
        <f t="shared" si="136"/>
        <v>54118</v>
      </c>
      <c r="X267" s="261" t="e">
        <f t="shared" si="146"/>
        <v>#NUM!</v>
      </c>
      <c r="Y267" s="262" t="e">
        <f t="shared" ref="Y267:Y330" si="160">IF(Y$5="I/O",0,IF(AND(Y$6&gt;0,V267/12&lt;=Y$6),0,-PPMT(X$3/12,(V267-Y$6*12),Y$3*Y$5,X$2)))</f>
        <v>#NUM!</v>
      </c>
      <c r="Z267" s="272" t="e">
        <f t="shared" si="147"/>
        <v>#NUM!</v>
      </c>
      <c r="AA267" s="263" t="e">
        <f t="shared" ref="AA267:AA330" si="161">IF(AND(Y$6&gt;0,V267/12&lt;=Y$6),X$2*(X$3/12),Y$2)</f>
        <v>#NUM!</v>
      </c>
      <c r="AC267" s="45">
        <v>258</v>
      </c>
      <c r="AD267" s="46">
        <f t="shared" si="137"/>
        <v>54118</v>
      </c>
      <c r="AE267" s="261" t="e">
        <f t="shared" si="148"/>
        <v>#NUM!</v>
      </c>
      <c r="AF267" s="262" t="e">
        <f t="shared" ref="AF267:AF330" si="162">IF(AF$5="I/O",0,IF(AND(AF$6&gt;0,AC267/12&lt;=AF$6),0,-PPMT(AE$3/12,(AC267-AF$6*12),AF$3*AF$5,AE$2)))</f>
        <v>#NUM!</v>
      </c>
      <c r="AG267" s="272" t="e">
        <f t="shared" si="149"/>
        <v>#NUM!</v>
      </c>
      <c r="AH267" s="263" t="e">
        <f t="shared" ref="AH267:AH330" si="163">IF(AND(AF$6&gt;0,AC267/12&lt;=AF$6),AE$2*(AE$3/12),AF$2)</f>
        <v>#NUM!</v>
      </c>
      <c r="AJ267" s="45">
        <v>258</v>
      </c>
      <c r="AK267" s="46">
        <f t="shared" si="138"/>
        <v>54118</v>
      </c>
      <c r="AL267" s="261" t="e">
        <f t="shared" si="150"/>
        <v>#NUM!</v>
      </c>
      <c r="AM267" s="262" t="e">
        <f t="shared" ref="AM267:AM330" si="164">IF(AM$5="I/O",0,IF(AND(AM$6&gt;0,AJ267/12&lt;=AM$6),0,-PPMT(AL$3/12,(AJ267-AM$6*12),AM$3*AM$5,AL$2)))</f>
        <v>#NUM!</v>
      </c>
      <c r="AN267" s="272" t="e">
        <f t="shared" si="151"/>
        <v>#NUM!</v>
      </c>
      <c r="AO267" s="263" t="e">
        <f t="shared" ref="AO267:AO330" si="165">IF(AND(AM$6&gt;0,AJ267/12&lt;=AM$6),AL$2*(AL$3/12),AM$2)</f>
        <v>#NUM!</v>
      </c>
      <c r="AQ267" s="45">
        <v>258</v>
      </c>
      <c r="AR267" s="46">
        <f t="shared" si="139"/>
        <v>54149</v>
      </c>
      <c r="AS267" s="261">
        <f t="shared" si="152"/>
        <v>0</v>
      </c>
      <c r="AT267" s="262">
        <f t="shared" ref="AT267:AT330" si="166">IF(AT$5="I/O",0,IF(AND(AT$6&gt;0,AQ267/12&lt;=AT$6),0,-PPMT(AS$3/12,(AQ267-AT$6*12),AT$3*AT$5,AS$2)))</f>
        <v>0</v>
      </c>
      <c r="AU267" s="272">
        <f t="shared" si="153"/>
        <v>0</v>
      </c>
      <c r="AV267" s="263">
        <f t="shared" ref="AV267:AV330" si="167">IF(AND(AT$6&gt;0,AQ267/12&lt;=AT$6),AS$2*(AS$3/12),AT$2)</f>
        <v>0</v>
      </c>
    </row>
    <row r="268" spans="1:48" x14ac:dyDescent="0.45">
      <c r="A268" s="49">
        <v>259</v>
      </c>
      <c r="B268" s="46">
        <f t="shared" ref="B268:B331" si="168">EDATE(B267,1)</f>
        <v>54149</v>
      </c>
      <c r="C268" s="268" t="e">
        <f t="shared" si="140"/>
        <v>#NUM!</v>
      </c>
      <c r="D268" s="262" t="e">
        <f t="shared" si="154"/>
        <v>#NUM!</v>
      </c>
      <c r="E268" s="262" t="e">
        <f t="shared" si="141"/>
        <v>#NUM!</v>
      </c>
      <c r="F268" s="263" t="e">
        <f t="shared" si="155"/>
        <v>#NUM!</v>
      </c>
      <c r="G268" s="27"/>
      <c r="H268" s="45">
        <v>259</v>
      </c>
      <c r="I268" s="46">
        <f t="shared" ref="I268:I331" si="169">EDATE(I267,1)</f>
        <v>54149</v>
      </c>
      <c r="J268" s="261" t="e">
        <f t="shared" si="142"/>
        <v>#NUM!</v>
      </c>
      <c r="K268" s="262" t="e">
        <f t="shared" si="156"/>
        <v>#NUM!</v>
      </c>
      <c r="L268" s="272" t="e">
        <f t="shared" si="143"/>
        <v>#NUM!</v>
      </c>
      <c r="M268" s="263" t="e">
        <f t="shared" si="157"/>
        <v>#NUM!</v>
      </c>
      <c r="N268" s="26"/>
      <c r="O268" s="45">
        <v>259</v>
      </c>
      <c r="P268" s="46">
        <f t="shared" ref="P268:P331" si="170">EDATE(P267,1)</f>
        <v>54149</v>
      </c>
      <c r="Q268" s="261" t="e">
        <f t="shared" si="144"/>
        <v>#NUM!</v>
      </c>
      <c r="R268" s="262" t="e">
        <f t="shared" si="158"/>
        <v>#NUM!</v>
      </c>
      <c r="S268" s="272" t="e">
        <f t="shared" si="145"/>
        <v>#NUM!</v>
      </c>
      <c r="T268" s="263" t="e">
        <f t="shared" si="159"/>
        <v>#NUM!</v>
      </c>
      <c r="V268" s="45">
        <v>259</v>
      </c>
      <c r="W268" s="46">
        <f t="shared" ref="W268:W331" si="171">EDATE(W267,1)</f>
        <v>54149</v>
      </c>
      <c r="X268" s="261" t="e">
        <f t="shared" si="146"/>
        <v>#NUM!</v>
      </c>
      <c r="Y268" s="262" t="e">
        <f t="shared" si="160"/>
        <v>#NUM!</v>
      </c>
      <c r="Z268" s="272" t="e">
        <f t="shared" si="147"/>
        <v>#NUM!</v>
      </c>
      <c r="AA268" s="263" t="e">
        <f t="shared" si="161"/>
        <v>#NUM!</v>
      </c>
      <c r="AC268" s="45">
        <v>259</v>
      </c>
      <c r="AD268" s="46">
        <f t="shared" ref="AD268:AD331" si="172">EDATE(AD267,1)</f>
        <v>54149</v>
      </c>
      <c r="AE268" s="261" t="e">
        <f t="shared" si="148"/>
        <v>#NUM!</v>
      </c>
      <c r="AF268" s="262" t="e">
        <f t="shared" si="162"/>
        <v>#NUM!</v>
      </c>
      <c r="AG268" s="272" t="e">
        <f t="shared" si="149"/>
        <v>#NUM!</v>
      </c>
      <c r="AH268" s="263" t="e">
        <f t="shared" si="163"/>
        <v>#NUM!</v>
      </c>
      <c r="AJ268" s="45">
        <v>259</v>
      </c>
      <c r="AK268" s="46">
        <f t="shared" ref="AK268:AK331" si="173">EDATE(AK267,1)</f>
        <v>54149</v>
      </c>
      <c r="AL268" s="261" t="e">
        <f t="shared" si="150"/>
        <v>#NUM!</v>
      </c>
      <c r="AM268" s="262" t="e">
        <f t="shared" si="164"/>
        <v>#NUM!</v>
      </c>
      <c r="AN268" s="272" t="e">
        <f t="shared" si="151"/>
        <v>#NUM!</v>
      </c>
      <c r="AO268" s="263" t="e">
        <f t="shared" si="165"/>
        <v>#NUM!</v>
      </c>
      <c r="AQ268" s="45">
        <v>259</v>
      </c>
      <c r="AR268" s="46">
        <f t="shared" ref="AR268:AR331" si="174">EDATE(AR267,1)</f>
        <v>54179</v>
      </c>
      <c r="AS268" s="261">
        <f t="shared" si="152"/>
        <v>0</v>
      </c>
      <c r="AT268" s="262">
        <f t="shared" si="166"/>
        <v>0</v>
      </c>
      <c r="AU268" s="272">
        <f t="shared" si="153"/>
        <v>0</v>
      </c>
      <c r="AV268" s="263">
        <f t="shared" si="167"/>
        <v>0</v>
      </c>
    </row>
    <row r="269" spans="1:48" x14ac:dyDescent="0.45">
      <c r="A269" s="49">
        <v>260</v>
      </c>
      <c r="B269" s="46">
        <f t="shared" si="168"/>
        <v>54179</v>
      </c>
      <c r="C269" s="268" t="e">
        <f t="shared" si="140"/>
        <v>#NUM!</v>
      </c>
      <c r="D269" s="262" t="e">
        <f t="shared" si="154"/>
        <v>#NUM!</v>
      </c>
      <c r="E269" s="262" t="e">
        <f t="shared" si="141"/>
        <v>#NUM!</v>
      </c>
      <c r="F269" s="263" t="e">
        <f t="shared" si="155"/>
        <v>#NUM!</v>
      </c>
      <c r="G269" s="27"/>
      <c r="H269" s="45">
        <v>260</v>
      </c>
      <c r="I269" s="46">
        <f t="shared" si="169"/>
        <v>54179</v>
      </c>
      <c r="J269" s="261" t="e">
        <f t="shared" si="142"/>
        <v>#NUM!</v>
      </c>
      <c r="K269" s="262" t="e">
        <f t="shared" si="156"/>
        <v>#NUM!</v>
      </c>
      <c r="L269" s="272" t="e">
        <f t="shared" si="143"/>
        <v>#NUM!</v>
      </c>
      <c r="M269" s="263" t="e">
        <f t="shared" si="157"/>
        <v>#NUM!</v>
      </c>
      <c r="N269" s="26"/>
      <c r="O269" s="45">
        <v>260</v>
      </c>
      <c r="P269" s="46">
        <f t="shared" si="170"/>
        <v>54179</v>
      </c>
      <c r="Q269" s="261" t="e">
        <f t="shared" si="144"/>
        <v>#NUM!</v>
      </c>
      <c r="R269" s="262" t="e">
        <f t="shared" si="158"/>
        <v>#NUM!</v>
      </c>
      <c r="S269" s="272" t="e">
        <f t="shared" si="145"/>
        <v>#NUM!</v>
      </c>
      <c r="T269" s="263" t="e">
        <f t="shared" si="159"/>
        <v>#NUM!</v>
      </c>
      <c r="V269" s="45">
        <v>260</v>
      </c>
      <c r="W269" s="46">
        <f t="shared" si="171"/>
        <v>54179</v>
      </c>
      <c r="X269" s="261" t="e">
        <f t="shared" si="146"/>
        <v>#NUM!</v>
      </c>
      <c r="Y269" s="262" t="e">
        <f t="shared" si="160"/>
        <v>#NUM!</v>
      </c>
      <c r="Z269" s="272" t="e">
        <f t="shared" si="147"/>
        <v>#NUM!</v>
      </c>
      <c r="AA269" s="263" t="e">
        <f t="shared" si="161"/>
        <v>#NUM!</v>
      </c>
      <c r="AC269" s="45">
        <v>260</v>
      </c>
      <c r="AD269" s="46">
        <f t="shared" si="172"/>
        <v>54179</v>
      </c>
      <c r="AE269" s="261" t="e">
        <f t="shared" si="148"/>
        <v>#NUM!</v>
      </c>
      <c r="AF269" s="262" t="e">
        <f t="shared" si="162"/>
        <v>#NUM!</v>
      </c>
      <c r="AG269" s="272" t="e">
        <f t="shared" si="149"/>
        <v>#NUM!</v>
      </c>
      <c r="AH269" s="263" t="e">
        <f t="shared" si="163"/>
        <v>#NUM!</v>
      </c>
      <c r="AJ269" s="45">
        <v>260</v>
      </c>
      <c r="AK269" s="46">
        <f t="shared" si="173"/>
        <v>54179</v>
      </c>
      <c r="AL269" s="261" t="e">
        <f t="shared" si="150"/>
        <v>#NUM!</v>
      </c>
      <c r="AM269" s="262" t="e">
        <f t="shared" si="164"/>
        <v>#NUM!</v>
      </c>
      <c r="AN269" s="272" t="e">
        <f t="shared" si="151"/>
        <v>#NUM!</v>
      </c>
      <c r="AO269" s="263" t="e">
        <f t="shared" si="165"/>
        <v>#NUM!</v>
      </c>
      <c r="AQ269" s="45">
        <v>260</v>
      </c>
      <c r="AR269" s="46">
        <f t="shared" si="174"/>
        <v>54210</v>
      </c>
      <c r="AS269" s="261">
        <f t="shared" si="152"/>
        <v>0</v>
      </c>
      <c r="AT269" s="262">
        <f t="shared" si="166"/>
        <v>0</v>
      </c>
      <c r="AU269" s="272">
        <f t="shared" si="153"/>
        <v>0</v>
      </c>
      <c r="AV269" s="263">
        <f t="shared" si="167"/>
        <v>0</v>
      </c>
    </row>
    <row r="270" spans="1:48" x14ac:dyDescent="0.45">
      <c r="A270" s="49">
        <v>261</v>
      </c>
      <c r="B270" s="46">
        <f t="shared" si="168"/>
        <v>54210</v>
      </c>
      <c r="C270" s="268" t="e">
        <f t="shared" si="140"/>
        <v>#NUM!</v>
      </c>
      <c r="D270" s="262" t="e">
        <f t="shared" si="154"/>
        <v>#NUM!</v>
      </c>
      <c r="E270" s="262" t="e">
        <f t="shared" si="141"/>
        <v>#NUM!</v>
      </c>
      <c r="F270" s="263" t="e">
        <f t="shared" si="155"/>
        <v>#NUM!</v>
      </c>
      <c r="G270" s="27"/>
      <c r="H270" s="45">
        <v>261</v>
      </c>
      <c r="I270" s="46">
        <f t="shared" si="169"/>
        <v>54210</v>
      </c>
      <c r="J270" s="261" t="e">
        <f t="shared" si="142"/>
        <v>#NUM!</v>
      </c>
      <c r="K270" s="262" t="e">
        <f t="shared" si="156"/>
        <v>#NUM!</v>
      </c>
      <c r="L270" s="272" t="e">
        <f t="shared" si="143"/>
        <v>#NUM!</v>
      </c>
      <c r="M270" s="263" t="e">
        <f t="shared" si="157"/>
        <v>#NUM!</v>
      </c>
      <c r="N270" s="26"/>
      <c r="O270" s="45">
        <v>261</v>
      </c>
      <c r="P270" s="46">
        <f t="shared" si="170"/>
        <v>54210</v>
      </c>
      <c r="Q270" s="261" t="e">
        <f t="shared" si="144"/>
        <v>#NUM!</v>
      </c>
      <c r="R270" s="262" t="e">
        <f t="shared" si="158"/>
        <v>#NUM!</v>
      </c>
      <c r="S270" s="272" t="e">
        <f t="shared" si="145"/>
        <v>#NUM!</v>
      </c>
      <c r="T270" s="263" t="e">
        <f t="shared" si="159"/>
        <v>#NUM!</v>
      </c>
      <c r="V270" s="45">
        <v>261</v>
      </c>
      <c r="W270" s="46">
        <f t="shared" si="171"/>
        <v>54210</v>
      </c>
      <c r="X270" s="261" t="e">
        <f t="shared" si="146"/>
        <v>#NUM!</v>
      </c>
      <c r="Y270" s="262" t="e">
        <f t="shared" si="160"/>
        <v>#NUM!</v>
      </c>
      <c r="Z270" s="272" t="e">
        <f t="shared" si="147"/>
        <v>#NUM!</v>
      </c>
      <c r="AA270" s="263" t="e">
        <f t="shared" si="161"/>
        <v>#NUM!</v>
      </c>
      <c r="AC270" s="45">
        <v>261</v>
      </c>
      <c r="AD270" s="46">
        <f t="shared" si="172"/>
        <v>54210</v>
      </c>
      <c r="AE270" s="261" t="e">
        <f t="shared" si="148"/>
        <v>#NUM!</v>
      </c>
      <c r="AF270" s="262" t="e">
        <f t="shared" si="162"/>
        <v>#NUM!</v>
      </c>
      <c r="AG270" s="272" t="e">
        <f t="shared" si="149"/>
        <v>#NUM!</v>
      </c>
      <c r="AH270" s="263" t="e">
        <f t="shared" si="163"/>
        <v>#NUM!</v>
      </c>
      <c r="AJ270" s="45">
        <v>261</v>
      </c>
      <c r="AK270" s="46">
        <f t="shared" si="173"/>
        <v>54210</v>
      </c>
      <c r="AL270" s="261" t="e">
        <f t="shared" si="150"/>
        <v>#NUM!</v>
      </c>
      <c r="AM270" s="262" t="e">
        <f t="shared" si="164"/>
        <v>#NUM!</v>
      </c>
      <c r="AN270" s="272" t="e">
        <f t="shared" si="151"/>
        <v>#NUM!</v>
      </c>
      <c r="AO270" s="263" t="e">
        <f t="shared" si="165"/>
        <v>#NUM!</v>
      </c>
      <c r="AQ270" s="45">
        <v>261</v>
      </c>
      <c r="AR270" s="46">
        <f t="shared" si="174"/>
        <v>54240</v>
      </c>
      <c r="AS270" s="261">
        <f t="shared" si="152"/>
        <v>0</v>
      </c>
      <c r="AT270" s="262">
        <f t="shared" si="166"/>
        <v>0</v>
      </c>
      <c r="AU270" s="272">
        <f t="shared" si="153"/>
        <v>0</v>
      </c>
      <c r="AV270" s="263">
        <f t="shared" si="167"/>
        <v>0</v>
      </c>
    </row>
    <row r="271" spans="1:48" x14ac:dyDescent="0.45">
      <c r="A271" s="49">
        <v>262</v>
      </c>
      <c r="B271" s="46">
        <f t="shared" si="168"/>
        <v>54240</v>
      </c>
      <c r="C271" s="268" t="e">
        <f t="shared" si="140"/>
        <v>#NUM!</v>
      </c>
      <c r="D271" s="262" t="e">
        <f t="shared" si="154"/>
        <v>#NUM!</v>
      </c>
      <c r="E271" s="262" t="e">
        <f t="shared" si="141"/>
        <v>#NUM!</v>
      </c>
      <c r="F271" s="263" t="e">
        <f t="shared" si="155"/>
        <v>#NUM!</v>
      </c>
      <c r="G271" s="27"/>
      <c r="H271" s="45">
        <v>262</v>
      </c>
      <c r="I271" s="46">
        <f t="shared" si="169"/>
        <v>54240</v>
      </c>
      <c r="J271" s="261" t="e">
        <f t="shared" si="142"/>
        <v>#NUM!</v>
      </c>
      <c r="K271" s="262" t="e">
        <f t="shared" si="156"/>
        <v>#NUM!</v>
      </c>
      <c r="L271" s="272" t="e">
        <f t="shared" si="143"/>
        <v>#NUM!</v>
      </c>
      <c r="M271" s="263" t="e">
        <f t="shared" si="157"/>
        <v>#NUM!</v>
      </c>
      <c r="N271" s="26"/>
      <c r="O271" s="45">
        <v>262</v>
      </c>
      <c r="P271" s="46">
        <f t="shared" si="170"/>
        <v>54240</v>
      </c>
      <c r="Q271" s="261" t="e">
        <f t="shared" si="144"/>
        <v>#NUM!</v>
      </c>
      <c r="R271" s="262" t="e">
        <f t="shared" si="158"/>
        <v>#NUM!</v>
      </c>
      <c r="S271" s="272" t="e">
        <f t="shared" si="145"/>
        <v>#NUM!</v>
      </c>
      <c r="T271" s="263" t="e">
        <f t="shared" si="159"/>
        <v>#NUM!</v>
      </c>
      <c r="V271" s="45">
        <v>262</v>
      </c>
      <c r="W271" s="46">
        <f t="shared" si="171"/>
        <v>54240</v>
      </c>
      <c r="X271" s="261" t="e">
        <f t="shared" si="146"/>
        <v>#NUM!</v>
      </c>
      <c r="Y271" s="262" t="e">
        <f t="shared" si="160"/>
        <v>#NUM!</v>
      </c>
      <c r="Z271" s="272" t="e">
        <f t="shared" si="147"/>
        <v>#NUM!</v>
      </c>
      <c r="AA271" s="263" t="e">
        <f t="shared" si="161"/>
        <v>#NUM!</v>
      </c>
      <c r="AC271" s="45">
        <v>262</v>
      </c>
      <c r="AD271" s="46">
        <f t="shared" si="172"/>
        <v>54240</v>
      </c>
      <c r="AE271" s="261" t="e">
        <f t="shared" si="148"/>
        <v>#NUM!</v>
      </c>
      <c r="AF271" s="262" t="e">
        <f t="shared" si="162"/>
        <v>#NUM!</v>
      </c>
      <c r="AG271" s="272" t="e">
        <f t="shared" si="149"/>
        <v>#NUM!</v>
      </c>
      <c r="AH271" s="263" t="e">
        <f t="shared" si="163"/>
        <v>#NUM!</v>
      </c>
      <c r="AJ271" s="45">
        <v>262</v>
      </c>
      <c r="AK271" s="46">
        <f t="shared" si="173"/>
        <v>54240</v>
      </c>
      <c r="AL271" s="261" t="e">
        <f t="shared" si="150"/>
        <v>#NUM!</v>
      </c>
      <c r="AM271" s="262" t="e">
        <f t="shared" si="164"/>
        <v>#NUM!</v>
      </c>
      <c r="AN271" s="272" t="e">
        <f t="shared" si="151"/>
        <v>#NUM!</v>
      </c>
      <c r="AO271" s="263" t="e">
        <f t="shared" si="165"/>
        <v>#NUM!</v>
      </c>
      <c r="AQ271" s="45">
        <v>262</v>
      </c>
      <c r="AR271" s="46">
        <f t="shared" si="174"/>
        <v>54271</v>
      </c>
      <c r="AS271" s="261">
        <f t="shared" si="152"/>
        <v>0</v>
      </c>
      <c r="AT271" s="262">
        <f t="shared" si="166"/>
        <v>0</v>
      </c>
      <c r="AU271" s="272">
        <f t="shared" si="153"/>
        <v>0</v>
      </c>
      <c r="AV271" s="263">
        <f t="shared" si="167"/>
        <v>0</v>
      </c>
    </row>
    <row r="272" spans="1:48" x14ac:dyDescent="0.45">
      <c r="A272" s="49">
        <v>263</v>
      </c>
      <c r="B272" s="46">
        <f t="shared" si="168"/>
        <v>54271</v>
      </c>
      <c r="C272" s="268" t="e">
        <f t="shared" si="140"/>
        <v>#NUM!</v>
      </c>
      <c r="D272" s="262" t="e">
        <f t="shared" si="154"/>
        <v>#NUM!</v>
      </c>
      <c r="E272" s="262" t="e">
        <f t="shared" si="141"/>
        <v>#NUM!</v>
      </c>
      <c r="F272" s="263" t="e">
        <f t="shared" si="155"/>
        <v>#NUM!</v>
      </c>
      <c r="G272" s="27"/>
      <c r="H272" s="45">
        <v>263</v>
      </c>
      <c r="I272" s="46">
        <f t="shared" si="169"/>
        <v>54271</v>
      </c>
      <c r="J272" s="261" t="e">
        <f t="shared" si="142"/>
        <v>#NUM!</v>
      </c>
      <c r="K272" s="262" t="e">
        <f t="shared" si="156"/>
        <v>#NUM!</v>
      </c>
      <c r="L272" s="272" t="e">
        <f t="shared" si="143"/>
        <v>#NUM!</v>
      </c>
      <c r="M272" s="263" t="e">
        <f t="shared" si="157"/>
        <v>#NUM!</v>
      </c>
      <c r="N272" s="26"/>
      <c r="O272" s="45">
        <v>263</v>
      </c>
      <c r="P272" s="46">
        <f t="shared" si="170"/>
        <v>54271</v>
      </c>
      <c r="Q272" s="261" t="e">
        <f t="shared" si="144"/>
        <v>#NUM!</v>
      </c>
      <c r="R272" s="262" t="e">
        <f t="shared" si="158"/>
        <v>#NUM!</v>
      </c>
      <c r="S272" s="272" t="e">
        <f t="shared" si="145"/>
        <v>#NUM!</v>
      </c>
      <c r="T272" s="263" t="e">
        <f t="shared" si="159"/>
        <v>#NUM!</v>
      </c>
      <c r="V272" s="45">
        <v>263</v>
      </c>
      <c r="W272" s="46">
        <f t="shared" si="171"/>
        <v>54271</v>
      </c>
      <c r="X272" s="261" t="e">
        <f t="shared" si="146"/>
        <v>#NUM!</v>
      </c>
      <c r="Y272" s="262" t="e">
        <f t="shared" si="160"/>
        <v>#NUM!</v>
      </c>
      <c r="Z272" s="272" t="e">
        <f t="shared" si="147"/>
        <v>#NUM!</v>
      </c>
      <c r="AA272" s="263" t="e">
        <f t="shared" si="161"/>
        <v>#NUM!</v>
      </c>
      <c r="AC272" s="45">
        <v>263</v>
      </c>
      <c r="AD272" s="46">
        <f t="shared" si="172"/>
        <v>54271</v>
      </c>
      <c r="AE272" s="261" t="e">
        <f t="shared" si="148"/>
        <v>#NUM!</v>
      </c>
      <c r="AF272" s="262" t="e">
        <f t="shared" si="162"/>
        <v>#NUM!</v>
      </c>
      <c r="AG272" s="272" t="e">
        <f t="shared" si="149"/>
        <v>#NUM!</v>
      </c>
      <c r="AH272" s="263" t="e">
        <f t="shared" si="163"/>
        <v>#NUM!</v>
      </c>
      <c r="AJ272" s="45">
        <v>263</v>
      </c>
      <c r="AK272" s="46">
        <f t="shared" si="173"/>
        <v>54271</v>
      </c>
      <c r="AL272" s="261" t="e">
        <f t="shared" si="150"/>
        <v>#NUM!</v>
      </c>
      <c r="AM272" s="262" t="e">
        <f t="shared" si="164"/>
        <v>#NUM!</v>
      </c>
      <c r="AN272" s="272" t="e">
        <f t="shared" si="151"/>
        <v>#NUM!</v>
      </c>
      <c r="AO272" s="263" t="e">
        <f t="shared" si="165"/>
        <v>#NUM!</v>
      </c>
      <c r="AQ272" s="45">
        <v>263</v>
      </c>
      <c r="AR272" s="46">
        <f t="shared" si="174"/>
        <v>54302</v>
      </c>
      <c r="AS272" s="261">
        <f t="shared" si="152"/>
        <v>0</v>
      </c>
      <c r="AT272" s="262">
        <f t="shared" si="166"/>
        <v>0</v>
      </c>
      <c r="AU272" s="272">
        <f t="shared" si="153"/>
        <v>0</v>
      </c>
      <c r="AV272" s="263">
        <f t="shared" si="167"/>
        <v>0</v>
      </c>
    </row>
    <row r="273" spans="1:48" ht="14.65" thickBot="1" x14ac:dyDescent="0.5">
      <c r="A273" s="52">
        <v>264</v>
      </c>
      <c r="B273" s="53">
        <f t="shared" si="168"/>
        <v>54302</v>
      </c>
      <c r="C273" s="269" t="e">
        <f t="shared" si="140"/>
        <v>#NUM!</v>
      </c>
      <c r="D273" s="265" t="e">
        <f t="shared" si="154"/>
        <v>#NUM!</v>
      </c>
      <c r="E273" s="265" t="e">
        <f t="shared" si="141"/>
        <v>#NUM!</v>
      </c>
      <c r="F273" s="266" t="e">
        <f t="shared" si="155"/>
        <v>#NUM!</v>
      </c>
      <c r="G273" s="27"/>
      <c r="H273" s="47">
        <v>264</v>
      </c>
      <c r="I273" s="53">
        <f t="shared" si="169"/>
        <v>54302</v>
      </c>
      <c r="J273" s="264" t="e">
        <f t="shared" si="142"/>
        <v>#NUM!</v>
      </c>
      <c r="K273" s="265" t="e">
        <f t="shared" si="156"/>
        <v>#NUM!</v>
      </c>
      <c r="L273" s="273" t="e">
        <f t="shared" si="143"/>
        <v>#NUM!</v>
      </c>
      <c r="M273" s="266" t="e">
        <f t="shared" si="157"/>
        <v>#NUM!</v>
      </c>
      <c r="N273" s="26"/>
      <c r="O273" s="47">
        <v>264</v>
      </c>
      <c r="P273" s="53">
        <f t="shared" si="170"/>
        <v>54302</v>
      </c>
      <c r="Q273" s="264" t="e">
        <f t="shared" si="144"/>
        <v>#NUM!</v>
      </c>
      <c r="R273" s="265" t="e">
        <f t="shared" si="158"/>
        <v>#NUM!</v>
      </c>
      <c r="S273" s="273" t="e">
        <f t="shared" si="145"/>
        <v>#NUM!</v>
      </c>
      <c r="T273" s="266" t="e">
        <f t="shared" si="159"/>
        <v>#NUM!</v>
      </c>
      <c r="V273" s="47">
        <v>264</v>
      </c>
      <c r="W273" s="53">
        <f t="shared" si="171"/>
        <v>54302</v>
      </c>
      <c r="X273" s="264" t="e">
        <f t="shared" si="146"/>
        <v>#NUM!</v>
      </c>
      <c r="Y273" s="265" t="e">
        <f t="shared" si="160"/>
        <v>#NUM!</v>
      </c>
      <c r="Z273" s="273" t="e">
        <f t="shared" si="147"/>
        <v>#NUM!</v>
      </c>
      <c r="AA273" s="266" t="e">
        <f t="shared" si="161"/>
        <v>#NUM!</v>
      </c>
      <c r="AC273" s="47">
        <v>264</v>
      </c>
      <c r="AD273" s="53">
        <f t="shared" si="172"/>
        <v>54302</v>
      </c>
      <c r="AE273" s="264" t="e">
        <f t="shared" si="148"/>
        <v>#NUM!</v>
      </c>
      <c r="AF273" s="265" t="e">
        <f t="shared" si="162"/>
        <v>#NUM!</v>
      </c>
      <c r="AG273" s="273" t="e">
        <f t="shared" si="149"/>
        <v>#NUM!</v>
      </c>
      <c r="AH273" s="266" t="e">
        <f t="shared" si="163"/>
        <v>#NUM!</v>
      </c>
      <c r="AJ273" s="47">
        <v>264</v>
      </c>
      <c r="AK273" s="53">
        <f t="shared" si="173"/>
        <v>54302</v>
      </c>
      <c r="AL273" s="264" t="e">
        <f t="shared" si="150"/>
        <v>#NUM!</v>
      </c>
      <c r="AM273" s="265" t="e">
        <f t="shared" si="164"/>
        <v>#NUM!</v>
      </c>
      <c r="AN273" s="273" t="e">
        <f t="shared" si="151"/>
        <v>#NUM!</v>
      </c>
      <c r="AO273" s="266" t="e">
        <f t="shared" si="165"/>
        <v>#NUM!</v>
      </c>
      <c r="AQ273" s="47">
        <v>264</v>
      </c>
      <c r="AR273" s="53">
        <f t="shared" si="174"/>
        <v>54332</v>
      </c>
      <c r="AS273" s="264">
        <f t="shared" si="152"/>
        <v>0</v>
      </c>
      <c r="AT273" s="265">
        <f t="shared" si="166"/>
        <v>0</v>
      </c>
      <c r="AU273" s="273">
        <f t="shared" si="153"/>
        <v>0</v>
      </c>
      <c r="AV273" s="266">
        <f t="shared" si="167"/>
        <v>0</v>
      </c>
    </row>
    <row r="274" spans="1:48" x14ac:dyDescent="0.45">
      <c r="A274" s="49">
        <v>265</v>
      </c>
      <c r="B274" s="46">
        <f t="shared" si="168"/>
        <v>54332</v>
      </c>
      <c r="C274" s="270" t="e">
        <f t="shared" si="140"/>
        <v>#NUM!</v>
      </c>
      <c r="D274" s="259" t="e">
        <f t="shared" si="154"/>
        <v>#NUM!</v>
      </c>
      <c r="E274" s="259" t="e">
        <f t="shared" si="141"/>
        <v>#NUM!</v>
      </c>
      <c r="F274" s="260" t="e">
        <f t="shared" si="155"/>
        <v>#NUM!</v>
      </c>
      <c r="G274" s="27"/>
      <c r="H274" s="43">
        <v>265</v>
      </c>
      <c r="I274" s="46">
        <f t="shared" si="169"/>
        <v>54332</v>
      </c>
      <c r="J274" s="258" t="e">
        <f t="shared" si="142"/>
        <v>#NUM!</v>
      </c>
      <c r="K274" s="259" t="e">
        <f t="shared" si="156"/>
        <v>#NUM!</v>
      </c>
      <c r="L274" s="271" t="e">
        <f t="shared" si="143"/>
        <v>#NUM!</v>
      </c>
      <c r="M274" s="260" t="e">
        <f t="shared" si="157"/>
        <v>#NUM!</v>
      </c>
      <c r="N274" s="26"/>
      <c r="O274" s="43">
        <v>265</v>
      </c>
      <c r="P274" s="46">
        <f t="shared" si="170"/>
        <v>54332</v>
      </c>
      <c r="Q274" s="258" t="e">
        <f t="shared" si="144"/>
        <v>#NUM!</v>
      </c>
      <c r="R274" s="259" t="e">
        <f t="shared" si="158"/>
        <v>#NUM!</v>
      </c>
      <c r="S274" s="271" t="e">
        <f t="shared" si="145"/>
        <v>#NUM!</v>
      </c>
      <c r="T274" s="260" t="e">
        <f t="shared" si="159"/>
        <v>#NUM!</v>
      </c>
      <c r="V274" s="43">
        <v>265</v>
      </c>
      <c r="W274" s="46">
        <f t="shared" si="171"/>
        <v>54332</v>
      </c>
      <c r="X274" s="258" t="e">
        <f t="shared" si="146"/>
        <v>#NUM!</v>
      </c>
      <c r="Y274" s="259" t="e">
        <f t="shared" si="160"/>
        <v>#NUM!</v>
      </c>
      <c r="Z274" s="271" t="e">
        <f t="shared" si="147"/>
        <v>#NUM!</v>
      </c>
      <c r="AA274" s="260" t="e">
        <f t="shared" si="161"/>
        <v>#NUM!</v>
      </c>
      <c r="AC274" s="43">
        <v>265</v>
      </c>
      <c r="AD274" s="46">
        <f t="shared" si="172"/>
        <v>54332</v>
      </c>
      <c r="AE274" s="258" t="e">
        <f t="shared" si="148"/>
        <v>#NUM!</v>
      </c>
      <c r="AF274" s="259" t="e">
        <f t="shared" si="162"/>
        <v>#NUM!</v>
      </c>
      <c r="AG274" s="271" t="e">
        <f t="shared" si="149"/>
        <v>#NUM!</v>
      </c>
      <c r="AH274" s="260" t="e">
        <f t="shared" si="163"/>
        <v>#NUM!</v>
      </c>
      <c r="AJ274" s="43">
        <v>265</v>
      </c>
      <c r="AK274" s="46">
        <f t="shared" si="173"/>
        <v>54332</v>
      </c>
      <c r="AL274" s="258" t="e">
        <f t="shared" si="150"/>
        <v>#NUM!</v>
      </c>
      <c r="AM274" s="259" t="e">
        <f t="shared" si="164"/>
        <v>#NUM!</v>
      </c>
      <c r="AN274" s="271" t="e">
        <f t="shared" si="151"/>
        <v>#NUM!</v>
      </c>
      <c r="AO274" s="260" t="e">
        <f t="shared" si="165"/>
        <v>#NUM!</v>
      </c>
      <c r="AQ274" s="43">
        <v>265</v>
      </c>
      <c r="AR274" s="46">
        <f t="shared" si="174"/>
        <v>54363</v>
      </c>
      <c r="AS274" s="258">
        <f t="shared" si="152"/>
        <v>0</v>
      </c>
      <c r="AT274" s="259">
        <f t="shared" si="166"/>
        <v>0</v>
      </c>
      <c r="AU274" s="271">
        <f t="shared" si="153"/>
        <v>0</v>
      </c>
      <c r="AV274" s="260">
        <f t="shared" si="167"/>
        <v>0</v>
      </c>
    </row>
    <row r="275" spans="1:48" x14ac:dyDescent="0.45">
      <c r="A275" s="49">
        <v>266</v>
      </c>
      <c r="B275" s="46">
        <f t="shared" si="168"/>
        <v>54363</v>
      </c>
      <c r="C275" s="268" t="e">
        <f t="shared" si="140"/>
        <v>#NUM!</v>
      </c>
      <c r="D275" s="262" t="e">
        <f t="shared" si="154"/>
        <v>#NUM!</v>
      </c>
      <c r="E275" s="262" t="e">
        <f t="shared" si="141"/>
        <v>#NUM!</v>
      </c>
      <c r="F275" s="263" t="e">
        <f t="shared" si="155"/>
        <v>#NUM!</v>
      </c>
      <c r="G275" s="27"/>
      <c r="H275" s="45">
        <v>266</v>
      </c>
      <c r="I275" s="46">
        <f t="shared" si="169"/>
        <v>54363</v>
      </c>
      <c r="J275" s="261" t="e">
        <f t="shared" si="142"/>
        <v>#NUM!</v>
      </c>
      <c r="K275" s="262" t="e">
        <f t="shared" si="156"/>
        <v>#NUM!</v>
      </c>
      <c r="L275" s="272" t="e">
        <f t="shared" si="143"/>
        <v>#NUM!</v>
      </c>
      <c r="M275" s="263" t="e">
        <f t="shared" si="157"/>
        <v>#NUM!</v>
      </c>
      <c r="N275" s="26"/>
      <c r="O275" s="45">
        <v>266</v>
      </c>
      <c r="P275" s="46">
        <f t="shared" si="170"/>
        <v>54363</v>
      </c>
      <c r="Q275" s="261" t="e">
        <f t="shared" si="144"/>
        <v>#NUM!</v>
      </c>
      <c r="R275" s="262" t="e">
        <f t="shared" si="158"/>
        <v>#NUM!</v>
      </c>
      <c r="S275" s="272" t="e">
        <f t="shared" si="145"/>
        <v>#NUM!</v>
      </c>
      <c r="T275" s="263" t="e">
        <f t="shared" si="159"/>
        <v>#NUM!</v>
      </c>
      <c r="V275" s="45">
        <v>266</v>
      </c>
      <c r="W275" s="46">
        <f t="shared" si="171"/>
        <v>54363</v>
      </c>
      <c r="X275" s="261" t="e">
        <f t="shared" si="146"/>
        <v>#NUM!</v>
      </c>
      <c r="Y275" s="262" t="e">
        <f t="shared" si="160"/>
        <v>#NUM!</v>
      </c>
      <c r="Z275" s="272" t="e">
        <f t="shared" si="147"/>
        <v>#NUM!</v>
      </c>
      <c r="AA275" s="263" t="e">
        <f t="shared" si="161"/>
        <v>#NUM!</v>
      </c>
      <c r="AC275" s="45">
        <v>266</v>
      </c>
      <c r="AD275" s="46">
        <f t="shared" si="172"/>
        <v>54363</v>
      </c>
      <c r="AE275" s="261" t="e">
        <f t="shared" si="148"/>
        <v>#NUM!</v>
      </c>
      <c r="AF275" s="262" t="e">
        <f t="shared" si="162"/>
        <v>#NUM!</v>
      </c>
      <c r="AG275" s="272" t="e">
        <f t="shared" si="149"/>
        <v>#NUM!</v>
      </c>
      <c r="AH275" s="263" t="e">
        <f t="shared" si="163"/>
        <v>#NUM!</v>
      </c>
      <c r="AJ275" s="45">
        <v>266</v>
      </c>
      <c r="AK275" s="46">
        <f t="shared" si="173"/>
        <v>54363</v>
      </c>
      <c r="AL275" s="261" t="e">
        <f t="shared" si="150"/>
        <v>#NUM!</v>
      </c>
      <c r="AM275" s="262" t="e">
        <f t="shared" si="164"/>
        <v>#NUM!</v>
      </c>
      <c r="AN275" s="272" t="e">
        <f t="shared" si="151"/>
        <v>#NUM!</v>
      </c>
      <c r="AO275" s="263" t="e">
        <f t="shared" si="165"/>
        <v>#NUM!</v>
      </c>
      <c r="AQ275" s="45">
        <v>266</v>
      </c>
      <c r="AR275" s="46">
        <f t="shared" si="174"/>
        <v>54393</v>
      </c>
      <c r="AS275" s="261">
        <f t="shared" si="152"/>
        <v>0</v>
      </c>
      <c r="AT275" s="262">
        <f t="shared" si="166"/>
        <v>0</v>
      </c>
      <c r="AU275" s="272">
        <f t="shared" si="153"/>
        <v>0</v>
      </c>
      <c r="AV275" s="263">
        <f t="shared" si="167"/>
        <v>0</v>
      </c>
    </row>
    <row r="276" spans="1:48" x14ac:dyDescent="0.45">
      <c r="A276" s="49">
        <v>267</v>
      </c>
      <c r="B276" s="46">
        <f t="shared" si="168"/>
        <v>54393</v>
      </c>
      <c r="C276" s="268" t="e">
        <f t="shared" si="140"/>
        <v>#NUM!</v>
      </c>
      <c r="D276" s="262" t="e">
        <f t="shared" si="154"/>
        <v>#NUM!</v>
      </c>
      <c r="E276" s="262" t="e">
        <f t="shared" si="141"/>
        <v>#NUM!</v>
      </c>
      <c r="F276" s="263" t="e">
        <f t="shared" si="155"/>
        <v>#NUM!</v>
      </c>
      <c r="G276" s="27"/>
      <c r="H276" s="45">
        <v>267</v>
      </c>
      <c r="I276" s="46">
        <f t="shared" si="169"/>
        <v>54393</v>
      </c>
      <c r="J276" s="261" t="e">
        <f t="shared" si="142"/>
        <v>#NUM!</v>
      </c>
      <c r="K276" s="262" t="e">
        <f t="shared" si="156"/>
        <v>#NUM!</v>
      </c>
      <c r="L276" s="272" t="e">
        <f t="shared" si="143"/>
        <v>#NUM!</v>
      </c>
      <c r="M276" s="263" t="e">
        <f t="shared" si="157"/>
        <v>#NUM!</v>
      </c>
      <c r="N276" s="26"/>
      <c r="O276" s="45">
        <v>267</v>
      </c>
      <c r="P276" s="46">
        <f t="shared" si="170"/>
        <v>54393</v>
      </c>
      <c r="Q276" s="261" t="e">
        <f t="shared" si="144"/>
        <v>#NUM!</v>
      </c>
      <c r="R276" s="262" t="e">
        <f t="shared" si="158"/>
        <v>#NUM!</v>
      </c>
      <c r="S276" s="272" t="e">
        <f t="shared" si="145"/>
        <v>#NUM!</v>
      </c>
      <c r="T276" s="263" t="e">
        <f t="shared" si="159"/>
        <v>#NUM!</v>
      </c>
      <c r="V276" s="45">
        <v>267</v>
      </c>
      <c r="W276" s="46">
        <f t="shared" si="171"/>
        <v>54393</v>
      </c>
      <c r="X276" s="261" t="e">
        <f t="shared" si="146"/>
        <v>#NUM!</v>
      </c>
      <c r="Y276" s="262" t="e">
        <f t="shared" si="160"/>
        <v>#NUM!</v>
      </c>
      <c r="Z276" s="272" t="e">
        <f t="shared" si="147"/>
        <v>#NUM!</v>
      </c>
      <c r="AA276" s="263" t="e">
        <f t="shared" si="161"/>
        <v>#NUM!</v>
      </c>
      <c r="AC276" s="45">
        <v>267</v>
      </c>
      <c r="AD276" s="46">
        <f t="shared" si="172"/>
        <v>54393</v>
      </c>
      <c r="AE276" s="261" t="e">
        <f t="shared" si="148"/>
        <v>#NUM!</v>
      </c>
      <c r="AF276" s="262" t="e">
        <f t="shared" si="162"/>
        <v>#NUM!</v>
      </c>
      <c r="AG276" s="272" t="e">
        <f t="shared" si="149"/>
        <v>#NUM!</v>
      </c>
      <c r="AH276" s="263" t="e">
        <f t="shared" si="163"/>
        <v>#NUM!</v>
      </c>
      <c r="AJ276" s="45">
        <v>267</v>
      </c>
      <c r="AK276" s="46">
        <f t="shared" si="173"/>
        <v>54393</v>
      </c>
      <c r="AL276" s="261" t="e">
        <f t="shared" si="150"/>
        <v>#NUM!</v>
      </c>
      <c r="AM276" s="262" t="e">
        <f t="shared" si="164"/>
        <v>#NUM!</v>
      </c>
      <c r="AN276" s="272" t="e">
        <f t="shared" si="151"/>
        <v>#NUM!</v>
      </c>
      <c r="AO276" s="263" t="e">
        <f t="shared" si="165"/>
        <v>#NUM!</v>
      </c>
      <c r="AQ276" s="45">
        <v>267</v>
      </c>
      <c r="AR276" s="46">
        <f t="shared" si="174"/>
        <v>54424</v>
      </c>
      <c r="AS276" s="261">
        <f t="shared" si="152"/>
        <v>0</v>
      </c>
      <c r="AT276" s="262">
        <f t="shared" si="166"/>
        <v>0</v>
      </c>
      <c r="AU276" s="272">
        <f t="shared" si="153"/>
        <v>0</v>
      </c>
      <c r="AV276" s="263">
        <f t="shared" si="167"/>
        <v>0</v>
      </c>
    </row>
    <row r="277" spans="1:48" x14ac:dyDescent="0.45">
      <c r="A277" s="49">
        <v>268</v>
      </c>
      <c r="B277" s="46">
        <f t="shared" si="168"/>
        <v>54424</v>
      </c>
      <c r="C277" s="268" t="e">
        <f t="shared" si="140"/>
        <v>#NUM!</v>
      </c>
      <c r="D277" s="262" t="e">
        <f t="shared" si="154"/>
        <v>#NUM!</v>
      </c>
      <c r="E277" s="262" t="e">
        <f t="shared" si="141"/>
        <v>#NUM!</v>
      </c>
      <c r="F277" s="263" t="e">
        <f t="shared" si="155"/>
        <v>#NUM!</v>
      </c>
      <c r="G277" s="27"/>
      <c r="H277" s="45">
        <v>268</v>
      </c>
      <c r="I277" s="46">
        <f t="shared" si="169"/>
        <v>54424</v>
      </c>
      <c r="J277" s="261" t="e">
        <f t="shared" si="142"/>
        <v>#NUM!</v>
      </c>
      <c r="K277" s="262" t="e">
        <f t="shared" si="156"/>
        <v>#NUM!</v>
      </c>
      <c r="L277" s="272" t="e">
        <f t="shared" si="143"/>
        <v>#NUM!</v>
      </c>
      <c r="M277" s="263" t="e">
        <f t="shared" si="157"/>
        <v>#NUM!</v>
      </c>
      <c r="N277" s="26"/>
      <c r="O277" s="45">
        <v>268</v>
      </c>
      <c r="P277" s="46">
        <f t="shared" si="170"/>
        <v>54424</v>
      </c>
      <c r="Q277" s="261" t="e">
        <f t="shared" si="144"/>
        <v>#NUM!</v>
      </c>
      <c r="R277" s="262" t="e">
        <f t="shared" si="158"/>
        <v>#NUM!</v>
      </c>
      <c r="S277" s="272" t="e">
        <f t="shared" si="145"/>
        <v>#NUM!</v>
      </c>
      <c r="T277" s="263" t="e">
        <f t="shared" si="159"/>
        <v>#NUM!</v>
      </c>
      <c r="V277" s="45">
        <v>268</v>
      </c>
      <c r="W277" s="46">
        <f t="shared" si="171"/>
        <v>54424</v>
      </c>
      <c r="X277" s="261" t="e">
        <f t="shared" si="146"/>
        <v>#NUM!</v>
      </c>
      <c r="Y277" s="262" t="e">
        <f t="shared" si="160"/>
        <v>#NUM!</v>
      </c>
      <c r="Z277" s="272" t="e">
        <f t="shared" si="147"/>
        <v>#NUM!</v>
      </c>
      <c r="AA277" s="263" t="e">
        <f t="shared" si="161"/>
        <v>#NUM!</v>
      </c>
      <c r="AC277" s="45">
        <v>268</v>
      </c>
      <c r="AD277" s="46">
        <f t="shared" si="172"/>
        <v>54424</v>
      </c>
      <c r="AE277" s="261" t="e">
        <f t="shared" si="148"/>
        <v>#NUM!</v>
      </c>
      <c r="AF277" s="262" t="e">
        <f t="shared" si="162"/>
        <v>#NUM!</v>
      </c>
      <c r="AG277" s="272" t="e">
        <f t="shared" si="149"/>
        <v>#NUM!</v>
      </c>
      <c r="AH277" s="263" t="e">
        <f t="shared" si="163"/>
        <v>#NUM!</v>
      </c>
      <c r="AJ277" s="45">
        <v>268</v>
      </c>
      <c r="AK277" s="46">
        <f t="shared" si="173"/>
        <v>54424</v>
      </c>
      <c r="AL277" s="261" t="e">
        <f t="shared" si="150"/>
        <v>#NUM!</v>
      </c>
      <c r="AM277" s="262" t="e">
        <f t="shared" si="164"/>
        <v>#NUM!</v>
      </c>
      <c r="AN277" s="272" t="e">
        <f t="shared" si="151"/>
        <v>#NUM!</v>
      </c>
      <c r="AO277" s="263" t="e">
        <f t="shared" si="165"/>
        <v>#NUM!</v>
      </c>
      <c r="AQ277" s="45">
        <v>268</v>
      </c>
      <c r="AR277" s="46">
        <f t="shared" si="174"/>
        <v>54455</v>
      </c>
      <c r="AS277" s="261">
        <f t="shared" si="152"/>
        <v>0</v>
      </c>
      <c r="AT277" s="262">
        <f t="shared" si="166"/>
        <v>0</v>
      </c>
      <c r="AU277" s="272">
        <f t="shared" si="153"/>
        <v>0</v>
      </c>
      <c r="AV277" s="263">
        <f t="shared" si="167"/>
        <v>0</v>
      </c>
    </row>
    <row r="278" spans="1:48" x14ac:dyDescent="0.45">
      <c r="A278" s="49">
        <v>269</v>
      </c>
      <c r="B278" s="46">
        <f t="shared" si="168"/>
        <v>54455</v>
      </c>
      <c r="C278" s="268" t="e">
        <f t="shared" si="140"/>
        <v>#NUM!</v>
      </c>
      <c r="D278" s="262" t="e">
        <f t="shared" si="154"/>
        <v>#NUM!</v>
      </c>
      <c r="E278" s="262" t="e">
        <f t="shared" si="141"/>
        <v>#NUM!</v>
      </c>
      <c r="F278" s="263" t="e">
        <f t="shared" si="155"/>
        <v>#NUM!</v>
      </c>
      <c r="G278" s="27"/>
      <c r="H278" s="45">
        <v>269</v>
      </c>
      <c r="I278" s="46">
        <f t="shared" si="169"/>
        <v>54455</v>
      </c>
      <c r="J278" s="261" t="e">
        <f t="shared" si="142"/>
        <v>#NUM!</v>
      </c>
      <c r="K278" s="262" t="e">
        <f t="shared" si="156"/>
        <v>#NUM!</v>
      </c>
      <c r="L278" s="272" t="e">
        <f t="shared" si="143"/>
        <v>#NUM!</v>
      </c>
      <c r="M278" s="263" t="e">
        <f t="shared" si="157"/>
        <v>#NUM!</v>
      </c>
      <c r="N278" s="26"/>
      <c r="O278" s="45">
        <v>269</v>
      </c>
      <c r="P278" s="46">
        <f t="shared" si="170"/>
        <v>54455</v>
      </c>
      <c r="Q278" s="261" t="e">
        <f t="shared" si="144"/>
        <v>#NUM!</v>
      </c>
      <c r="R278" s="262" t="e">
        <f t="shared" si="158"/>
        <v>#NUM!</v>
      </c>
      <c r="S278" s="272" t="e">
        <f t="shared" si="145"/>
        <v>#NUM!</v>
      </c>
      <c r="T278" s="263" t="e">
        <f t="shared" si="159"/>
        <v>#NUM!</v>
      </c>
      <c r="V278" s="45">
        <v>269</v>
      </c>
      <c r="W278" s="46">
        <f t="shared" si="171"/>
        <v>54455</v>
      </c>
      <c r="X278" s="261" t="e">
        <f t="shared" si="146"/>
        <v>#NUM!</v>
      </c>
      <c r="Y278" s="262" t="e">
        <f t="shared" si="160"/>
        <v>#NUM!</v>
      </c>
      <c r="Z278" s="272" t="e">
        <f t="shared" si="147"/>
        <v>#NUM!</v>
      </c>
      <c r="AA278" s="263" t="e">
        <f t="shared" si="161"/>
        <v>#NUM!</v>
      </c>
      <c r="AC278" s="45">
        <v>269</v>
      </c>
      <c r="AD278" s="46">
        <f t="shared" si="172"/>
        <v>54455</v>
      </c>
      <c r="AE278" s="261" t="e">
        <f t="shared" si="148"/>
        <v>#NUM!</v>
      </c>
      <c r="AF278" s="262" t="e">
        <f t="shared" si="162"/>
        <v>#NUM!</v>
      </c>
      <c r="AG278" s="272" t="e">
        <f t="shared" si="149"/>
        <v>#NUM!</v>
      </c>
      <c r="AH278" s="263" t="e">
        <f t="shared" si="163"/>
        <v>#NUM!</v>
      </c>
      <c r="AJ278" s="45">
        <v>269</v>
      </c>
      <c r="AK278" s="46">
        <f t="shared" si="173"/>
        <v>54455</v>
      </c>
      <c r="AL278" s="261" t="e">
        <f t="shared" si="150"/>
        <v>#NUM!</v>
      </c>
      <c r="AM278" s="262" t="e">
        <f t="shared" si="164"/>
        <v>#NUM!</v>
      </c>
      <c r="AN278" s="272" t="e">
        <f t="shared" si="151"/>
        <v>#NUM!</v>
      </c>
      <c r="AO278" s="263" t="e">
        <f t="shared" si="165"/>
        <v>#NUM!</v>
      </c>
      <c r="AQ278" s="45">
        <v>269</v>
      </c>
      <c r="AR278" s="46">
        <f t="shared" si="174"/>
        <v>54483</v>
      </c>
      <c r="AS278" s="261">
        <f t="shared" si="152"/>
        <v>0</v>
      </c>
      <c r="AT278" s="262">
        <f t="shared" si="166"/>
        <v>0</v>
      </c>
      <c r="AU278" s="272">
        <f t="shared" si="153"/>
        <v>0</v>
      </c>
      <c r="AV278" s="263">
        <f t="shared" si="167"/>
        <v>0</v>
      </c>
    </row>
    <row r="279" spans="1:48" x14ac:dyDescent="0.45">
      <c r="A279" s="49">
        <v>270</v>
      </c>
      <c r="B279" s="46">
        <f t="shared" si="168"/>
        <v>54483</v>
      </c>
      <c r="C279" s="268" t="e">
        <f t="shared" si="140"/>
        <v>#NUM!</v>
      </c>
      <c r="D279" s="262" t="e">
        <f t="shared" si="154"/>
        <v>#NUM!</v>
      </c>
      <c r="E279" s="262" t="e">
        <f t="shared" si="141"/>
        <v>#NUM!</v>
      </c>
      <c r="F279" s="263" t="e">
        <f t="shared" si="155"/>
        <v>#NUM!</v>
      </c>
      <c r="G279" s="27"/>
      <c r="H279" s="45">
        <v>270</v>
      </c>
      <c r="I279" s="46">
        <f t="shared" si="169"/>
        <v>54483</v>
      </c>
      <c r="J279" s="261" t="e">
        <f t="shared" si="142"/>
        <v>#NUM!</v>
      </c>
      <c r="K279" s="262" t="e">
        <f t="shared" si="156"/>
        <v>#NUM!</v>
      </c>
      <c r="L279" s="272" t="e">
        <f t="shared" si="143"/>
        <v>#NUM!</v>
      </c>
      <c r="M279" s="263" t="e">
        <f t="shared" si="157"/>
        <v>#NUM!</v>
      </c>
      <c r="N279" s="26"/>
      <c r="O279" s="45">
        <v>270</v>
      </c>
      <c r="P279" s="46">
        <f t="shared" si="170"/>
        <v>54483</v>
      </c>
      <c r="Q279" s="261" t="e">
        <f t="shared" si="144"/>
        <v>#NUM!</v>
      </c>
      <c r="R279" s="262" t="e">
        <f t="shared" si="158"/>
        <v>#NUM!</v>
      </c>
      <c r="S279" s="272" t="e">
        <f t="shared" si="145"/>
        <v>#NUM!</v>
      </c>
      <c r="T279" s="263" t="e">
        <f t="shared" si="159"/>
        <v>#NUM!</v>
      </c>
      <c r="V279" s="45">
        <v>270</v>
      </c>
      <c r="W279" s="46">
        <f t="shared" si="171"/>
        <v>54483</v>
      </c>
      <c r="X279" s="261" t="e">
        <f t="shared" si="146"/>
        <v>#NUM!</v>
      </c>
      <c r="Y279" s="262" t="e">
        <f t="shared" si="160"/>
        <v>#NUM!</v>
      </c>
      <c r="Z279" s="272" t="e">
        <f t="shared" si="147"/>
        <v>#NUM!</v>
      </c>
      <c r="AA279" s="263" t="e">
        <f t="shared" si="161"/>
        <v>#NUM!</v>
      </c>
      <c r="AC279" s="45">
        <v>270</v>
      </c>
      <c r="AD279" s="46">
        <f t="shared" si="172"/>
        <v>54483</v>
      </c>
      <c r="AE279" s="261" t="e">
        <f t="shared" si="148"/>
        <v>#NUM!</v>
      </c>
      <c r="AF279" s="262" t="e">
        <f t="shared" si="162"/>
        <v>#NUM!</v>
      </c>
      <c r="AG279" s="272" t="e">
        <f t="shared" si="149"/>
        <v>#NUM!</v>
      </c>
      <c r="AH279" s="263" t="e">
        <f t="shared" si="163"/>
        <v>#NUM!</v>
      </c>
      <c r="AJ279" s="45">
        <v>270</v>
      </c>
      <c r="AK279" s="46">
        <f t="shared" si="173"/>
        <v>54483</v>
      </c>
      <c r="AL279" s="261" t="e">
        <f t="shared" si="150"/>
        <v>#NUM!</v>
      </c>
      <c r="AM279" s="262" t="e">
        <f t="shared" si="164"/>
        <v>#NUM!</v>
      </c>
      <c r="AN279" s="272" t="e">
        <f t="shared" si="151"/>
        <v>#NUM!</v>
      </c>
      <c r="AO279" s="263" t="e">
        <f t="shared" si="165"/>
        <v>#NUM!</v>
      </c>
      <c r="AQ279" s="45">
        <v>270</v>
      </c>
      <c r="AR279" s="46">
        <f t="shared" si="174"/>
        <v>54514</v>
      </c>
      <c r="AS279" s="261">
        <f t="shared" si="152"/>
        <v>0</v>
      </c>
      <c r="AT279" s="262">
        <f t="shared" si="166"/>
        <v>0</v>
      </c>
      <c r="AU279" s="272">
        <f t="shared" si="153"/>
        <v>0</v>
      </c>
      <c r="AV279" s="263">
        <f t="shared" si="167"/>
        <v>0</v>
      </c>
    </row>
    <row r="280" spans="1:48" x14ac:dyDescent="0.45">
      <c r="A280" s="49">
        <v>271</v>
      </c>
      <c r="B280" s="46">
        <f t="shared" si="168"/>
        <v>54514</v>
      </c>
      <c r="C280" s="268" t="e">
        <f t="shared" si="140"/>
        <v>#NUM!</v>
      </c>
      <c r="D280" s="262" t="e">
        <f t="shared" si="154"/>
        <v>#NUM!</v>
      </c>
      <c r="E280" s="262" t="e">
        <f t="shared" si="141"/>
        <v>#NUM!</v>
      </c>
      <c r="F280" s="263" t="e">
        <f t="shared" si="155"/>
        <v>#NUM!</v>
      </c>
      <c r="G280" s="27"/>
      <c r="H280" s="45">
        <v>271</v>
      </c>
      <c r="I280" s="46">
        <f t="shared" si="169"/>
        <v>54514</v>
      </c>
      <c r="J280" s="261" t="e">
        <f t="shared" si="142"/>
        <v>#NUM!</v>
      </c>
      <c r="K280" s="262" t="e">
        <f t="shared" si="156"/>
        <v>#NUM!</v>
      </c>
      <c r="L280" s="272" t="e">
        <f t="shared" si="143"/>
        <v>#NUM!</v>
      </c>
      <c r="M280" s="263" t="e">
        <f t="shared" si="157"/>
        <v>#NUM!</v>
      </c>
      <c r="N280" s="26"/>
      <c r="O280" s="45">
        <v>271</v>
      </c>
      <c r="P280" s="46">
        <f t="shared" si="170"/>
        <v>54514</v>
      </c>
      <c r="Q280" s="261" t="e">
        <f t="shared" si="144"/>
        <v>#NUM!</v>
      </c>
      <c r="R280" s="262" t="e">
        <f t="shared" si="158"/>
        <v>#NUM!</v>
      </c>
      <c r="S280" s="272" t="e">
        <f t="shared" si="145"/>
        <v>#NUM!</v>
      </c>
      <c r="T280" s="263" t="e">
        <f t="shared" si="159"/>
        <v>#NUM!</v>
      </c>
      <c r="V280" s="45">
        <v>271</v>
      </c>
      <c r="W280" s="46">
        <f t="shared" si="171"/>
        <v>54514</v>
      </c>
      <c r="X280" s="261" t="e">
        <f t="shared" si="146"/>
        <v>#NUM!</v>
      </c>
      <c r="Y280" s="262" t="e">
        <f t="shared" si="160"/>
        <v>#NUM!</v>
      </c>
      <c r="Z280" s="272" t="e">
        <f t="shared" si="147"/>
        <v>#NUM!</v>
      </c>
      <c r="AA280" s="263" t="e">
        <f t="shared" si="161"/>
        <v>#NUM!</v>
      </c>
      <c r="AC280" s="45">
        <v>271</v>
      </c>
      <c r="AD280" s="46">
        <f t="shared" si="172"/>
        <v>54514</v>
      </c>
      <c r="AE280" s="261" t="e">
        <f t="shared" si="148"/>
        <v>#NUM!</v>
      </c>
      <c r="AF280" s="262" t="e">
        <f t="shared" si="162"/>
        <v>#NUM!</v>
      </c>
      <c r="AG280" s="272" t="e">
        <f t="shared" si="149"/>
        <v>#NUM!</v>
      </c>
      <c r="AH280" s="263" t="e">
        <f t="shared" si="163"/>
        <v>#NUM!</v>
      </c>
      <c r="AJ280" s="45">
        <v>271</v>
      </c>
      <c r="AK280" s="46">
        <f t="shared" si="173"/>
        <v>54514</v>
      </c>
      <c r="AL280" s="261" t="e">
        <f t="shared" si="150"/>
        <v>#NUM!</v>
      </c>
      <c r="AM280" s="262" t="e">
        <f t="shared" si="164"/>
        <v>#NUM!</v>
      </c>
      <c r="AN280" s="272" t="e">
        <f t="shared" si="151"/>
        <v>#NUM!</v>
      </c>
      <c r="AO280" s="263" t="e">
        <f t="shared" si="165"/>
        <v>#NUM!</v>
      </c>
      <c r="AQ280" s="45">
        <v>271</v>
      </c>
      <c r="AR280" s="46">
        <f t="shared" si="174"/>
        <v>54544</v>
      </c>
      <c r="AS280" s="261">
        <f t="shared" si="152"/>
        <v>0</v>
      </c>
      <c r="AT280" s="262">
        <f t="shared" si="166"/>
        <v>0</v>
      </c>
      <c r="AU280" s="272">
        <f t="shared" si="153"/>
        <v>0</v>
      </c>
      <c r="AV280" s="263">
        <f t="shared" si="167"/>
        <v>0</v>
      </c>
    </row>
    <row r="281" spans="1:48" x14ac:dyDescent="0.45">
      <c r="A281" s="49">
        <v>272</v>
      </c>
      <c r="B281" s="46">
        <f t="shared" si="168"/>
        <v>54544</v>
      </c>
      <c r="C281" s="268" t="e">
        <f t="shared" si="140"/>
        <v>#NUM!</v>
      </c>
      <c r="D281" s="262" t="e">
        <f t="shared" si="154"/>
        <v>#NUM!</v>
      </c>
      <c r="E281" s="262" t="e">
        <f t="shared" si="141"/>
        <v>#NUM!</v>
      </c>
      <c r="F281" s="263" t="e">
        <f t="shared" si="155"/>
        <v>#NUM!</v>
      </c>
      <c r="G281" s="27"/>
      <c r="H281" s="45">
        <v>272</v>
      </c>
      <c r="I281" s="46">
        <f t="shared" si="169"/>
        <v>54544</v>
      </c>
      <c r="J281" s="261" t="e">
        <f t="shared" si="142"/>
        <v>#NUM!</v>
      </c>
      <c r="K281" s="262" t="e">
        <f t="shared" si="156"/>
        <v>#NUM!</v>
      </c>
      <c r="L281" s="272" t="e">
        <f t="shared" si="143"/>
        <v>#NUM!</v>
      </c>
      <c r="M281" s="263" t="e">
        <f t="shared" si="157"/>
        <v>#NUM!</v>
      </c>
      <c r="N281" s="26"/>
      <c r="O281" s="45">
        <v>272</v>
      </c>
      <c r="P281" s="46">
        <f t="shared" si="170"/>
        <v>54544</v>
      </c>
      <c r="Q281" s="261" t="e">
        <f t="shared" si="144"/>
        <v>#NUM!</v>
      </c>
      <c r="R281" s="262" t="e">
        <f t="shared" si="158"/>
        <v>#NUM!</v>
      </c>
      <c r="S281" s="272" t="e">
        <f t="shared" si="145"/>
        <v>#NUM!</v>
      </c>
      <c r="T281" s="263" t="e">
        <f t="shared" si="159"/>
        <v>#NUM!</v>
      </c>
      <c r="V281" s="45">
        <v>272</v>
      </c>
      <c r="W281" s="46">
        <f t="shared" si="171"/>
        <v>54544</v>
      </c>
      <c r="X281" s="261" t="e">
        <f t="shared" si="146"/>
        <v>#NUM!</v>
      </c>
      <c r="Y281" s="262" t="e">
        <f t="shared" si="160"/>
        <v>#NUM!</v>
      </c>
      <c r="Z281" s="272" t="e">
        <f t="shared" si="147"/>
        <v>#NUM!</v>
      </c>
      <c r="AA281" s="263" t="e">
        <f t="shared" si="161"/>
        <v>#NUM!</v>
      </c>
      <c r="AC281" s="45">
        <v>272</v>
      </c>
      <c r="AD281" s="46">
        <f t="shared" si="172"/>
        <v>54544</v>
      </c>
      <c r="AE281" s="261" t="e">
        <f t="shared" si="148"/>
        <v>#NUM!</v>
      </c>
      <c r="AF281" s="262" t="e">
        <f t="shared" si="162"/>
        <v>#NUM!</v>
      </c>
      <c r="AG281" s="272" t="e">
        <f t="shared" si="149"/>
        <v>#NUM!</v>
      </c>
      <c r="AH281" s="263" t="e">
        <f t="shared" si="163"/>
        <v>#NUM!</v>
      </c>
      <c r="AJ281" s="45">
        <v>272</v>
      </c>
      <c r="AK281" s="46">
        <f t="shared" si="173"/>
        <v>54544</v>
      </c>
      <c r="AL281" s="261" t="e">
        <f t="shared" si="150"/>
        <v>#NUM!</v>
      </c>
      <c r="AM281" s="262" t="e">
        <f t="shared" si="164"/>
        <v>#NUM!</v>
      </c>
      <c r="AN281" s="272" t="e">
        <f t="shared" si="151"/>
        <v>#NUM!</v>
      </c>
      <c r="AO281" s="263" t="e">
        <f t="shared" si="165"/>
        <v>#NUM!</v>
      </c>
      <c r="AQ281" s="45">
        <v>272</v>
      </c>
      <c r="AR281" s="46">
        <f t="shared" si="174"/>
        <v>54575</v>
      </c>
      <c r="AS281" s="261">
        <f t="shared" si="152"/>
        <v>0</v>
      </c>
      <c r="AT281" s="262">
        <f t="shared" si="166"/>
        <v>0</v>
      </c>
      <c r="AU281" s="272">
        <f t="shared" si="153"/>
        <v>0</v>
      </c>
      <c r="AV281" s="263">
        <f t="shared" si="167"/>
        <v>0</v>
      </c>
    </row>
    <row r="282" spans="1:48" x14ac:dyDescent="0.45">
      <c r="A282" s="49">
        <v>273</v>
      </c>
      <c r="B282" s="46">
        <f t="shared" si="168"/>
        <v>54575</v>
      </c>
      <c r="C282" s="268" t="e">
        <f t="shared" si="140"/>
        <v>#NUM!</v>
      </c>
      <c r="D282" s="262" t="e">
        <f t="shared" si="154"/>
        <v>#NUM!</v>
      </c>
      <c r="E282" s="262" t="e">
        <f t="shared" si="141"/>
        <v>#NUM!</v>
      </c>
      <c r="F282" s="263" t="e">
        <f t="shared" si="155"/>
        <v>#NUM!</v>
      </c>
      <c r="G282" s="27"/>
      <c r="H282" s="45">
        <v>273</v>
      </c>
      <c r="I282" s="46">
        <f t="shared" si="169"/>
        <v>54575</v>
      </c>
      <c r="J282" s="261" t="e">
        <f t="shared" si="142"/>
        <v>#NUM!</v>
      </c>
      <c r="K282" s="262" t="e">
        <f t="shared" si="156"/>
        <v>#NUM!</v>
      </c>
      <c r="L282" s="272" t="e">
        <f t="shared" si="143"/>
        <v>#NUM!</v>
      </c>
      <c r="M282" s="263" t="e">
        <f t="shared" si="157"/>
        <v>#NUM!</v>
      </c>
      <c r="N282" s="26"/>
      <c r="O282" s="45">
        <v>273</v>
      </c>
      <c r="P282" s="46">
        <f t="shared" si="170"/>
        <v>54575</v>
      </c>
      <c r="Q282" s="261" t="e">
        <f t="shared" si="144"/>
        <v>#NUM!</v>
      </c>
      <c r="R282" s="262" t="e">
        <f t="shared" si="158"/>
        <v>#NUM!</v>
      </c>
      <c r="S282" s="272" t="e">
        <f t="shared" si="145"/>
        <v>#NUM!</v>
      </c>
      <c r="T282" s="263" t="e">
        <f t="shared" si="159"/>
        <v>#NUM!</v>
      </c>
      <c r="V282" s="45">
        <v>273</v>
      </c>
      <c r="W282" s="46">
        <f t="shared" si="171"/>
        <v>54575</v>
      </c>
      <c r="X282" s="261" t="e">
        <f t="shared" si="146"/>
        <v>#NUM!</v>
      </c>
      <c r="Y282" s="262" t="e">
        <f t="shared" si="160"/>
        <v>#NUM!</v>
      </c>
      <c r="Z282" s="272" t="e">
        <f t="shared" si="147"/>
        <v>#NUM!</v>
      </c>
      <c r="AA282" s="263" t="e">
        <f t="shared" si="161"/>
        <v>#NUM!</v>
      </c>
      <c r="AC282" s="45">
        <v>273</v>
      </c>
      <c r="AD282" s="46">
        <f t="shared" si="172"/>
        <v>54575</v>
      </c>
      <c r="AE282" s="261" t="e">
        <f t="shared" si="148"/>
        <v>#NUM!</v>
      </c>
      <c r="AF282" s="262" t="e">
        <f t="shared" si="162"/>
        <v>#NUM!</v>
      </c>
      <c r="AG282" s="272" t="e">
        <f t="shared" si="149"/>
        <v>#NUM!</v>
      </c>
      <c r="AH282" s="263" t="e">
        <f t="shared" si="163"/>
        <v>#NUM!</v>
      </c>
      <c r="AJ282" s="45">
        <v>273</v>
      </c>
      <c r="AK282" s="46">
        <f t="shared" si="173"/>
        <v>54575</v>
      </c>
      <c r="AL282" s="261" t="e">
        <f t="shared" si="150"/>
        <v>#NUM!</v>
      </c>
      <c r="AM282" s="262" t="e">
        <f t="shared" si="164"/>
        <v>#NUM!</v>
      </c>
      <c r="AN282" s="272" t="e">
        <f t="shared" si="151"/>
        <v>#NUM!</v>
      </c>
      <c r="AO282" s="263" t="e">
        <f t="shared" si="165"/>
        <v>#NUM!</v>
      </c>
      <c r="AQ282" s="45">
        <v>273</v>
      </c>
      <c r="AR282" s="46">
        <f t="shared" si="174"/>
        <v>54605</v>
      </c>
      <c r="AS282" s="261">
        <f t="shared" si="152"/>
        <v>0</v>
      </c>
      <c r="AT282" s="262">
        <f t="shared" si="166"/>
        <v>0</v>
      </c>
      <c r="AU282" s="272">
        <f t="shared" si="153"/>
        <v>0</v>
      </c>
      <c r="AV282" s="263">
        <f t="shared" si="167"/>
        <v>0</v>
      </c>
    </row>
    <row r="283" spans="1:48" x14ac:dyDescent="0.45">
      <c r="A283" s="49">
        <v>274</v>
      </c>
      <c r="B283" s="46">
        <f t="shared" si="168"/>
        <v>54605</v>
      </c>
      <c r="C283" s="268" t="e">
        <f t="shared" si="140"/>
        <v>#NUM!</v>
      </c>
      <c r="D283" s="262" t="e">
        <f t="shared" si="154"/>
        <v>#NUM!</v>
      </c>
      <c r="E283" s="262" t="e">
        <f t="shared" si="141"/>
        <v>#NUM!</v>
      </c>
      <c r="F283" s="263" t="e">
        <f t="shared" si="155"/>
        <v>#NUM!</v>
      </c>
      <c r="G283" s="27"/>
      <c r="H283" s="45">
        <v>274</v>
      </c>
      <c r="I283" s="46">
        <f t="shared" si="169"/>
        <v>54605</v>
      </c>
      <c r="J283" s="261" t="e">
        <f t="shared" si="142"/>
        <v>#NUM!</v>
      </c>
      <c r="K283" s="262" t="e">
        <f t="shared" si="156"/>
        <v>#NUM!</v>
      </c>
      <c r="L283" s="272" t="e">
        <f t="shared" si="143"/>
        <v>#NUM!</v>
      </c>
      <c r="M283" s="263" t="e">
        <f t="shared" si="157"/>
        <v>#NUM!</v>
      </c>
      <c r="N283" s="26"/>
      <c r="O283" s="45">
        <v>274</v>
      </c>
      <c r="P283" s="46">
        <f t="shared" si="170"/>
        <v>54605</v>
      </c>
      <c r="Q283" s="261" t="e">
        <f t="shared" si="144"/>
        <v>#NUM!</v>
      </c>
      <c r="R283" s="262" t="e">
        <f t="shared" si="158"/>
        <v>#NUM!</v>
      </c>
      <c r="S283" s="272" t="e">
        <f t="shared" si="145"/>
        <v>#NUM!</v>
      </c>
      <c r="T283" s="263" t="e">
        <f t="shared" si="159"/>
        <v>#NUM!</v>
      </c>
      <c r="V283" s="45">
        <v>274</v>
      </c>
      <c r="W283" s="46">
        <f t="shared" si="171"/>
        <v>54605</v>
      </c>
      <c r="X283" s="261" t="e">
        <f t="shared" si="146"/>
        <v>#NUM!</v>
      </c>
      <c r="Y283" s="262" t="e">
        <f t="shared" si="160"/>
        <v>#NUM!</v>
      </c>
      <c r="Z283" s="272" t="e">
        <f t="shared" si="147"/>
        <v>#NUM!</v>
      </c>
      <c r="AA283" s="263" t="e">
        <f t="shared" si="161"/>
        <v>#NUM!</v>
      </c>
      <c r="AC283" s="45">
        <v>274</v>
      </c>
      <c r="AD283" s="46">
        <f t="shared" si="172"/>
        <v>54605</v>
      </c>
      <c r="AE283" s="261" t="e">
        <f t="shared" si="148"/>
        <v>#NUM!</v>
      </c>
      <c r="AF283" s="262" t="e">
        <f t="shared" si="162"/>
        <v>#NUM!</v>
      </c>
      <c r="AG283" s="272" t="e">
        <f t="shared" si="149"/>
        <v>#NUM!</v>
      </c>
      <c r="AH283" s="263" t="e">
        <f t="shared" si="163"/>
        <v>#NUM!</v>
      </c>
      <c r="AJ283" s="45">
        <v>274</v>
      </c>
      <c r="AK283" s="46">
        <f t="shared" si="173"/>
        <v>54605</v>
      </c>
      <c r="AL283" s="261" t="e">
        <f t="shared" si="150"/>
        <v>#NUM!</v>
      </c>
      <c r="AM283" s="262" t="e">
        <f t="shared" si="164"/>
        <v>#NUM!</v>
      </c>
      <c r="AN283" s="272" t="e">
        <f t="shared" si="151"/>
        <v>#NUM!</v>
      </c>
      <c r="AO283" s="263" t="e">
        <f t="shared" si="165"/>
        <v>#NUM!</v>
      </c>
      <c r="AQ283" s="45">
        <v>274</v>
      </c>
      <c r="AR283" s="46">
        <f t="shared" si="174"/>
        <v>54636</v>
      </c>
      <c r="AS283" s="261">
        <f t="shared" si="152"/>
        <v>0</v>
      </c>
      <c r="AT283" s="262">
        <f t="shared" si="166"/>
        <v>0</v>
      </c>
      <c r="AU283" s="272">
        <f t="shared" si="153"/>
        <v>0</v>
      </c>
      <c r="AV283" s="263">
        <f t="shared" si="167"/>
        <v>0</v>
      </c>
    </row>
    <row r="284" spans="1:48" x14ac:dyDescent="0.45">
      <c r="A284" s="49">
        <v>275</v>
      </c>
      <c r="B284" s="46">
        <f t="shared" si="168"/>
        <v>54636</v>
      </c>
      <c r="C284" s="268" t="e">
        <f t="shared" si="140"/>
        <v>#NUM!</v>
      </c>
      <c r="D284" s="262" t="e">
        <f t="shared" si="154"/>
        <v>#NUM!</v>
      </c>
      <c r="E284" s="262" t="e">
        <f t="shared" si="141"/>
        <v>#NUM!</v>
      </c>
      <c r="F284" s="263" t="e">
        <f t="shared" si="155"/>
        <v>#NUM!</v>
      </c>
      <c r="G284" s="27"/>
      <c r="H284" s="45">
        <v>275</v>
      </c>
      <c r="I284" s="46">
        <f t="shared" si="169"/>
        <v>54636</v>
      </c>
      <c r="J284" s="261" t="e">
        <f t="shared" si="142"/>
        <v>#NUM!</v>
      </c>
      <c r="K284" s="262" t="e">
        <f t="shared" si="156"/>
        <v>#NUM!</v>
      </c>
      <c r="L284" s="272" t="e">
        <f t="shared" si="143"/>
        <v>#NUM!</v>
      </c>
      <c r="M284" s="263" t="e">
        <f t="shared" si="157"/>
        <v>#NUM!</v>
      </c>
      <c r="N284" s="26"/>
      <c r="O284" s="45">
        <v>275</v>
      </c>
      <c r="P284" s="46">
        <f t="shared" si="170"/>
        <v>54636</v>
      </c>
      <c r="Q284" s="261" t="e">
        <f t="shared" si="144"/>
        <v>#NUM!</v>
      </c>
      <c r="R284" s="262" t="e">
        <f t="shared" si="158"/>
        <v>#NUM!</v>
      </c>
      <c r="S284" s="272" t="e">
        <f t="shared" si="145"/>
        <v>#NUM!</v>
      </c>
      <c r="T284" s="263" t="e">
        <f t="shared" si="159"/>
        <v>#NUM!</v>
      </c>
      <c r="V284" s="45">
        <v>275</v>
      </c>
      <c r="W284" s="46">
        <f t="shared" si="171"/>
        <v>54636</v>
      </c>
      <c r="X284" s="261" t="e">
        <f t="shared" si="146"/>
        <v>#NUM!</v>
      </c>
      <c r="Y284" s="262" t="e">
        <f t="shared" si="160"/>
        <v>#NUM!</v>
      </c>
      <c r="Z284" s="272" t="e">
        <f t="shared" si="147"/>
        <v>#NUM!</v>
      </c>
      <c r="AA284" s="263" t="e">
        <f t="shared" si="161"/>
        <v>#NUM!</v>
      </c>
      <c r="AC284" s="45">
        <v>275</v>
      </c>
      <c r="AD284" s="46">
        <f t="shared" si="172"/>
        <v>54636</v>
      </c>
      <c r="AE284" s="261" t="e">
        <f t="shared" si="148"/>
        <v>#NUM!</v>
      </c>
      <c r="AF284" s="262" t="e">
        <f t="shared" si="162"/>
        <v>#NUM!</v>
      </c>
      <c r="AG284" s="272" t="e">
        <f t="shared" si="149"/>
        <v>#NUM!</v>
      </c>
      <c r="AH284" s="263" t="e">
        <f t="shared" si="163"/>
        <v>#NUM!</v>
      </c>
      <c r="AJ284" s="45">
        <v>275</v>
      </c>
      <c r="AK284" s="46">
        <f t="shared" si="173"/>
        <v>54636</v>
      </c>
      <c r="AL284" s="261" t="e">
        <f t="shared" si="150"/>
        <v>#NUM!</v>
      </c>
      <c r="AM284" s="262" t="e">
        <f t="shared" si="164"/>
        <v>#NUM!</v>
      </c>
      <c r="AN284" s="272" t="e">
        <f t="shared" si="151"/>
        <v>#NUM!</v>
      </c>
      <c r="AO284" s="263" t="e">
        <f t="shared" si="165"/>
        <v>#NUM!</v>
      </c>
      <c r="AQ284" s="45">
        <v>275</v>
      </c>
      <c r="AR284" s="46">
        <f t="shared" si="174"/>
        <v>54667</v>
      </c>
      <c r="AS284" s="261">
        <f t="shared" si="152"/>
        <v>0</v>
      </c>
      <c r="AT284" s="262">
        <f t="shared" si="166"/>
        <v>0</v>
      </c>
      <c r="AU284" s="272">
        <f t="shared" si="153"/>
        <v>0</v>
      </c>
      <c r="AV284" s="263">
        <f t="shared" si="167"/>
        <v>0</v>
      </c>
    </row>
    <row r="285" spans="1:48" ht="14.65" thickBot="1" x14ac:dyDescent="0.5">
      <c r="A285" s="52">
        <v>276</v>
      </c>
      <c r="B285" s="53">
        <f t="shared" si="168"/>
        <v>54667</v>
      </c>
      <c r="C285" s="269" t="e">
        <f t="shared" si="140"/>
        <v>#NUM!</v>
      </c>
      <c r="D285" s="265" t="e">
        <f t="shared" si="154"/>
        <v>#NUM!</v>
      </c>
      <c r="E285" s="265" t="e">
        <f t="shared" si="141"/>
        <v>#NUM!</v>
      </c>
      <c r="F285" s="266" t="e">
        <f t="shared" si="155"/>
        <v>#NUM!</v>
      </c>
      <c r="G285" s="27"/>
      <c r="H285" s="47">
        <v>276</v>
      </c>
      <c r="I285" s="53">
        <f t="shared" si="169"/>
        <v>54667</v>
      </c>
      <c r="J285" s="264" t="e">
        <f t="shared" si="142"/>
        <v>#NUM!</v>
      </c>
      <c r="K285" s="265" t="e">
        <f t="shared" si="156"/>
        <v>#NUM!</v>
      </c>
      <c r="L285" s="273" t="e">
        <f t="shared" si="143"/>
        <v>#NUM!</v>
      </c>
      <c r="M285" s="266" t="e">
        <f t="shared" si="157"/>
        <v>#NUM!</v>
      </c>
      <c r="N285" s="26"/>
      <c r="O285" s="47">
        <v>276</v>
      </c>
      <c r="P285" s="53">
        <f t="shared" si="170"/>
        <v>54667</v>
      </c>
      <c r="Q285" s="264" t="e">
        <f t="shared" si="144"/>
        <v>#NUM!</v>
      </c>
      <c r="R285" s="265" t="e">
        <f t="shared" si="158"/>
        <v>#NUM!</v>
      </c>
      <c r="S285" s="273" t="e">
        <f t="shared" si="145"/>
        <v>#NUM!</v>
      </c>
      <c r="T285" s="266" t="e">
        <f t="shared" si="159"/>
        <v>#NUM!</v>
      </c>
      <c r="V285" s="47">
        <v>276</v>
      </c>
      <c r="W285" s="53">
        <f t="shared" si="171"/>
        <v>54667</v>
      </c>
      <c r="X285" s="264" t="e">
        <f t="shared" si="146"/>
        <v>#NUM!</v>
      </c>
      <c r="Y285" s="265" t="e">
        <f t="shared" si="160"/>
        <v>#NUM!</v>
      </c>
      <c r="Z285" s="273" t="e">
        <f t="shared" si="147"/>
        <v>#NUM!</v>
      </c>
      <c r="AA285" s="266" t="e">
        <f t="shared" si="161"/>
        <v>#NUM!</v>
      </c>
      <c r="AC285" s="47">
        <v>276</v>
      </c>
      <c r="AD285" s="53">
        <f t="shared" si="172"/>
        <v>54667</v>
      </c>
      <c r="AE285" s="264" t="e">
        <f t="shared" si="148"/>
        <v>#NUM!</v>
      </c>
      <c r="AF285" s="265" t="e">
        <f t="shared" si="162"/>
        <v>#NUM!</v>
      </c>
      <c r="AG285" s="273" t="e">
        <f t="shared" si="149"/>
        <v>#NUM!</v>
      </c>
      <c r="AH285" s="266" t="e">
        <f t="shared" si="163"/>
        <v>#NUM!</v>
      </c>
      <c r="AJ285" s="47">
        <v>276</v>
      </c>
      <c r="AK285" s="53">
        <f t="shared" si="173"/>
        <v>54667</v>
      </c>
      <c r="AL285" s="264" t="e">
        <f t="shared" si="150"/>
        <v>#NUM!</v>
      </c>
      <c r="AM285" s="265" t="e">
        <f t="shared" si="164"/>
        <v>#NUM!</v>
      </c>
      <c r="AN285" s="273" t="e">
        <f t="shared" si="151"/>
        <v>#NUM!</v>
      </c>
      <c r="AO285" s="266" t="e">
        <f t="shared" si="165"/>
        <v>#NUM!</v>
      </c>
      <c r="AQ285" s="47">
        <v>276</v>
      </c>
      <c r="AR285" s="53">
        <f t="shared" si="174"/>
        <v>54697</v>
      </c>
      <c r="AS285" s="264">
        <f t="shared" si="152"/>
        <v>0</v>
      </c>
      <c r="AT285" s="265">
        <f t="shared" si="166"/>
        <v>0</v>
      </c>
      <c r="AU285" s="273">
        <f t="shared" si="153"/>
        <v>0</v>
      </c>
      <c r="AV285" s="266">
        <f t="shared" si="167"/>
        <v>0</v>
      </c>
    </row>
    <row r="286" spans="1:48" x14ac:dyDescent="0.45">
      <c r="A286" s="49">
        <v>277</v>
      </c>
      <c r="B286" s="46">
        <f t="shared" si="168"/>
        <v>54697</v>
      </c>
      <c r="C286" s="270" t="e">
        <f t="shared" si="140"/>
        <v>#NUM!</v>
      </c>
      <c r="D286" s="259" t="e">
        <f t="shared" si="154"/>
        <v>#NUM!</v>
      </c>
      <c r="E286" s="259" t="e">
        <f t="shared" si="141"/>
        <v>#NUM!</v>
      </c>
      <c r="F286" s="260" t="e">
        <f t="shared" si="155"/>
        <v>#NUM!</v>
      </c>
      <c r="G286" s="27"/>
      <c r="H286" s="43">
        <v>277</v>
      </c>
      <c r="I286" s="46">
        <f t="shared" si="169"/>
        <v>54697</v>
      </c>
      <c r="J286" s="258" t="e">
        <f t="shared" si="142"/>
        <v>#NUM!</v>
      </c>
      <c r="K286" s="259" t="e">
        <f t="shared" si="156"/>
        <v>#NUM!</v>
      </c>
      <c r="L286" s="271" t="e">
        <f t="shared" si="143"/>
        <v>#NUM!</v>
      </c>
      <c r="M286" s="260" t="e">
        <f t="shared" si="157"/>
        <v>#NUM!</v>
      </c>
      <c r="N286" s="26"/>
      <c r="O286" s="43">
        <v>277</v>
      </c>
      <c r="P286" s="46">
        <f t="shared" si="170"/>
        <v>54697</v>
      </c>
      <c r="Q286" s="258" t="e">
        <f t="shared" si="144"/>
        <v>#NUM!</v>
      </c>
      <c r="R286" s="259" t="e">
        <f t="shared" si="158"/>
        <v>#NUM!</v>
      </c>
      <c r="S286" s="271" t="e">
        <f t="shared" si="145"/>
        <v>#NUM!</v>
      </c>
      <c r="T286" s="260" t="e">
        <f t="shared" si="159"/>
        <v>#NUM!</v>
      </c>
      <c r="V286" s="43">
        <v>277</v>
      </c>
      <c r="W286" s="46">
        <f t="shared" si="171"/>
        <v>54697</v>
      </c>
      <c r="X286" s="258" t="e">
        <f t="shared" si="146"/>
        <v>#NUM!</v>
      </c>
      <c r="Y286" s="259" t="e">
        <f t="shared" si="160"/>
        <v>#NUM!</v>
      </c>
      <c r="Z286" s="271" t="e">
        <f t="shared" si="147"/>
        <v>#NUM!</v>
      </c>
      <c r="AA286" s="260" t="e">
        <f t="shared" si="161"/>
        <v>#NUM!</v>
      </c>
      <c r="AC286" s="43">
        <v>277</v>
      </c>
      <c r="AD286" s="46">
        <f t="shared" si="172"/>
        <v>54697</v>
      </c>
      <c r="AE286" s="258" t="e">
        <f t="shared" si="148"/>
        <v>#NUM!</v>
      </c>
      <c r="AF286" s="259" t="e">
        <f t="shared" si="162"/>
        <v>#NUM!</v>
      </c>
      <c r="AG286" s="271" t="e">
        <f t="shared" si="149"/>
        <v>#NUM!</v>
      </c>
      <c r="AH286" s="260" t="e">
        <f t="shared" si="163"/>
        <v>#NUM!</v>
      </c>
      <c r="AJ286" s="43">
        <v>277</v>
      </c>
      <c r="AK286" s="46">
        <f t="shared" si="173"/>
        <v>54697</v>
      </c>
      <c r="AL286" s="258" t="e">
        <f t="shared" si="150"/>
        <v>#NUM!</v>
      </c>
      <c r="AM286" s="259" t="e">
        <f t="shared" si="164"/>
        <v>#NUM!</v>
      </c>
      <c r="AN286" s="271" t="e">
        <f t="shared" si="151"/>
        <v>#NUM!</v>
      </c>
      <c r="AO286" s="260" t="e">
        <f t="shared" si="165"/>
        <v>#NUM!</v>
      </c>
      <c r="AQ286" s="43">
        <v>277</v>
      </c>
      <c r="AR286" s="46">
        <f t="shared" si="174"/>
        <v>54728</v>
      </c>
      <c r="AS286" s="258">
        <f t="shared" si="152"/>
        <v>0</v>
      </c>
      <c r="AT286" s="259">
        <f t="shared" si="166"/>
        <v>0</v>
      </c>
      <c r="AU286" s="271">
        <f t="shared" si="153"/>
        <v>0</v>
      </c>
      <c r="AV286" s="260">
        <f t="shared" si="167"/>
        <v>0</v>
      </c>
    </row>
    <row r="287" spans="1:48" x14ac:dyDescent="0.45">
      <c r="A287" s="49">
        <v>278</v>
      </c>
      <c r="B287" s="46">
        <f t="shared" si="168"/>
        <v>54728</v>
      </c>
      <c r="C287" s="268" t="e">
        <f t="shared" si="140"/>
        <v>#NUM!</v>
      </c>
      <c r="D287" s="262" t="e">
        <f t="shared" si="154"/>
        <v>#NUM!</v>
      </c>
      <c r="E287" s="262" t="e">
        <f t="shared" si="141"/>
        <v>#NUM!</v>
      </c>
      <c r="F287" s="263" t="e">
        <f t="shared" si="155"/>
        <v>#NUM!</v>
      </c>
      <c r="G287" s="27"/>
      <c r="H287" s="45">
        <v>278</v>
      </c>
      <c r="I287" s="46">
        <f t="shared" si="169"/>
        <v>54728</v>
      </c>
      <c r="J287" s="261" t="e">
        <f t="shared" si="142"/>
        <v>#NUM!</v>
      </c>
      <c r="K287" s="262" t="e">
        <f t="shared" si="156"/>
        <v>#NUM!</v>
      </c>
      <c r="L287" s="272" t="e">
        <f t="shared" si="143"/>
        <v>#NUM!</v>
      </c>
      <c r="M287" s="263" t="e">
        <f t="shared" si="157"/>
        <v>#NUM!</v>
      </c>
      <c r="N287" s="26"/>
      <c r="O287" s="45">
        <v>278</v>
      </c>
      <c r="P287" s="46">
        <f t="shared" si="170"/>
        <v>54728</v>
      </c>
      <c r="Q287" s="261" t="e">
        <f t="shared" si="144"/>
        <v>#NUM!</v>
      </c>
      <c r="R287" s="262" t="e">
        <f t="shared" si="158"/>
        <v>#NUM!</v>
      </c>
      <c r="S287" s="272" t="e">
        <f t="shared" si="145"/>
        <v>#NUM!</v>
      </c>
      <c r="T287" s="263" t="e">
        <f t="shared" si="159"/>
        <v>#NUM!</v>
      </c>
      <c r="V287" s="45">
        <v>278</v>
      </c>
      <c r="W287" s="46">
        <f t="shared" si="171"/>
        <v>54728</v>
      </c>
      <c r="X287" s="261" t="e">
        <f t="shared" si="146"/>
        <v>#NUM!</v>
      </c>
      <c r="Y287" s="262" t="e">
        <f t="shared" si="160"/>
        <v>#NUM!</v>
      </c>
      <c r="Z287" s="272" t="e">
        <f t="shared" si="147"/>
        <v>#NUM!</v>
      </c>
      <c r="AA287" s="263" t="e">
        <f t="shared" si="161"/>
        <v>#NUM!</v>
      </c>
      <c r="AC287" s="45">
        <v>278</v>
      </c>
      <c r="AD287" s="46">
        <f t="shared" si="172"/>
        <v>54728</v>
      </c>
      <c r="AE287" s="261" t="e">
        <f t="shared" si="148"/>
        <v>#NUM!</v>
      </c>
      <c r="AF287" s="262" t="e">
        <f t="shared" si="162"/>
        <v>#NUM!</v>
      </c>
      <c r="AG287" s="272" t="e">
        <f t="shared" si="149"/>
        <v>#NUM!</v>
      </c>
      <c r="AH287" s="263" t="e">
        <f t="shared" si="163"/>
        <v>#NUM!</v>
      </c>
      <c r="AJ287" s="45">
        <v>278</v>
      </c>
      <c r="AK287" s="46">
        <f t="shared" si="173"/>
        <v>54728</v>
      </c>
      <c r="AL287" s="261" t="e">
        <f t="shared" si="150"/>
        <v>#NUM!</v>
      </c>
      <c r="AM287" s="262" t="e">
        <f t="shared" si="164"/>
        <v>#NUM!</v>
      </c>
      <c r="AN287" s="272" t="e">
        <f t="shared" si="151"/>
        <v>#NUM!</v>
      </c>
      <c r="AO287" s="263" t="e">
        <f t="shared" si="165"/>
        <v>#NUM!</v>
      </c>
      <c r="AQ287" s="45">
        <v>278</v>
      </c>
      <c r="AR287" s="46">
        <f t="shared" si="174"/>
        <v>54758</v>
      </c>
      <c r="AS287" s="261">
        <f t="shared" si="152"/>
        <v>0</v>
      </c>
      <c r="AT287" s="262">
        <f t="shared" si="166"/>
        <v>0</v>
      </c>
      <c r="AU287" s="272">
        <f t="shared" si="153"/>
        <v>0</v>
      </c>
      <c r="AV287" s="263">
        <f t="shared" si="167"/>
        <v>0</v>
      </c>
    </row>
    <row r="288" spans="1:48" x14ac:dyDescent="0.45">
      <c r="A288" s="49">
        <v>279</v>
      </c>
      <c r="B288" s="46">
        <f t="shared" si="168"/>
        <v>54758</v>
      </c>
      <c r="C288" s="268" t="e">
        <f t="shared" si="140"/>
        <v>#NUM!</v>
      </c>
      <c r="D288" s="262" t="e">
        <f t="shared" si="154"/>
        <v>#NUM!</v>
      </c>
      <c r="E288" s="262" t="e">
        <f t="shared" si="141"/>
        <v>#NUM!</v>
      </c>
      <c r="F288" s="263" t="e">
        <f t="shared" si="155"/>
        <v>#NUM!</v>
      </c>
      <c r="G288" s="27"/>
      <c r="H288" s="45">
        <v>279</v>
      </c>
      <c r="I288" s="46">
        <f t="shared" si="169"/>
        <v>54758</v>
      </c>
      <c r="J288" s="261" t="e">
        <f t="shared" si="142"/>
        <v>#NUM!</v>
      </c>
      <c r="K288" s="262" t="e">
        <f t="shared" si="156"/>
        <v>#NUM!</v>
      </c>
      <c r="L288" s="272" t="e">
        <f t="shared" si="143"/>
        <v>#NUM!</v>
      </c>
      <c r="M288" s="263" t="e">
        <f t="shared" si="157"/>
        <v>#NUM!</v>
      </c>
      <c r="N288" s="26"/>
      <c r="O288" s="45">
        <v>279</v>
      </c>
      <c r="P288" s="46">
        <f t="shared" si="170"/>
        <v>54758</v>
      </c>
      <c r="Q288" s="261" t="e">
        <f t="shared" si="144"/>
        <v>#NUM!</v>
      </c>
      <c r="R288" s="262" t="e">
        <f t="shared" si="158"/>
        <v>#NUM!</v>
      </c>
      <c r="S288" s="272" t="e">
        <f t="shared" si="145"/>
        <v>#NUM!</v>
      </c>
      <c r="T288" s="263" t="e">
        <f t="shared" si="159"/>
        <v>#NUM!</v>
      </c>
      <c r="V288" s="45">
        <v>279</v>
      </c>
      <c r="W288" s="46">
        <f t="shared" si="171"/>
        <v>54758</v>
      </c>
      <c r="X288" s="261" t="e">
        <f t="shared" si="146"/>
        <v>#NUM!</v>
      </c>
      <c r="Y288" s="262" t="e">
        <f t="shared" si="160"/>
        <v>#NUM!</v>
      </c>
      <c r="Z288" s="272" t="e">
        <f t="shared" si="147"/>
        <v>#NUM!</v>
      </c>
      <c r="AA288" s="263" t="e">
        <f t="shared" si="161"/>
        <v>#NUM!</v>
      </c>
      <c r="AC288" s="45">
        <v>279</v>
      </c>
      <c r="AD288" s="46">
        <f t="shared" si="172"/>
        <v>54758</v>
      </c>
      <c r="AE288" s="261" t="e">
        <f t="shared" si="148"/>
        <v>#NUM!</v>
      </c>
      <c r="AF288" s="262" t="e">
        <f t="shared" si="162"/>
        <v>#NUM!</v>
      </c>
      <c r="AG288" s="272" t="e">
        <f t="shared" si="149"/>
        <v>#NUM!</v>
      </c>
      <c r="AH288" s="263" t="e">
        <f t="shared" si="163"/>
        <v>#NUM!</v>
      </c>
      <c r="AJ288" s="45">
        <v>279</v>
      </c>
      <c r="AK288" s="46">
        <f t="shared" si="173"/>
        <v>54758</v>
      </c>
      <c r="AL288" s="261" t="e">
        <f t="shared" si="150"/>
        <v>#NUM!</v>
      </c>
      <c r="AM288" s="262" t="e">
        <f t="shared" si="164"/>
        <v>#NUM!</v>
      </c>
      <c r="AN288" s="272" t="e">
        <f t="shared" si="151"/>
        <v>#NUM!</v>
      </c>
      <c r="AO288" s="263" t="e">
        <f t="shared" si="165"/>
        <v>#NUM!</v>
      </c>
      <c r="AQ288" s="45">
        <v>279</v>
      </c>
      <c r="AR288" s="46">
        <f t="shared" si="174"/>
        <v>54789</v>
      </c>
      <c r="AS288" s="261">
        <f t="shared" si="152"/>
        <v>0</v>
      </c>
      <c r="AT288" s="262">
        <f t="shared" si="166"/>
        <v>0</v>
      </c>
      <c r="AU288" s="272">
        <f t="shared" si="153"/>
        <v>0</v>
      </c>
      <c r="AV288" s="263">
        <f t="shared" si="167"/>
        <v>0</v>
      </c>
    </row>
    <row r="289" spans="1:48" x14ac:dyDescent="0.45">
      <c r="A289" s="49">
        <v>280</v>
      </c>
      <c r="B289" s="46">
        <f t="shared" si="168"/>
        <v>54789</v>
      </c>
      <c r="C289" s="268" t="e">
        <f t="shared" si="140"/>
        <v>#NUM!</v>
      </c>
      <c r="D289" s="262" t="e">
        <f t="shared" si="154"/>
        <v>#NUM!</v>
      </c>
      <c r="E289" s="262" t="e">
        <f t="shared" si="141"/>
        <v>#NUM!</v>
      </c>
      <c r="F289" s="263" t="e">
        <f t="shared" si="155"/>
        <v>#NUM!</v>
      </c>
      <c r="G289" s="27"/>
      <c r="H289" s="45">
        <v>280</v>
      </c>
      <c r="I289" s="46">
        <f t="shared" si="169"/>
        <v>54789</v>
      </c>
      <c r="J289" s="261" t="e">
        <f t="shared" si="142"/>
        <v>#NUM!</v>
      </c>
      <c r="K289" s="262" t="e">
        <f t="shared" si="156"/>
        <v>#NUM!</v>
      </c>
      <c r="L289" s="272" t="e">
        <f t="shared" si="143"/>
        <v>#NUM!</v>
      </c>
      <c r="M289" s="263" t="e">
        <f t="shared" si="157"/>
        <v>#NUM!</v>
      </c>
      <c r="N289" s="26"/>
      <c r="O289" s="45">
        <v>280</v>
      </c>
      <c r="P289" s="46">
        <f t="shared" si="170"/>
        <v>54789</v>
      </c>
      <c r="Q289" s="261" t="e">
        <f t="shared" si="144"/>
        <v>#NUM!</v>
      </c>
      <c r="R289" s="262" t="e">
        <f t="shared" si="158"/>
        <v>#NUM!</v>
      </c>
      <c r="S289" s="272" t="e">
        <f t="shared" si="145"/>
        <v>#NUM!</v>
      </c>
      <c r="T289" s="263" t="e">
        <f t="shared" si="159"/>
        <v>#NUM!</v>
      </c>
      <c r="V289" s="45">
        <v>280</v>
      </c>
      <c r="W289" s="46">
        <f t="shared" si="171"/>
        <v>54789</v>
      </c>
      <c r="X289" s="261" t="e">
        <f t="shared" si="146"/>
        <v>#NUM!</v>
      </c>
      <c r="Y289" s="262" t="e">
        <f t="shared" si="160"/>
        <v>#NUM!</v>
      </c>
      <c r="Z289" s="272" t="e">
        <f t="shared" si="147"/>
        <v>#NUM!</v>
      </c>
      <c r="AA289" s="263" t="e">
        <f t="shared" si="161"/>
        <v>#NUM!</v>
      </c>
      <c r="AC289" s="45">
        <v>280</v>
      </c>
      <c r="AD289" s="46">
        <f t="shared" si="172"/>
        <v>54789</v>
      </c>
      <c r="AE289" s="261" t="e">
        <f t="shared" si="148"/>
        <v>#NUM!</v>
      </c>
      <c r="AF289" s="262" t="e">
        <f t="shared" si="162"/>
        <v>#NUM!</v>
      </c>
      <c r="AG289" s="272" t="e">
        <f t="shared" si="149"/>
        <v>#NUM!</v>
      </c>
      <c r="AH289" s="263" t="e">
        <f t="shared" si="163"/>
        <v>#NUM!</v>
      </c>
      <c r="AJ289" s="45">
        <v>280</v>
      </c>
      <c r="AK289" s="46">
        <f t="shared" si="173"/>
        <v>54789</v>
      </c>
      <c r="AL289" s="261" t="e">
        <f t="shared" si="150"/>
        <v>#NUM!</v>
      </c>
      <c r="AM289" s="262" t="e">
        <f t="shared" si="164"/>
        <v>#NUM!</v>
      </c>
      <c r="AN289" s="272" t="e">
        <f t="shared" si="151"/>
        <v>#NUM!</v>
      </c>
      <c r="AO289" s="263" t="e">
        <f t="shared" si="165"/>
        <v>#NUM!</v>
      </c>
      <c r="AQ289" s="45">
        <v>280</v>
      </c>
      <c r="AR289" s="46">
        <f t="shared" si="174"/>
        <v>54820</v>
      </c>
      <c r="AS289" s="261">
        <f t="shared" si="152"/>
        <v>0</v>
      </c>
      <c r="AT289" s="262">
        <f t="shared" si="166"/>
        <v>0</v>
      </c>
      <c r="AU289" s="272">
        <f t="shared" si="153"/>
        <v>0</v>
      </c>
      <c r="AV289" s="263">
        <f t="shared" si="167"/>
        <v>0</v>
      </c>
    </row>
    <row r="290" spans="1:48" x14ac:dyDescent="0.45">
      <c r="A290" s="49">
        <v>281</v>
      </c>
      <c r="B290" s="46">
        <f t="shared" si="168"/>
        <v>54820</v>
      </c>
      <c r="C290" s="268" t="e">
        <f t="shared" si="140"/>
        <v>#NUM!</v>
      </c>
      <c r="D290" s="262" t="e">
        <f t="shared" si="154"/>
        <v>#NUM!</v>
      </c>
      <c r="E290" s="262" t="e">
        <f t="shared" si="141"/>
        <v>#NUM!</v>
      </c>
      <c r="F290" s="263" t="e">
        <f t="shared" si="155"/>
        <v>#NUM!</v>
      </c>
      <c r="G290" s="27"/>
      <c r="H290" s="45">
        <v>281</v>
      </c>
      <c r="I290" s="46">
        <f t="shared" si="169"/>
        <v>54820</v>
      </c>
      <c r="J290" s="261" t="e">
        <f t="shared" si="142"/>
        <v>#NUM!</v>
      </c>
      <c r="K290" s="262" t="e">
        <f t="shared" si="156"/>
        <v>#NUM!</v>
      </c>
      <c r="L290" s="272" t="e">
        <f t="shared" si="143"/>
        <v>#NUM!</v>
      </c>
      <c r="M290" s="263" t="e">
        <f t="shared" si="157"/>
        <v>#NUM!</v>
      </c>
      <c r="N290" s="26"/>
      <c r="O290" s="45">
        <v>281</v>
      </c>
      <c r="P290" s="46">
        <f t="shared" si="170"/>
        <v>54820</v>
      </c>
      <c r="Q290" s="261" t="e">
        <f t="shared" si="144"/>
        <v>#NUM!</v>
      </c>
      <c r="R290" s="262" t="e">
        <f t="shared" si="158"/>
        <v>#NUM!</v>
      </c>
      <c r="S290" s="272" t="e">
        <f t="shared" si="145"/>
        <v>#NUM!</v>
      </c>
      <c r="T290" s="263" t="e">
        <f t="shared" si="159"/>
        <v>#NUM!</v>
      </c>
      <c r="V290" s="45">
        <v>281</v>
      </c>
      <c r="W290" s="46">
        <f t="shared" si="171"/>
        <v>54820</v>
      </c>
      <c r="X290" s="261" t="e">
        <f t="shared" si="146"/>
        <v>#NUM!</v>
      </c>
      <c r="Y290" s="262" t="e">
        <f t="shared" si="160"/>
        <v>#NUM!</v>
      </c>
      <c r="Z290" s="272" t="e">
        <f t="shared" si="147"/>
        <v>#NUM!</v>
      </c>
      <c r="AA290" s="263" t="e">
        <f t="shared" si="161"/>
        <v>#NUM!</v>
      </c>
      <c r="AC290" s="45">
        <v>281</v>
      </c>
      <c r="AD290" s="46">
        <f t="shared" si="172"/>
        <v>54820</v>
      </c>
      <c r="AE290" s="261" t="e">
        <f t="shared" si="148"/>
        <v>#NUM!</v>
      </c>
      <c r="AF290" s="262" t="e">
        <f t="shared" si="162"/>
        <v>#NUM!</v>
      </c>
      <c r="AG290" s="272" t="e">
        <f t="shared" si="149"/>
        <v>#NUM!</v>
      </c>
      <c r="AH290" s="263" t="e">
        <f t="shared" si="163"/>
        <v>#NUM!</v>
      </c>
      <c r="AJ290" s="45">
        <v>281</v>
      </c>
      <c r="AK290" s="46">
        <f t="shared" si="173"/>
        <v>54820</v>
      </c>
      <c r="AL290" s="261" t="e">
        <f t="shared" si="150"/>
        <v>#NUM!</v>
      </c>
      <c r="AM290" s="262" t="e">
        <f t="shared" si="164"/>
        <v>#NUM!</v>
      </c>
      <c r="AN290" s="272" t="e">
        <f t="shared" si="151"/>
        <v>#NUM!</v>
      </c>
      <c r="AO290" s="263" t="e">
        <f t="shared" si="165"/>
        <v>#NUM!</v>
      </c>
      <c r="AQ290" s="45">
        <v>281</v>
      </c>
      <c r="AR290" s="46">
        <f t="shared" si="174"/>
        <v>54848</v>
      </c>
      <c r="AS290" s="261">
        <f t="shared" si="152"/>
        <v>0</v>
      </c>
      <c r="AT290" s="262">
        <f t="shared" si="166"/>
        <v>0</v>
      </c>
      <c r="AU290" s="272">
        <f t="shared" si="153"/>
        <v>0</v>
      </c>
      <c r="AV290" s="263">
        <f t="shared" si="167"/>
        <v>0</v>
      </c>
    </row>
    <row r="291" spans="1:48" x14ac:dyDescent="0.45">
      <c r="A291" s="49">
        <v>282</v>
      </c>
      <c r="B291" s="46">
        <f t="shared" si="168"/>
        <v>54848</v>
      </c>
      <c r="C291" s="268" t="e">
        <f t="shared" si="140"/>
        <v>#NUM!</v>
      </c>
      <c r="D291" s="262" t="e">
        <f t="shared" si="154"/>
        <v>#NUM!</v>
      </c>
      <c r="E291" s="262" t="e">
        <f t="shared" si="141"/>
        <v>#NUM!</v>
      </c>
      <c r="F291" s="263" t="e">
        <f t="shared" si="155"/>
        <v>#NUM!</v>
      </c>
      <c r="G291" s="27"/>
      <c r="H291" s="45">
        <v>282</v>
      </c>
      <c r="I291" s="46">
        <f t="shared" si="169"/>
        <v>54848</v>
      </c>
      <c r="J291" s="261" t="e">
        <f t="shared" si="142"/>
        <v>#NUM!</v>
      </c>
      <c r="K291" s="262" t="e">
        <f t="shared" si="156"/>
        <v>#NUM!</v>
      </c>
      <c r="L291" s="272" t="e">
        <f t="shared" si="143"/>
        <v>#NUM!</v>
      </c>
      <c r="M291" s="263" t="e">
        <f t="shared" si="157"/>
        <v>#NUM!</v>
      </c>
      <c r="N291" s="26"/>
      <c r="O291" s="45">
        <v>282</v>
      </c>
      <c r="P291" s="46">
        <f t="shared" si="170"/>
        <v>54848</v>
      </c>
      <c r="Q291" s="261" t="e">
        <f t="shared" si="144"/>
        <v>#NUM!</v>
      </c>
      <c r="R291" s="262" t="e">
        <f t="shared" si="158"/>
        <v>#NUM!</v>
      </c>
      <c r="S291" s="272" t="e">
        <f t="shared" si="145"/>
        <v>#NUM!</v>
      </c>
      <c r="T291" s="263" t="e">
        <f t="shared" si="159"/>
        <v>#NUM!</v>
      </c>
      <c r="V291" s="45">
        <v>282</v>
      </c>
      <c r="W291" s="46">
        <f t="shared" si="171"/>
        <v>54848</v>
      </c>
      <c r="X291" s="261" t="e">
        <f t="shared" si="146"/>
        <v>#NUM!</v>
      </c>
      <c r="Y291" s="262" t="e">
        <f t="shared" si="160"/>
        <v>#NUM!</v>
      </c>
      <c r="Z291" s="272" t="e">
        <f t="shared" si="147"/>
        <v>#NUM!</v>
      </c>
      <c r="AA291" s="263" t="e">
        <f t="shared" si="161"/>
        <v>#NUM!</v>
      </c>
      <c r="AC291" s="45">
        <v>282</v>
      </c>
      <c r="AD291" s="46">
        <f t="shared" si="172"/>
        <v>54848</v>
      </c>
      <c r="AE291" s="261" t="e">
        <f t="shared" si="148"/>
        <v>#NUM!</v>
      </c>
      <c r="AF291" s="262" t="e">
        <f t="shared" si="162"/>
        <v>#NUM!</v>
      </c>
      <c r="AG291" s="272" t="e">
        <f t="shared" si="149"/>
        <v>#NUM!</v>
      </c>
      <c r="AH291" s="263" t="e">
        <f t="shared" si="163"/>
        <v>#NUM!</v>
      </c>
      <c r="AJ291" s="45">
        <v>282</v>
      </c>
      <c r="AK291" s="46">
        <f t="shared" si="173"/>
        <v>54848</v>
      </c>
      <c r="AL291" s="261" t="e">
        <f t="shared" si="150"/>
        <v>#NUM!</v>
      </c>
      <c r="AM291" s="262" t="e">
        <f t="shared" si="164"/>
        <v>#NUM!</v>
      </c>
      <c r="AN291" s="272" t="e">
        <f t="shared" si="151"/>
        <v>#NUM!</v>
      </c>
      <c r="AO291" s="263" t="e">
        <f t="shared" si="165"/>
        <v>#NUM!</v>
      </c>
      <c r="AQ291" s="45">
        <v>282</v>
      </c>
      <c r="AR291" s="46">
        <f t="shared" si="174"/>
        <v>54879</v>
      </c>
      <c r="AS291" s="261">
        <f t="shared" si="152"/>
        <v>0</v>
      </c>
      <c r="AT291" s="262">
        <f t="shared" si="166"/>
        <v>0</v>
      </c>
      <c r="AU291" s="272">
        <f t="shared" si="153"/>
        <v>0</v>
      </c>
      <c r="AV291" s="263">
        <f t="shared" si="167"/>
        <v>0</v>
      </c>
    </row>
    <row r="292" spans="1:48" x14ac:dyDescent="0.45">
      <c r="A292" s="49">
        <v>283</v>
      </c>
      <c r="B292" s="46">
        <f t="shared" si="168"/>
        <v>54879</v>
      </c>
      <c r="C292" s="268" t="e">
        <f t="shared" si="140"/>
        <v>#NUM!</v>
      </c>
      <c r="D292" s="262" t="e">
        <f t="shared" si="154"/>
        <v>#NUM!</v>
      </c>
      <c r="E292" s="262" t="e">
        <f t="shared" si="141"/>
        <v>#NUM!</v>
      </c>
      <c r="F292" s="263" t="e">
        <f t="shared" si="155"/>
        <v>#NUM!</v>
      </c>
      <c r="G292" s="27"/>
      <c r="H292" s="45">
        <v>283</v>
      </c>
      <c r="I292" s="46">
        <f t="shared" si="169"/>
        <v>54879</v>
      </c>
      <c r="J292" s="261" t="e">
        <f t="shared" si="142"/>
        <v>#NUM!</v>
      </c>
      <c r="K292" s="262" t="e">
        <f t="shared" si="156"/>
        <v>#NUM!</v>
      </c>
      <c r="L292" s="272" t="e">
        <f t="shared" si="143"/>
        <v>#NUM!</v>
      </c>
      <c r="M292" s="263" t="e">
        <f t="shared" si="157"/>
        <v>#NUM!</v>
      </c>
      <c r="N292" s="26"/>
      <c r="O292" s="45">
        <v>283</v>
      </c>
      <c r="P292" s="46">
        <f t="shared" si="170"/>
        <v>54879</v>
      </c>
      <c r="Q292" s="261" t="e">
        <f t="shared" si="144"/>
        <v>#NUM!</v>
      </c>
      <c r="R292" s="262" t="e">
        <f t="shared" si="158"/>
        <v>#NUM!</v>
      </c>
      <c r="S292" s="272" t="e">
        <f t="shared" si="145"/>
        <v>#NUM!</v>
      </c>
      <c r="T292" s="263" t="e">
        <f t="shared" si="159"/>
        <v>#NUM!</v>
      </c>
      <c r="V292" s="45">
        <v>283</v>
      </c>
      <c r="W292" s="46">
        <f t="shared" si="171"/>
        <v>54879</v>
      </c>
      <c r="X292" s="261" t="e">
        <f t="shared" si="146"/>
        <v>#NUM!</v>
      </c>
      <c r="Y292" s="262" t="e">
        <f t="shared" si="160"/>
        <v>#NUM!</v>
      </c>
      <c r="Z292" s="272" t="e">
        <f t="shared" si="147"/>
        <v>#NUM!</v>
      </c>
      <c r="AA292" s="263" t="e">
        <f t="shared" si="161"/>
        <v>#NUM!</v>
      </c>
      <c r="AC292" s="45">
        <v>283</v>
      </c>
      <c r="AD292" s="46">
        <f t="shared" si="172"/>
        <v>54879</v>
      </c>
      <c r="AE292" s="261" t="e">
        <f t="shared" si="148"/>
        <v>#NUM!</v>
      </c>
      <c r="AF292" s="262" t="e">
        <f t="shared" si="162"/>
        <v>#NUM!</v>
      </c>
      <c r="AG292" s="272" t="e">
        <f t="shared" si="149"/>
        <v>#NUM!</v>
      </c>
      <c r="AH292" s="263" t="e">
        <f t="shared" si="163"/>
        <v>#NUM!</v>
      </c>
      <c r="AJ292" s="45">
        <v>283</v>
      </c>
      <c r="AK292" s="46">
        <f t="shared" si="173"/>
        <v>54879</v>
      </c>
      <c r="AL292" s="261" t="e">
        <f t="shared" si="150"/>
        <v>#NUM!</v>
      </c>
      <c r="AM292" s="262" t="e">
        <f t="shared" si="164"/>
        <v>#NUM!</v>
      </c>
      <c r="AN292" s="272" t="e">
        <f t="shared" si="151"/>
        <v>#NUM!</v>
      </c>
      <c r="AO292" s="263" t="e">
        <f t="shared" si="165"/>
        <v>#NUM!</v>
      </c>
      <c r="AQ292" s="45">
        <v>283</v>
      </c>
      <c r="AR292" s="46">
        <f t="shared" si="174"/>
        <v>54909</v>
      </c>
      <c r="AS292" s="261">
        <f t="shared" si="152"/>
        <v>0</v>
      </c>
      <c r="AT292" s="262">
        <f t="shared" si="166"/>
        <v>0</v>
      </c>
      <c r="AU292" s="272">
        <f t="shared" si="153"/>
        <v>0</v>
      </c>
      <c r="AV292" s="263">
        <f t="shared" si="167"/>
        <v>0</v>
      </c>
    </row>
    <row r="293" spans="1:48" x14ac:dyDescent="0.45">
      <c r="A293" s="49">
        <v>284</v>
      </c>
      <c r="B293" s="46">
        <f t="shared" si="168"/>
        <v>54909</v>
      </c>
      <c r="C293" s="268" t="e">
        <f t="shared" si="140"/>
        <v>#NUM!</v>
      </c>
      <c r="D293" s="262" t="e">
        <f t="shared" si="154"/>
        <v>#NUM!</v>
      </c>
      <c r="E293" s="262" t="e">
        <f t="shared" si="141"/>
        <v>#NUM!</v>
      </c>
      <c r="F293" s="263" t="e">
        <f t="shared" si="155"/>
        <v>#NUM!</v>
      </c>
      <c r="G293" s="27"/>
      <c r="H293" s="45">
        <v>284</v>
      </c>
      <c r="I293" s="46">
        <f t="shared" si="169"/>
        <v>54909</v>
      </c>
      <c r="J293" s="261" t="e">
        <f t="shared" si="142"/>
        <v>#NUM!</v>
      </c>
      <c r="K293" s="262" t="e">
        <f t="shared" si="156"/>
        <v>#NUM!</v>
      </c>
      <c r="L293" s="272" t="e">
        <f t="shared" si="143"/>
        <v>#NUM!</v>
      </c>
      <c r="M293" s="263" t="e">
        <f t="shared" si="157"/>
        <v>#NUM!</v>
      </c>
      <c r="N293" s="26"/>
      <c r="O293" s="45">
        <v>284</v>
      </c>
      <c r="P293" s="46">
        <f t="shared" si="170"/>
        <v>54909</v>
      </c>
      <c r="Q293" s="261" t="e">
        <f t="shared" si="144"/>
        <v>#NUM!</v>
      </c>
      <c r="R293" s="262" t="e">
        <f t="shared" si="158"/>
        <v>#NUM!</v>
      </c>
      <c r="S293" s="272" t="e">
        <f t="shared" si="145"/>
        <v>#NUM!</v>
      </c>
      <c r="T293" s="263" t="e">
        <f t="shared" si="159"/>
        <v>#NUM!</v>
      </c>
      <c r="V293" s="45">
        <v>284</v>
      </c>
      <c r="W293" s="46">
        <f t="shared" si="171"/>
        <v>54909</v>
      </c>
      <c r="X293" s="261" t="e">
        <f t="shared" si="146"/>
        <v>#NUM!</v>
      </c>
      <c r="Y293" s="262" t="e">
        <f t="shared" si="160"/>
        <v>#NUM!</v>
      </c>
      <c r="Z293" s="272" t="e">
        <f t="shared" si="147"/>
        <v>#NUM!</v>
      </c>
      <c r="AA293" s="263" t="e">
        <f t="shared" si="161"/>
        <v>#NUM!</v>
      </c>
      <c r="AC293" s="45">
        <v>284</v>
      </c>
      <c r="AD293" s="46">
        <f t="shared" si="172"/>
        <v>54909</v>
      </c>
      <c r="AE293" s="261" t="e">
        <f t="shared" si="148"/>
        <v>#NUM!</v>
      </c>
      <c r="AF293" s="262" t="e">
        <f t="shared" si="162"/>
        <v>#NUM!</v>
      </c>
      <c r="AG293" s="272" t="e">
        <f t="shared" si="149"/>
        <v>#NUM!</v>
      </c>
      <c r="AH293" s="263" t="e">
        <f t="shared" si="163"/>
        <v>#NUM!</v>
      </c>
      <c r="AJ293" s="45">
        <v>284</v>
      </c>
      <c r="AK293" s="46">
        <f t="shared" si="173"/>
        <v>54909</v>
      </c>
      <c r="AL293" s="261" t="e">
        <f t="shared" si="150"/>
        <v>#NUM!</v>
      </c>
      <c r="AM293" s="262" t="e">
        <f t="shared" si="164"/>
        <v>#NUM!</v>
      </c>
      <c r="AN293" s="272" t="e">
        <f t="shared" si="151"/>
        <v>#NUM!</v>
      </c>
      <c r="AO293" s="263" t="e">
        <f t="shared" si="165"/>
        <v>#NUM!</v>
      </c>
      <c r="AQ293" s="45">
        <v>284</v>
      </c>
      <c r="AR293" s="46">
        <f t="shared" si="174"/>
        <v>54940</v>
      </c>
      <c r="AS293" s="261">
        <f t="shared" si="152"/>
        <v>0</v>
      </c>
      <c r="AT293" s="262">
        <f t="shared" si="166"/>
        <v>0</v>
      </c>
      <c r="AU293" s="272">
        <f t="shared" si="153"/>
        <v>0</v>
      </c>
      <c r="AV293" s="263">
        <f t="shared" si="167"/>
        <v>0</v>
      </c>
    </row>
    <row r="294" spans="1:48" x14ac:dyDescent="0.45">
      <c r="A294" s="49">
        <v>285</v>
      </c>
      <c r="B294" s="46">
        <f t="shared" si="168"/>
        <v>54940</v>
      </c>
      <c r="C294" s="268" t="e">
        <f t="shared" si="140"/>
        <v>#NUM!</v>
      </c>
      <c r="D294" s="262" t="e">
        <f t="shared" si="154"/>
        <v>#NUM!</v>
      </c>
      <c r="E294" s="262" t="e">
        <f t="shared" si="141"/>
        <v>#NUM!</v>
      </c>
      <c r="F294" s="263" t="e">
        <f t="shared" si="155"/>
        <v>#NUM!</v>
      </c>
      <c r="G294" s="27"/>
      <c r="H294" s="45">
        <v>285</v>
      </c>
      <c r="I294" s="46">
        <f t="shared" si="169"/>
        <v>54940</v>
      </c>
      <c r="J294" s="261" t="e">
        <f t="shared" si="142"/>
        <v>#NUM!</v>
      </c>
      <c r="K294" s="262" t="e">
        <f t="shared" si="156"/>
        <v>#NUM!</v>
      </c>
      <c r="L294" s="272" t="e">
        <f t="shared" si="143"/>
        <v>#NUM!</v>
      </c>
      <c r="M294" s="263" t="e">
        <f t="shared" si="157"/>
        <v>#NUM!</v>
      </c>
      <c r="N294" s="26"/>
      <c r="O294" s="45">
        <v>285</v>
      </c>
      <c r="P294" s="46">
        <f t="shared" si="170"/>
        <v>54940</v>
      </c>
      <c r="Q294" s="261" t="e">
        <f t="shared" si="144"/>
        <v>#NUM!</v>
      </c>
      <c r="R294" s="262" t="e">
        <f t="shared" si="158"/>
        <v>#NUM!</v>
      </c>
      <c r="S294" s="272" t="e">
        <f t="shared" si="145"/>
        <v>#NUM!</v>
      </c>
      <c r="T294" s="263" t="e">
        <f t="shared" si="159"/>
        <v>#NUM!</v>
      </c>
      <c r="V294" s="45">
        <v>285</v>
      </c>
      <c r="W294" s="46">
        <f t="shared" si="171"/>
        <v>54940</v>
      </c>
      <c r="X294" s="261" t="e">
        <f t="shared" si="146"/>
        <v>#NUM!</v>
      </c>
      <c r="Y294" s="262" t="e">
        <f t="shared" si="160"/>
        <v>#NUM!</v>
      </c>
      <c r="Z294" s="272" t="e">
        <f t="shared" si="147"/>
        <v>#NUM!</v>
      </c>
      <c r="AA294" s="263" t="e">
        <f t="shared" si="161"/>
        <v>#NUM!</v>
      </c>
      <c r="AC294" s="45">
        <v>285</v>
      </c>
      <c r="AD294" s="46">
        <f t="shared" si="172"/>
        <v>54940</v>
      </c>
      <c r="AE294" s="261" t="e">
        <f t="shared" si="148"/>
        <v>#NUM!</v>
      </c>
      <c r="AF294" s="262" t="e">
        <f t="shared" si="162"/>
        <v>#NUM!</v>
      </c>
      <c r="AG294" s="272" t="e">
        <f t="shared" si="149"/>
        <v>#NUM!</v>
      </c>
      <c r="AH294" s="263" t="e">
        <f t="shared" si="163"/>
        <v>#NUM!</v>
      </c>
      <c r="AJ294" s="45">
        <v>285</v>
      </c>
      <c r="AK294" s="46">
        <f t="shared" si="173"/>
        <v>54940</v>
      </c>
      <c r="AL294" s="261" t="e">
        <f t="shared" si="150"/>
        <v>#NUM!</v>
      </c>
      <c r="AM294" s="262" t="e">
        <f t="shared" si="164"/>
        <v>#NUM!</v>
      </c>
      <c r="AN294" s="272" t="e">
        <f t="shared" si="151"/>
        <v>#NUM!</v>
      </c>
      <c r="AO294" s="263" t="e">
        <f t="shared" si="165"/>
        <v>#NUM!</v>
      </c>
      <c r="AQ294" s="45">
        <v>285</v>
      </c>
      <c r="AR294" s="46">
        <f t="shared" si="174"/>
        <v>54970</v>
      </c>
      <c r="AS294" s="261">
        <f t="shared" si="152"/>
        <v>0</v>
      </c>
      <c r="AT294" s="262">
        <f t="shared" si="166"/>
        <v>0</v>
      </c>
      <c r="AU294" s="272">
        <f t="shared" si="153"/>
        <v>0</v>
      </c>
      <c r="AV294" s="263">
        <f t="shared" si="167"/>
        <v>0</v>
      </c>
    </row>
    <row r="295" spans="1:48" x14ac:dyDescent="0.45">
      <c r="A295" s="49">
        <v>286</v>
      </c>
      <c r="B295" s="46">
        <f t="shared" si="168"/>
        <v>54970</v>
      </c>
      <c r="C295" s="268" t="e">
        <f t="shared" si="140"/>
        <v>#NUM!</v>
      </c>
      <c r="D295" s="262" t="e">
        <f t="shared" si="154"/>
        <v>#NUM!</v>
      </c>
      <c r="E295" s="262" t="e">
        <f t="shared" si="141"/>
        <v>#NUM!</v>
      </c>
      <c r="F295" s="263" t="e">
        <f t="shared" si="155"/>
        <v>#NUM!</v>
      </c>
      <c r="G295" s="27"/>
      <c r="H295" s="45">
        <v>286</v>
      </c>
      <c r="I295" s="46">
        <f t="shared" si="169"/>
        <v>54970</v>
      </c>
      <c r="J295" s="261" t="e">
        <f t="shared" si="142"/>
        <v>#NUM!</v>
      </c>
      <c r="K295" s="262" t="e">
        <f t="shared" si="156"/>
        <v>#NUM!</v>
      </c>
      <c r="L295" s="272" t="e">
        <f t="shared" si="143"/>
        <v>#NUM!</v>
      </c>
      <c r="M295" s="263" t="e">
        <f t="shared" si="157"/>
        <v>#NUM!</v>
      </c>
      <c r="N295" s="26"/>
      <c r="O295" s="45">
        <v>286</v>
      </c>
      <c r="P295" s="46">
        <f t="shared" si="170"/>
        <v>54970</v>
      </c>
      <c r="Q295" s="261" t="e">
        <f t="shared" si="144"/>
        <v>#NUM!</v>
      </c>
      <c r="R295" s="262" t="e">
        <f t="shared" si="158"/>
        <v>#NUM!</v>
      </c>
      <c r="S295" s="272" t="e">
        <f t="shared" si="145"/>
        <v>#NUM!</v>
      </c>
      <c r="T295" s="263" t="e">
        <f t="shared" si="159"/>
        <v>#NUM!</v>
      </c>
      <c r="V295" s="45">
        <v>286</v>
      </c>
      <c r="W295" s="46">
        <f t="shared" si="171"/>
        <v>54970</v>
      </c>
      <c r="X295" s="261" t="e">
        <f t="shared" si="146"/>
        <v>#NUM!</v>
      </c>
      <c r="Y295" s="262" t="e">
        <f t="shared" si="160"/>
        <v>#NUM!</v>
      </c>
      <c r="Z295" s="272" t="e">
        <f t="shared" si="147"/>
        <v>#NUM!</v>
      </c>
      <c r="AA295" s="263" t="e">
        <f t="shared" si="161"/>
        <v>#NUM!</v>
      </c>
      <c r="AC295" s="45">
        <v>286</v>
      </c>
      <c r="AD295" s="46">
        <f t="shared" si="172"/>
        <v>54970</v>
      </c>
      <c r="AE295" s="261" t="e">
        <f t="shared" si="148"/>
        <v>#NUM!</v>
      </c>
      <c r="AF295" s="262" t="e">
        <f t="shared" si="162"/>
        <v>#NUM!</v>
      </c>
      <c r="AG295" s="272" t="e">
        <f t="shared" si="149"/>
        <v>#NUM!</v>
      </c>
      <c r="AH295" s="263" t="e">
        <f t="shared" si="163"/>
        <v>#NUM!</v>
      </c>
      <c r="AJ295" s="45">
        <v>286</v>
      </c>
      <c r="AK295" s="46">
        <f t="shared" si="173"/>
        <v>54970</v>
      </c>
      <c r="AL295" s="261" t="e">
        <f t="shared" si="150"/>
        <v>#NUM!</v>
      </c>
      <c r="AM295" s="262" t="e">
        <f t="shared" si="164"/>
        <v>#NUM!</v>
      </c>
      <c r="AN295" s="272" t="e">
        <f t="shared" si="151"/>
        <v>#NUM!</v>
      </c>
      <c r="AO295" s="263" t="e">
        <f t="shared" si="165"/>
        <v>#NUM!</v>
      </c>
      <c r="AQ295" s="45">
        <v>286</v>
      </c>
      <c r="AR295" s="46">
        <f t="shared" si="174"/>
        <v>55001</v>
      </c>
      <c r="AS295" s="261">
        <f t="shared" si="152"/>
        <v>0</v>
      </c>
      <c r="AT295" s="262">
        <f t="shared" si="166"/>
        <v>0</v>
      </c>
      <c r="AU295" s="272">
        <f t="shared" si="153"/>
        <v>0</v>
      </c>
      <c r="AV295" s="263">
        <f t="shared" si="167"/>
        <v>0</v>
      </c>
    </row>
    <row r="296" spans="1:48" x14ac:dyDescent="0.45">
      <c r="A296" s="49">
        <v>287</v>
      </c>
      <c r="B296" s="46">
        <f t="shared" si="168"/>
        <v>55001</v>
      </c>
      <c r="C296" s="268" t="e">
        <f t="shared" si="140"/>
        <v>#NUM!</v>
      </c>
      <c r="D296" s="262" t="e">
        <f t="shared" si="154"/>
        <v>#NUM!</v>
      </c>
      <c r="E296" s="262" t="e">
        <f t="shared" si="141"/>
        <v>#NUM!</v>
      </c>
      <c r="F296" s="263" t="e">
        <f t="shared" si="155"/>
        <v>#NUM!</v>
      </c>
      <c r="G296" s="27"/>
      <c r="H296" s="45">
        <v>287</v>
      </c>
      <c r="I296" s="46">
        <f t="shared" si="169"/>
        <v>55001</v>
      </c>
      <c r="J296" s="261" t="e">
        <f t="shared" si="142"/>
        <v>#NUM!</v>
      </c>
      <c r="K296" s="262" t="e">
        <f t="shared" si="156"/>
        <v>#NUM!</v>
      </c>
      <c r="L296" s="272" t="e">
        <f t="shared" si="143"/>
        <v>#NUM!</v>
      </c>
      <c r="M296" s="263" t="e">
        <f t="shared" si="157"/>
        <v>#NUM!</v>
      </c>
      <c r="N296" s="26"/>
      <c r="O296" s="45">
        <v>287</v>
      </c>
      <c r="P296" s="46">
        <f t="shared" si="170"/>
        <v>55001</v>
      </c>
      <c r="Q296" s="261" t="e">
        <f t="shared" si="144"/>
        <v>#NUM!</v>
      </c>
      <c r="R296" s="262" t="e">
        <f t="shared" si="158"/>
        <v>#NUM!</v>
      </c>
      <c r="S296" s="272" t="e">
        <f t="shared" si="145"/>
        <v>#NUM!</v>
      </c>
      <c r="T296" s="263" t="e">
        <f t="shared" si="159"/>
        <v>#NUM!</v>
      </c>
      <c r="V296" s="45">
        <v>287</v>
      </c>
      <c r="W296" s="46">
        <f t="shared" si="171"/>
        <v>55001</v>
      </c>
      <c r="X296" s="261" t="e">
        <f t="shared" si="146"/>
        <v>#NUM!</v>
      </c>
      <c r="Y296" s="262" t="e">
        <f t="shared" si="160"/>
        <v>#NUM!</v>
      </c>
      <c r="Z296" s="272" t="e">
        <f t="shared" si="147"/>
        <v>#NUM!</v>
      </c>
      <c r="AA296" s="263" t="e">
        <f t="shared" si="161"/>
        <v>#NUM!</v>
      </c>
      <c r="AC296" s="45">
        <v>287</v>
      </c>
      <c r="AD296" s="46">
        <f t="shared" si="172"/>
        <v>55001</v>
      </c>
      <c r="AE296" s="261" t="e">
        <f t="shared" si="148"/>
        <v>#NUM!</v>
      </c>
      <c r="AF296" s="262" t="e">
        <f t="shared" si="162"/>
        <v>#NUM!</v>
      </c>
      <c r="AG296" s="272" t="e">
        <f t="shared" si="149"/>
        <v>#NUM!</v>
      </c>
      <c r="AH296" s="263" t="e">
        <f t="shared" si="163"/>
        <v>#NUM!</v>
      </c>
      <c r="AJ296" s="45">
        <v>287</v>
      </c>
      <c r="AK296" s="46">
        <f t="shared" si="173"/>
        <v>55001</v>
      </c>
      <c r="AL296" s="261" t="e">
        <f t="shared" si="150"/>
        <v>#NUM!</v>
      </c>
      <c r="AM296" s="262" t="e">
        <f t="shared" si="164"/>
        <v>#NUM!</v>
      </c>
      <c r="AN296" s="272" t="e">
        <f t="shared" si="151"/>
        <v>#NUM!</v>
      </c>
      <c r="AO296" s="263" t="e">
        <f t="shared" si="165"/>
        <v>#NUM!</v>
      </c>
      <c r="AQ296" s="45">
        <v>287</v>
      </c>
      <c r="AR296" s="46">
        <f t="shared" si="174"/>
        <v>55032</v>
      </c>
      <c r="AS296" s="261">
        <f t="shared" si="152"/>
        <v>0</v>
      </c>
      <c r="AT296" s="262">
        <f t="shared" si="166"/>
        <v>0</v>
      </c>
      <c r="AU296" s="272">
        <f t="shared" si="153"/>
        <v>0</v>
      </c>
      <c r="AV296" s="263">
        <f t="shared" si="167"/>
        <v>0</v>
      </c>
    </row>
    <row r="297" spans="1:48" ht="14.65" thickBot="1" x14ac:dyDescent="0.5">
      <c r="A297" s="52">
        <v>288</v>
      </c>
      <c r="B297" s="53">
        <f t="shared" si="168"/>
        <v>55032</v>
      </c>
      <c r="C297" s="269" t="e">
        <f t="shared" si="140"/>
        <v>#NUM!</v>
      </c>
      <c r="D297" s="265" t="e">
        <f t="shared" si="154"/>
        <v>#NUM!</v>
      </c>
      <c r="E297" s="265" t="e">
        <f t="shared" si="141"/>
        <v>#NUM!</v>
      </c>
      <c r="F297" s="266" t="e">
        <f t="shared" si="155"/>
        <v>#NUM!</v>
      </c>
      <c r="G297" s="27"/>
      <c r="H297" s="47">
        <v>288</v>
      </c>
      <c r="I297" s="53">
        <f t="shared" si="169"/>
        <v>55032</v>
      </c>
      <c r="J297" s="264" t="e">
        <f t="shared" si="142"/>
        <v>#NUM!</v>
      </c>
      <c r="K297" s="265" t="e">
        <f t="shared" si="156"/>
        <v>#NUM!</v>
      </c>
      <c r="L297" s="273" t="e">
        <f t="shared" si="143"/>
        <v>#NUM!</v>
      </c>
      <c r="M297" s="266" t="e">
        <f t="shared" si="157"/>
        <v>#NUM!</v>
      </c>
      <c r="N297" s="26"/>
      <c r="O297" s="47">
        <v>288</v>
      </c>
      <c r="P297" s="53">
        <f t="shared" si="170"/>
        <v>55032</v>
      </c>
      <c r="Q297" s="264" t="e">
        <f t="shared" si="144"/>
        <v>#NUM!</v>
      </c>
      <c r="R297" s="265" t="e">
        <f t="shared" si="158"/>
        <v>#NUM!</v>
      </c>
      <c r="S297" s="273" t="e">
        <f t="shared" si="145"/>
        <v>#NUM!</v>
      </c>
      <c r="T297" s="266" t="e">
        <f t="shared" si="159"/>
        <v>#NUM!</v>
      </c>
      <c r="V297" s="47">
        <v>288</v>
      </c>
      <c r="W297" s="53">
        <f t="shared" si="171"/>
        <v>55032</v>
      </c>
      <c r="X297" s="264" t="e">
        <f t="shared" si="146"/>
        <v>#NUM!</v>
      </c>
      <c r="Y297" s="265" t="e">
        <f t="shared" si="160"/>
        <v>#NUM!</v>
      </c>
      <c r="Z297" s="273" t="e">
        <f t="shared" si="147"/>
        <v>#NUM!</v>
      </c>
      <c r="AA297" s="266" t="e">
        <f t="shared" si="161"/>
        <v>#NUM!</v>
      </c>
      <c r="AC297" s="47">
        <v>288</v>
      </c>
      <c r="AD297" s="53">
        <f t="shared" si="172"/>
        <v>55032</v>
      </c>
      <c r="AE297" s="264" t="e">
        <f t="shared" si="148"/>
        <v>#NUM!</v>
      </c>
      <c r="AF297" s="265" t="e">
        <f t="shared" si="162"/>
        <v>#NUM!</v>
      </c>
      <c r="AG297" s="273" t="e">
        <f t="shared" si="149"/>
        <v>#NUM!</v>
      </c>
      <c r="AH297" s="266" t="e">
        <f t="shared" si="163"/>
        <v>#NUM!</v>
      </c>
      <c r="AJ297" s="47">
        <v>288</v>
      </c>
      <c r="AK297" s="53">
        <f t="shared" si="173"/>
        <v>55032</v>
      </c>
      <c r="AL297" s="264" t="e">
        <f t="shared" si="150"/>
        <v>#NUM!</v>
      </c>
      <c r="AM297" s="265" t="e">
        <f t="shared" si="164"/>
        <v>#NUM!</v>
      </c>
      <c r="AN297" s="273" t="e">
        <f t="shared" si="151"/>
        <v>#NUM!</v>
      </c>
      <c r="AO297" s="266" t="e">
        <f t="shared" si="165"/>
        <v>#NUM!</v>
      </c>
      <c r="AQ297" s="47">
        <v>288</v>
      </c>
      <c r="AR297" s="53">
        <f t="shared" si="174"/>
        <v>55062</v>
      </c>
      <c r="AS297" s="264">
        <f t="shared" si="152"/>
        <v>0</v>
      </c>
      <c r="AT297" s="265">
        <f t="shared" si="166"/>
        <v>0</v>
      </c>
      <c r="AU297" s="273">
        <f t="shared" si="153"/>
        <v>0</v>
      </c>
      <c r="AV297" s="266">
        <f t="shared" si="167"/>
        <v>0</v>
      </c>
    </row>
    <row r="298" spans="1:48" x14ac:dyDescent="0.45">
      <c r="A298" s="49">
        <v>289</v>
      </c>
      <c r="B298" s="46">
        <f t="shared" si="168"/>
        <v>55062</v>
      </c>
      <c r="C298" s="270" t="e">
        <f t="shared" si="140"/>
        <v>#NUM!</v>
      </c>
      <c r="D298" s="259" t="e">
        <f t="shared" si="154"/>
        <v>#NUM!</v>
      </c>
      <c r="E298" s="259" t="e">
        <f t="shared" si="141"/>
        <v>#NUM!</v>
      </c>
      <c r="F298" s="260" t="e">
        <f t="shared" si="155"/>
        <v>#NUM!</v>
      </c>
      <c r="G298" s="27"/>
      <c r="H298" s="43">
        <v>289</v>
      </c>
      <c r="I298" s="46">
        <f t="shared" si="169"/>
        <v>55062</v>
      </c>
      <c r="J298" s="258" t="e">
        <f t="shared" si="142"/>
        <v>#NUM!</v>
      </c>
      <c r="K298" s="259" t="e">
        <f t="shared" si="156"/>
        <v>#NUM!</v>
      </c>
      <c r="L298" s="271" t="e">
        <f t="shared" si="143"/>
        <v>#NUM!</v>
      </c>
      <c r="M298" s="260" t="e">
        <f t="shared" si="157"/>
        <v>#NUM!</v>
      </c>
      <c r="N298" s="26"/>
      <c r="O298" s="43">
        <v>289</v>
      </c>
      <c r="P298" s="46">
        <f t="shared" si="170"/>
        <v>55062</v>
      </c>
      <c r="Q298" s="258" t="e">
        <f t="shared" si="144"/>
        <v>#NUM!</v>
      </c>
      <c r="R298" s="259" t="e">
        <f t="shared" si="158"/>
        <v>#NUM!</v>
      </c>
      <c r="S298" s="271" t="e">
        <f t="shared" si="145"/>
        <v>#NUM!</v>
      </c>
      <c r="T298" s="260" t="e">
        <f t="shared" si="159"/>
        <v>#NUM!</v>
      </c>
      <c r="V298" s="43">
        <v>289</v>
      </c>
      <c r="W298" s="46">
        <f t="shared" si="171"/>
        <v>55062</v>
      </c>
      <c r="X298" s="258" t="e">
        <f t="shared" si="146"/>
        <v>#NUM!</v>
      </c>
      <c r="Y298" s="259" t="e">
        <f t="shared" si="160"/>
        <v>#NUM!</v>
      </c>
      <c r="Z298" s="271" t="e">
        <f t="shared" si="147"/>
        <v>#NUM!</v>
      </c>
      <c r="AA298" s="260" t="e">
        <f t="shared" si="161"/>
        <v>#NUM!</v>
      </c>
      <c r="AC298" s="43">
        <v>289</v>
      </c>
      <c r="AD298" s="46">
        <f t="shared" si="172"/>
        <v>55062</v>
      </c>
      <c r="AE298" s="258" t="e">
        <f t="shared" si="148"/>
        <v>#NUM!</v>
      </c>
      <c r="AF298" s="259" t="e">
        <f t="shared" si="162"/>
        <v>#NUM!</v>
      </c>
      <c r="AG298" s="271" t="e">
        <f t="shared" si="149"/>
        <v>#NUM!</v>
      </c>
      <c r="AH298" s="260" t="e">
        <f t="shared" si="163"/>
        <v>#NUM!</v>
      </c>
      <c r="AJ298" s="43">
        <v>289</v>
      </c>
      <c r="AK298" s="46">
        <f t="shared" si="173"/>
        <v>55062</v>
      </c>
      <c r="AL298" s="258" t="e">
        <f t="shared" si="150"/>
        <v>#NUM!</v>
      </c>
      <c r="AM298" s="259" t="e">
        <f t="shared" si="164"/>
        <v>#NUM!</v>
      </c>
      <c r="AN298" s="271" t="e">
        <f t="shared" si="151"/>
        <v>#NUM!</v>
      </c>
      <c r="AO298" s="260" t="e">
        <f t="shared" si="165"/>
        <v>#NUM!</v>
      </c>
      <c r="AQ298" s="43">
        <v>289</v>
      </c>
      <c r="AR298" s="46">
        <f t="shared" si="174"/>
        <v>55093</v>
      </c>
      <c r="AS298" s="258">
        <f t="shared" si="152"/>
        <v>0</v>
      </c>
      <c r="AT298" s="259">
        <f t="shared" si="166"/>
        <v>0</v>
      </c>
      <c r="AU298" s="271">
        <f t="shared" si="153"/>
        <v>0</v>
      </c>
      <c r="AV298" s="260">
        <f t="shared" si="167"/>
        <v>0</v>
      </c>
    </row>
    <row r="299" spans="1:48" x14ac:dyDescent="0.45">
      <c r="A299" s="49">
        <v>290</v>
      </c>
      <c r="B299" s="46">
        <f t="shared" si="168"/>
        <v>55093</v>
      </c>
      <c r="C299" s="268" t="e">
        <f t="shared" si="140"/>
        <v>#NUM!</v>
      </c>
      <c r="D299" s="262" t="e">
        <f t="shared" si="154"/>
        <v>#NUM!</v>
      </c>
      <c r="E299" s="262" t="e">
        <f t="shared" si="141"/>
        <v>#NUM!</v>
      </c>
      <c r="F299" s="263" t="e">
        <f t="shared" si="155"/>
        <v>#NUM!</v>
      </c>
      <c r="G299" s="27"/>
      <c r="H299" s="45">
        <v>290</v>
      </c>
      <c r="I299" s="46">
        <f t="shared" si="169"/>
        <v>55093</v>
      </c>
      <c r="J299" s="261" t="e">
        <f t="shared" si="142"/>
        <v>#NUM!</v>
      </c>
      <c r="K299" s="262" t="e">
        <f t="shared" si="156"/>
        <v>#NUM!</v>
      </c>
      <c r="L299" s="272" t="e">
        <f t="shared" si="143"/>
        <v>#NUM!</v>
      </c>
      <c r="M299" s="263" t="e">
        <f t="shared" si="157"/>
        <v>#NUM!</v>
      </c>
      <c r="N299" s="26"/>
      <c r="O299" s="45">
        <v>290</v>
      </c>
      <c r="P299" s="46">
        <f t="shared" si="170"/>
        <v>55093</v>
      </c>
      <c r="Q299" s="261" t="e">
        <f t="shared" si="144"/>
        <v>#NUM!</v>
      </c>
      <c r="R299" s="262" t="e">
        <f t="shared" si="158"/>
        <v>#NUM!</v>
      </c>
      <c r="S299" s="272" t="e">
        <f t="shared" si="145"/>
        <v>#NUM!</v>
      </c>
      <c r="T299" s="263" t="e">
        <f t="shared" si="159"/>
        <v>#NUM!</v>
      </c>
      <c r="V299" s="45">
        <v>290</v>
      </c>
      <c r="W299" s="46">
        <f t="shared" si="171"/>
        <v>55093</v>
      </c>
      <c r="X299" s="261" t="e">
        <f t="shared" si="146"/>
        <v>#NUM!</v>
      </c>
      <c r="Y299" s="262" t="e">
        <f t="shared" si="160"/>
        <v>#NUM!</v>
      </c>
      <c r="Z299" s="272" t="e">
        <f t="shared" si="147"/>
        <v>#NUM!</v>
      </c>
      <c r="AA299" s="263" t="e">
        <f t="shared" si="161"/>
        <v>#NUM!</v>
      </c>
      <c r="AC299" s="45">
        <v>290</v>
      </c>
      <c r="AD299" s="46">
        <f t="shared" si="172"/>
        <v>55093</v>
      </c>
      <c r="AE299" s="261" t="e">
        <f t="shared" si="148"/>
        <v>#NUM!</v>
      </c>
      <c r="AF299" s="262" t="e">
        <f t="shared" si="162"/>
        <v>#NUM!</v>
      </c>
      <c r="AG299" s="272" t="e">
        <f t="shared" si="149"/>
        <v>#NUM!</v>
      </c>
      <c r="AH299" s="263" t="e">
        <f t="shared" si="163"/>
        <v>#NUM!</v>
      </c>
      <c r="AJ299" s="45">
        <v>290</v>
      </c>
      <c r="AK299" s="46">
        <f t="shared" si="173"/>
        <v>55093</v>
      </c>
      <c r="AL299" s="261" t="e">
        <f t="shared" si="150"/>
        <v>#NUM!</v>
      </c>
      <c r="AM299" s="262" t="e">
        <f t="shared" si="164"/>
        <v>#NUM!</v>
      </c>
      <c r="AN299" s="272" t="e">
        <f t="shared" si="151"/>
        <v>#NUM!</v>
      </c>
      <c r="AO299" s="263" t="e">
        <f t="shared" si="165"/>
        <v>#NUM!</v>
      </c>
      <c r="AQ299" s="45">
        <v>290</v>
      </c>
      <c r="AR299" s="46">
        <f t="shared" si="174"/>
        <v>55123</v>
      </c>
      <c r="AS299" s="261">
        <f t="shared" si="152"/>
        <v>0</v>
      </c>
      <c r="AT299" s="262">
        <f t="shared" si="166"/>
        <v>0</v>
      </c>
      <c r="AU299" s="272">
        <f t="shared" si="153"/>
        <v>0</v>
      </c>
      <c r="AV299" s="263">
        <f t="shared" si="167"/>
        <v>0</v>
      </c>
    </row>
    <row r="300" spans="1:48" x14ac:dyDescent="0.45">
      <c r="A300" s="49">
        <v>291</v>
      </c>
      <c r="B300" s="46">
        <f t="shared" si="168"/>
        <v>55123</v>
      </c>
      <c r="C300" s="268" t="e">
        <f t="shared" si="140"/>
        <v>#NUM!</v>
      </c>
      <c r="D300" s="262" t="e">
        <f t="shared" si="154"/>
        <v>#NUM!</v>
      </c>
      <c r="E300" s="262" t="e">
        <f t="shared" si="141"/>
        <v>#NUM!</v>
      </c>
      <c r="F300" s="263" t="e">
        <f t="shared" si="155"/>
        <v>#NUM!</v>
      </c>
      <c r="G300" s="27"/>
      <c r="H300" s="45">
        <v>291</v>
      </c>
      <c r="I300" s="46">
        <f t="shared" si="169"/>
        <v>55123</v>
      </c>
      <c r="J300" s="261" t="e">
        <f t="shared" si="142"/>
        <v>#NUM!</v>
      </c>
      <c r="K300" s="262" t="e">
        <f t="shared" si="156"/>
        <v>#NUM!</v>
      </c>
      <c r="L300" s="272" t="e">
        <f t="shared" si="143"/>
        <v>#NUM!</v>
      </c>
      <c r="M300" s="263" t="e">
        <f t="shared" si="157"/>
        <v>#NUM!</v>
      </c>
      <c r="N300" s="26"/>
      <c r="O300" s="45">
        <v>291</v>
      </c>
      <c r="P300" s="46">
        <f t="shared" si="170"/>
        <v>55123</v>
      </c>
      <c r="Q300" s="261" t="e">
        <f t="shared" si="144"/>
        <v>#NUM!</v>
      </c>
      <c r="R300" s="262" t="e">
        <f t="shared" si="158"/>
        <v>#NUM!</v>
      </c>
      <c r="S300" s="272" t="e">
        <f t="shared" si="145"/>
        <v>#NUM!</v>
      </c>
      <c r="T300" s="263" t="e">
        <f t="shared" si="159"/>
        <v>#NUM!</v>
      </c>
      <c r="V300" s="45">
        <v>291</v>
      </c>
      <c r="W300" s="46">
        <f t="shared" si="171"/>
        <v>55123</v>
      </c>
      <c r="X300" s="261" t="e">
        <f t="shared" si="146"/>
        <v>#NUM!</v>
      </c>
      <c r="Y300" s="262" t="e">
        <f t="shared" si="160"/>
        <v>#NUM!</v>
      </c>
      <c r="Z300" s="272" t="e">
        <f t="shared" si="147"/>
        <v>#NUM!</v>
      </c>
      <c r="AA300" s="263" t="e">
        <f t="shared" si="161"/>
        <v>#NUM!</v>
      </c>
      <c r="AC300" s="45">
        <v>291</v>
      </c>
      <c r="AD300" s="46">
        <f t="shared" si="172"/>
        <v>55123</v>
      </c>
      <c r="AE300" s="261" t="e">
        <f t="shared" si="148"/>
        <v>#NUM!</v>
      </c>
      <c r="AF300" s="262" t="e">
        <f t="shared" si="162"/>
        <v>#NUM!</v>
      </c>
      <c r="AG300" s="272" t="e">
        <f t="shared" si="149"/>
        <v>#NUM!</v>
      </c>
      <c r="AH300" s="263" t="e">
        <f t="shared" si="163"/>
        <v>#NUM!</v>
      </c>
      <c r="AJ300" s="45">
        <v>291</v>
      </c>
      <c r="AK300" s="46">
        <f t="shared" si="173"/>
        <v>55123</v>
      </c>
      <c r="AL300" s="261" t="e">
        <f t="shared" si="150"/>
        <v>#NUM!</v>
      </c>
      <c r="AM300" s="262" t="e">
        <f t="shared" si="164"/>
        <v>#NUM!</v>
      </c>
      <c r="AN300" s="272" t="e">
        <f t="shared" si="151"/>
        <v>#NUM!</v>
      </c>
      <c r="AO300" s="263" t="e">
        <f t="shared" si="165"/>
        <v>#NUM!</v>
      </c>
      <c r="AQ300" s="45">
        <v>291</v>
      </c>
      <c r="AR300" s="46">
        <f t="shared" si="174"/>
        <v>55154</v>
      </c>
      <c r="AS300" s="261">
        <f t="shared" si="152"/>
        <v>0</v>
      </c>
      <c r="AT300" s="262">
        <f t="shared" si="166"/>
        <v>0</v>
      </c>
      <c r="AU300" s="272">
        <f t="shared" si="153"/>
        <v>0</v>
      </c>
      <c r="AV300" s="263">
        <f t="shared" si="167"/>
        <v>0</v>
      </c>
    </row>
    <row r="301" spans="1:48" x14ac:dyDescent="0.45">
      <c r="A301" s="49">
        <v>292</v>
      </c>
      <c r="B301" s="46">
        <f t="shared" si="168"/>
        <v>55154</v>
      </c>
      <c r="C301" s="268" t="e">
        <f t="shared" si="140"/>
        <v>#NUM!</v>
      </c>
      <c r="D301" s="262" t="e">
        <f t="shared" si="154"/>
        <v>#NUM!</v>
      </c>
      <c r="E301" s="262" t="e">
        <f t="shared" si="141"/>
        <v>#NUM!</v>
      </c>
      <c r="F301" s="263" t="e">
        <f t="shared" si="155"/>
        <v>#NUM!</v>
      </c>
      <c r="G301" s="27"/>
      <c r="H301" s="45">
        <v>292</v>
      </c>
      <c r="I301" s="46">
        <f t="shared" si="169"/>
        <v>55154</v>
      </c>
      <c r="J301" s="261" t="e">
        <f t="shared" si="142"/>
        <v>#NUM!</v>
      </c>
      <c r="K301" s="262" t="e">
        <f t="shared" si="156"/>
        <v>#NUM!</v>
      </c>
      <c r="L301" s="272" t="e">
        <f t="shared" si="143"/>
        <v>#NUM!</v>
      </c>
      <c r="M301" s="263" t="e">
        <f t="shared" si="157"/>
        <v>#NUM!</v>
      </c>
      <c r="N301" s="26"/>
      <c r="O301" s="45">
        <v>292</v>
      </c>
      <c r="P301" s="46">
        <f t="shared" si="170"/>
        <v>55154</v>
      </c>
      <c r="Q301" s="261" t="e">
        <f t="shared" si="144"/>
        <v>#NUM!</v>
      </c>
      <c r="R301" s="262" t="e">
        <f t="shared" si="158"/>
        <v>#NUM!</v>
      </c>
      <c r="S301" s="272" t="e">
        <f t="shared" si="145"/>
        <v>#NUM!</v>
      </c>
      <c r="T301" s="263" t="e">
        <f t="shared" si="159"/>
        <v>#NUM!</v>
      </c>
      <c r="V301" s="45">
        <v>292</v>
      </c>
      <c r="W301" s="46">
        <f t="shared" si="171"/>
        <v>55154</v>
      </c>
      <c r="X301" s="261" t="e">
        <f t="shared" si="146"/>
        <v>#NUM!</v>
      </c>
      <c r="Y301" s="262" t="e">
        <f t="shared" si="160"/>
        <v>#NUM!</v>
      </c>
      <c r="Z301" s="272" t="e">
        <f t="shared" si="147"/>
        <v>#NUM!</v>
      </c>
      <c r="AA301" s="263" t="e">
        <f t="shared" si="161"/>
        <v>#NUM!</v>
      </c>
      <c r="AC301" s="45">
        <v>292</v>
      </c>
      <c r="AD301" s="46">
        <f t="shared" si="172"/>
        <v>55154</v>
      </c>
      <c r="AE301" s="261" t="e">
        <f t="shared" si="148"/>
        <v>#NUM!</v>
      </c>
      <c r="AF301" s="262" t="e">
        <f t="shared" si="162"/>
        <v>#NUM!</v>
      </c>
      <c r="AG301" s="272" t="e">
        <f t="shared" si="149"/>
        <v>#NUM!</v>
      </c>
      <c r="AH301" s="263" t="e">
        <f t="shared" si="163"/>
        <v>#NUM!</v>
      </c>
      <c r="AJ301" s="45">
        <v>292</v>
      </c>
      <c r="AK301" s="46">
        <f t="shared" si="173"/>
        <v>55154</v>
      </c>
      <c r="AL301" s="261" t="e">
        <f t="shared" si="150"/>
        <v>#NUM!</v>
      </c>
      <c r="AM301" s="262" t="e">
        <f t="shared" si="164"/>
        <v>#NUM!</v>
      </c>
      <c r="AN301" s="272" t="e">
        <f t="shared" si="151"/>
        <v>#NUM!</v>
      </c>
      <c r="AO301" s="263" t="e">
        <f t="shared" si="165"/>
        <v>#NUM!</v>
      </c>
      <c r="AQ301" s="45">
        <v>292</v>
      </c>
      <c r="AR301" s="46">
        <f t="shared" si="174"/>
        <v>55185</v>
      </c>
      <c r="AS301" s="261">
        <f t="shared" si="152"/>
        <v>0</v>
      </c>
      <c r="AT301" s="262">
        <f t="shared" si="166"/>
        <v>0</v>
      </c>
      <c r="AU301" s="272">
        <f t="shared" si="153"/>
        <v>0</v>
      </c>
      <c r="AV301" s="263">
        <f t="shared" si="167"/>
        <v>0</v>
      </c>
    </row>
    <row r="302" spans="1:48" x14ac:dyDescent="0.45">
      <c r="A302" s="49">
        <v>293</v>
      </c>
      <c r="B302" s="46">
        <f t="shared" si="168"/>
        <v>55185</v>
      </c>
      <c r="C302" s="268" t="e">
        <f t="shared" si="140"/>
        <v>#NUM!</v>
      </c>
      <c r="D302" s="262" t="e">
        <f t="shared" si="154"/>
        <v>#NUM!</v>
      </c>
      <c r="E302" s="262" t="e">
        <f t="shared" si="141"/>
        <v>#NUM!</v>
      </c>
      <c r="F302" s="263" t="e">
        <f t="shared" si="155"/>
        <v>#NUM!</v>
      </c>
      <c r="G302" s="27"/>
      <c r="H302" s="45">
        <v>293</v>
      </c>
      <c r="I302" s="46">
        <f t="shared" si="169"/>
        <v>55185</v>
      </c>
      <c r="J302" s="261" t="e">
        <f t="shared" si="142"/>
        <v>#NUM!</v>
      </c>
      <c r="K302" s="262" t="e">
        <f t="shared" si="156"/>
        <v>#NUM!</v>
      </c>
      <c r="L302" s="272" t="e">
        <f t="shared" si="143"/>
        <v>#NUM!</v>
      </c>
      <c r="M302" s="263" t="e">
        <f t="shared" si="157"/>
        <v>#NUM!</v>
      </c>
      <c r="N302" s="26"/>
      <c r="O302" s="45">
        <v>293</v>
      </c>
      <c r="P302" s="46">
        <f t="shared" si="170"/>
        <v>55185</v>
      </c>
      <c r="Q302" s="261" t="e">
        <f t="shared" si="144"/>
        <v>#NUM!</v>
      </c>
      <c r="R302" s="262" t="e">
        <f t="shared" si="158"/>
        <v>#NUM!</v>
      </c>
      <c r="S302" s="272" t="e">
        <f t="shared" si="145"/>
        <v>#NUM!</v>
      </c>
      <c r="T302" s="263" t="e">
        <f t="shared" si="159"/>
        <v>#NUM!</v>
      </c>
      <c r="V302" s="45">
        <v>293</v>
      </c>
      <c r="W302" s="46">
        <f t="shared" si="171"/>
        <v>55185</v>
      </c>
      <c r="X302" s="261" t="e">
        <f t="shared" si="146"/>
        <v>#NUM!</v>
      </c>
      <c r="Y302" s="262" t="e">
        <f t="shared" si="160"/>
        <v>#NUM!</v>
      </c>
      <c r="Z302" s="272" t="e">
        <f t="shared" si="147"/>
        <v>#NUM!</v>
      </c>
      <c r="AA302" s="263" t="e">
        <f t="shared" si="161"/>
        <v>#NUM!</v>
      </c>
      <c r="AC302" s="45">
        <v>293</v>
      </c>
      <c r="AD302" s="46">
        <f t="shared" si="172"/>
        <v>55185</v>
      </c>
      <c r="AE302" s="261" t="e">
        <f t="shared" si="148"/>
        <v>#NUM!</v>
      </c>
      <c r="AF302" s="262" t="e">
        <f t="shared" si="162"/>
        <v>#NUM!</v>
      </c>
      <c r="AG302" s="272" t="e">
        <f t="shared" si="149"/>
        <v>#NUM!</v>
      </c>
      <c r="AH302" s="263" t="e">
        <f t="shared" si="163"/>
        <v>#NUM!</v>
      </c>
      <c r="AJ302" s="45">
        <v>293</v>
      </c>
      <c r="AK302" s="46">
        <f t="shared" si="173"/>
        <v>55185</v>
      </c>
      <c r="AL302" s="261" t="e">
        <f t="shared" si="150"/>
        <v>#NUM!</v>
      </c>
      <c r="AM302" s="262" t="e">
        <f t="shared" si="164"/>
        <v>#NUM!</v>
      </c>
      <c r="AN302" s="272" t="e">
        <f t="shared" si="151"/>
        <v>#NUM!</v>
      </c>
      <c r="AO302" s="263" t="e">
        <f t="shared" si="165"/>
        <v>#NUM!</v>
      </c>
      <c r="AQ302" s="45">
        <v>293</v>
      </c>
      <c r="AR302" s="46">
        <f t="shared" si="174"/>
        <v>55213</v>
      </c>
      <c r="AS302" s="261">
        <f t="shared" si="152"/>
        <v>0</v>
      </c>
      <c r="AT302" s="262">
        <f t="shared" si="166"/>
        <v>0</v>
      </c>
      <c r="AU302" s="272">
        <f t="shared" si="153"/>
        <v>0</v>
      </c>
      <c r="AV302" s="263">
        <f t="shared" si="167"/>
        <v>0</v>
      </c>
    </row>
    <row r="303" spans="1:48" x14ac:dyDescent="0.45">
      <c r="A303" s="49">
        <v>294</v>
      </c>
      <c r="B303" s="46">
        <f t="shared" si="168"/>
        <v>55213</v>
      </c>
      <c r="C303" s="268" t="e">
        <f t="shared" si="140"/>
        <v>#NUM!</v>
      </c>
      <c r="D303" s="262" t="e">
        <f t="shared" si="154"/>
        <v>#NUM!</v>
      </c>
      <c r="E303" s="262" t="e">
        <f t="shared" si="141"/>
        <v>#NUM!</v>
      </c>
      <c r="F303" s="263" t="e">
        <f t="shared" si="155"/>
        <v>#NUM!</v>
      </c>
      <c r="G303" s="27"/>
      <c r="H303" s="45">
        <v>294</v>
      </c>
      <c r="I303" s="46">
        <f t="shared" si="169"/>
        <v>55213</v>
      </c>
      <c r="J303" s="261" t="e">
        <f t="shared" si="142"/>
        <v>#NUM!</v>
      </c>
      <c r="K303" s="262" t="e">
        <f t="shared" si="156"/>
        <v>#NUM!</v>
      </c>
      <c r="L303" s="272" t="e">
        <f t="shared" si="143"/>
        <v>#NUM!</v>
      </c>
      <c r="M303" s="263" t="e">
        <f t="shared" si="157"/>
        <v>#NUM!</v>
      </c>
      <c r="N303" s="26"/>
      <c r="O303" s="45">
        <v>294</v>
      </c>
      <c r="P303" s="46">
        <f t="shared" si="170"/>
        <v>55213</v>
      </c>
      <c r="Q303" s="261" t="e">
        <f t="shared" si="144"/>
        <v>#NUM!</v>
      </c>
      <c r="R303" s="262" t="e">
        <f t="shared" si="158"/>
        <v>#NUM!</v>
      </c>
      <c r="S303" s="272" t="e">
        <f t="shared" si="145"/>
        <v>#NUM!</v>
      </c>
      <c r="T303" s="263" t="e">
        <f t="shared" si="159"/>
        <v>#NUM!</v>
      </c>
      <c r="V303" s="45">
        <v>294</v>
      </c>
      <c r="W303" s="46">
        <f t="shared" si="171"/>
        <v>55213</v>
      </c>
      <c r="X303" s="261" t="e">
        <f t="shared" si="146"/>
        <v>#NUM!</v>
      </c>
      <c r="Y303" s="262" t="e">
        <f t="shared" si="160"/>
        <v>#NUM!</v>
      </c>
      <c r="Z303" s="272" t="e">
        <f t="shared" si="147"/>
        <v>#NUM!</v>
      </c>
      <c r="AA303" s="263" t="e">
        <f t="shared" si="161"/>
        <v>#NUM!</v>
      </c>
      <c r="AC303" s="45">
        <v>294</v>
      </c>
      <c r="AD303" s="46">
        <f t="shared" si="172"/>
        <v>55213</v>
      </c>
      <c r="AE303" s="261" t="e">
        <f t="shared" si="148"/>
        <v>#NUM!</v>
      </c>
      <c r="AF303" s="262" t="e">
        <f t="shared" si="162"/>
        <v>#NUM!</v>
      </c>
      <c r="AG303" s="272" t="e">
        <f t="shared" si="149"/>
        <v>#NUM!</v>
      </c>
      <c r="AH303" s="263" t="e">
        <f t="shared" si="163"/>
        <v>#NUM!</v>
      </c>
      <c r="AJ303" s="45">
        <v>294</v>
      </c>
      <c r="AK303" s="46">
        <f t="shared" si="173"/>
        <v>55213</v>
      </c>
      <c r="AL303" s="261" t="e">
        <f t="shared" si="150"/>
        <v>#NUM!</v>
      </c>
      <c r="AM303" s="262" t="e">
        <f t="shared" si="164"/>
        <v>#NUM!</v>
      </c>
      <c r="AN303" s="272" t="e">
        <f t="shared" si="151"/>
        <v>#NUM!</v>
      </c>
      <c r="AO303" s="263" t="e">
        <f t="shared" si="165"/>
        <v>#NUM!</v>
      </c>
      <c r="AQ303" s="45">
        <v>294</v>
      </c>
      <c r="AR303" s="46">
        <f t="shared" si="174"/>
        <v>55244</v>
      </c>
      <c r="AS303" s="261">
        <f t="shared" si="152"/>
        <v>0</v>
      </c>
      <c r="AT303" s="262">
        <f t="shared" si="166"/>
        <v>0</v>
      </c>
      <c r="AU303" s="272">
        <f t="shared" si="153"/>
        <v>0</v>
      </c>
      <c r="AV303" s="263">
        <f t="shared" si="167"/>
        <v>0</v>
      </c>
    </row>
    <row r="304" spans="1:48" x14ac:dyDescent="0.45">
      <c r="A304" s="49">
        <v>295</v>
      </c>
      <c r="B304" s="46">
        <f t="shared" si="168"/>
        <v>55244</v>
      </c>
      <c r="C304" s="268" t="e">
        <f t="shared" si="140"/>
        <v>#NUM!</v>
      </c>
      <c r="D304" s="262" t="e">
        <f t="shared" si="154"/>
        <v>#NUM!</v>
      </c>
      <c r="E304" s="262" t="e">
        <f t="shared" si="141"/>
        <v>#NUM!</v>
      </c>
      <c r="F304" s="263" t="e">
        <f t="shared" si="155"/>
        <v>#NUM!</v>
      </c>
      <c r="G304" s="27"/>
      <c r="H304" s="45">
        <v>295</v>
      </c>
      <c r="I304" s="46">
        <f t="shared" si="169"/>
        <v>55244</v>
      </c>
      <c r="J304" s="261" t="e">
        <f t="shared" si="142"/>
        <v>#NUM!</v>
      </c>
      <c r="K304" s="262" t="e">
        <f t="shared" si="156"/>
        <v>#NUM!</v>
      </c>
      <c r="L304" s="272" t="e">
        <f t="shared" si="143"/>
        <v>#NUM!</v>
      </c>
      <c r="M304" s="263" t="e">
        <f t="shared" si="157"/>
        <v>#NUM!</v>
      </c>
      <c r="N304" s="26"/>
      <c r="O304" s="45">
        <v>295</v>
      </c>
      <c r="P304" s="46">
        <f t="shared" si="170"/>
        <v>55244</v>
      </c>
      <c r="Q304" s="261" t="e">
        <f t="shared" si="144"/>
        <v>#NUM!</v>
      </c>
      <c r="R304" s="262" t="e">
        <f t="shared" si="158"/>
        <v>#NUM!</v>
      </c>
      <c r="S304" s="272" t="e">
        <f t="shared" si="145"/>
        <v>#NUM!</v>
      </c>
      <c r="T304" s="263" t="e">
        <f t="shared" si="159"/>
        <v>#NUM!</v>
      </c>
      <c r="V304" s="45">
        <v>295</v>
      </c>
      <c r="W304" s="46">
        <f t="shared" si="171"/>
        <v>55244</v>
      </c>
      <c r="X304" s="261" t="e">
        <f t="shared" si="146"/>
        <v>#NUM!</v>
      </c>
      <c r="Y304" s="262" t="e">
        <f t="shared" si="160"/>
        <v>#NUM!</v>
      </c>
      <c r="Z304" s="272" t="e">
        <f t="shared" si="147"/>
        <v>#NUM!</v>
      </c>
      <c r="AA304" s="263" t="e">
        <f t="shared" si="161"/>
        <v>#NUM!</v>
      </c>
      <c r="AC304" s="45">
        <v>295</v>
      </c>
      <c r="AD304" s="46">
        <f t="shared" si="172"/>
        <v>55244</v>
      </c>
      <c r="AE304" s="261" t="e">
        <f t="shared" si="148"/>
        <v>#NUM!</v>
      </c>
      <c r="AF304" s="262" t="e">
        <f t="shared" si="162"/>
        <v>#NUM!</v>
      </c>
      <c r="AG304" s="272" t="e">
        <f t="shared" si="149"/>
        <v>#NUM!</v>
      </c>
      <c r="AH304" s="263" t="e">
        <f t="shared" si="163"/>
        <v>#NUM!</v>
      </c>
      <c r="AJ304" s="45">
        <v>295</v>
      </c>
      <c r="AK304" s="46">
        <f t="shared" si="173"/>
        <v>55244</v>
      </c>
      <c r="AL304" s="261" t="e">
        <f t="shared" si="150"/>
        <v>#NUM!</v>
      </c>
      <c r="AM304" s="262" t="e">
        <f t="shared" si="164"/>
        <v>#NUM!</v>
      </c>
      <c r="AN304" s="272" t="e">
        <f t="shared" si="151"/>
        <v>#NUM!</v>
      </c>
      <c r="AO304" s="263" t="e">
        <f t="shared" si="165"/>
        <v>#NUM!</v>
      </c>
      <c r="AQ304" s="45">
        <v>295</v>
      </c>
      <c r="AR304" s="46">
        <f t="shared" si="174"/>
        <v>55274</v>
      </c>
      <c r="AS304" s="261">
        <f t="shared" si="152"/>
        <v>0</v>
      </c>
      <c r="AT304" s="262">
        <f t="shared" si="166"/>
        <v>0</v>
      </c>
      <c r="AU304" s="272">
        <f t="shared" si="153"/>
        <v>0</v>
      </c>
      <c r="AV304" s="263">
        <f t="shared" si="167"/>
        <v>0</v>
      </c>
    </row>
    <row r="305" spans="1:48" x14ac:dyDescent="0.45">
      <c r="A305" s="49">
        <v>296</v>
      </c>
      <c r="B305" s="46">
        <f t="shared" si="168"/>
        <v>55274</v>
      </c>
      <c r="C305" s="268" t="e">
        <f t="shared" si="140"/>
        <v>#NUM!</v>
      </c>
      <c r="D305" s="262" t="e">
        <f t="shared" si="154"/>
        <v>#NUM!</v>
      </c>
      <c r="E305" s="262" t="e">
        <f t="shared" si="141"/>
        <v>#NUM!</v>
      </c>
      <c r="F305" s="263" t="e">
        <f t="shared" si="155"/>
        <v>#NUM!</v>
      </c>
      <c r="G305" s="27"/>
      <c r="H305" s="45">
        <v>296</v>
      </c>
      <c r="I305" s="46">
        <f t="shared" si="169"/>
        <v>55274</v>
      </c>
      <c r="J305" s="261" t="e">
        <f t="shared" si="142"/>
        <v>#NUM!</v>
      </c>
      <c r="K305" s="262" t="e">
        <f t="shared" si="156"/>
        <v>#NUM!</v>
      </c>
      <c r="L305" s="272" t="e">
        <f t="shared" si="143"/>
        <v>#NUM!</v>
      </c>
      <c r="M305" s="263" t="e">
        <f t="shared" si="157"/>
        <v>#NUM!</v>
      </c>
      <c r="N305" s="26"/>
      <c r="O305" s="45">
        <v>296</v>
      </c>
      <c r="P305" s="46">
        <f t="shared" si="170"/>
        <v>55274</v>
      </c>
      <c r="Q305" s="261" t="e">
        <f t="shared" si="144"/>
        <v>#NUM!</v>
      </c>
      <c r="R305" s="262" t="e">
        <f t="shared" si="158"/>
        <v>#NUM!</v>
      </c>
      <c r="S305" s="272" t="e">
        <f t="shared" si="145"/>
        <v>#NUM!</v>
      </c>
      <c r="T305" s="263" t="e">
        <f t="shared" si="159"/>
        <v>#NUM!</v>
      </c>
      <c r="V305" s="45">
        <v>296</v>
      </c>
      <c r="W305" s="46">
        <f t="shared" si="171"/>
        <v>55274</v>
      </c>
      <c r="X305" s="261" t="e">
        <f t="shared" si="146"/>
        <v>#NUM!</v>
      </c>
      <c r="Y305" s="262" t="e">
        <f t="shared" si="160"/>
        <v>#NUM!</v>
      </c>
      <c r="Z305" s="272" t="e">
        <f t="shared" si="147"/>
        <v>#NUM!</v>
      </c>
      <c r="AA305" s="263" t="e">
        <f t="shared" si="161"/>
        <v>#NUM!</v>
      </c>
      <c r="AC305" s="45">
        <v>296</v>
      </c>
      <c r="AD305" s="46">
        <f t="shared" si="172"/>
        <v>55274</v>
      </c>
      <c r="AE305" s="261" t="e">
        <f t="shared" si="148"/>
        <v>#NUM!</v>
      </c>
      <c r="AF305" s="262" t="e">
        <f t="shared" si="162"/>
        <v>#NUM!</v>
      </c>
      <c r="AG305" s="272" t="e">
        <f t="shared" si="149"/>
        <v>#NUM!</v>
      </c>
      <c r="AH305" s="263" t="e">
        <f t="shared" si="163"/>
        <v>#NUM!</v>
      </c>
      <c r="AJ305" s="45">
        <v>296</v>
      </c>
      <c r="AK305" s="46">
        <f t="shared" si="173"/>
        <v>55274</v>
      </c>
      <c r="AL305" s="261" t="e">
        <f t="shared" si="150"/>
        <v>#NUM!</v>
      </c>
      <c r="AM305" s="262" t="e">
        <f t="shared" si="164"/>
        <v>#NUM!</v>
      </c>
      <c r="AN305" s="272" t="e">
        <f t="shared" si="151"/>
        <v>#NUM!</v>
      </c>
      <c r="AO305" s="263" t="e">
        <f t="shared" si="165"/>
        <v>#NUM!</v>
      </c>
      <c r="AQ305" s="45">
        <v>296</v>
      </c>
      <c r="AR305" s="46">
        <f t="shared" si="174"/>
        <v>55305</v>
      </c>
      <c r="AS305" s="261">
        <f t="shared" si="152"/>
        <v>0</v>
      </c>
      <c r="AT305" s="262">
        <f t="shared" si="166"/>
        <v>0</v>
      </c>
      <c r="AU305" s="272">
        <f t="shared" si="153"/>
        <v>0</v>
      </c>
      <c r="AV305" s="263">
        <f t="shared" si="167"/>
        <v>0</v>
      </c>
    </row>
    <row r="306" spans="1:48" x14ac:dyDescent="0.45">
      <c r="A306" s="49">
        <v>297</v>
      </c>
      <c r="B306" s="46">
        <f t="shared" si="168"/>
        <v>55305</v>
      </c>
      <c r="C306" s="268" t="e">
        <f t="shared" si="140"/>
        <v>#NUM!</v>
      </c>
      <c r="D306" s="262" t="e">
        <f t="shared" si="154"/>
        <v>#NUM!</v>
      </c>
      <c r="E306" s="262" t="e">
        <f t="shared" si="141"/>
        <v>#NUM!</v>
      </c>
      <c r="F306" s="263" t="e">
        <f t="shared" si="155"/>
        <v>#NUM!</v>
      </c>
      <c r="G306" s="27"/>
      <c r="H306" s="45">
        <v>297</v>
      </c>
      <c r="I306" s="46">
        <f t="shared" si="169"/>
        <v>55305</v>
      </c>
      <c r="J306" s="261" t="e">
        <f t="shared" si="142"/>
        <v>#NUM!</v>
      </c>
      <c r="K306" s="262" t="e">
        <f t="shared" si="156"/>
        <v>#NUM!</v>
      </c>
      <c r="L306" s="272" t="e">
        <f t="shared" si="143"/>
        <v>#NUM!</v>
      </c>
      <c r="M306" s="263" t="e">
        <f t="shared" si="157"/>
        <v>#NUM!</v>
      </c>
      <c r="N306" s="26"/>
      <c r="O306" s="45">
        <v>297</v>
      </c>
      <c r="P306" s="46">
        <f t="shared" si="170"/>
        <v>55305</v>
      </c>
      <c r="Q306" s="261" t="e">
        <f t="shared" si="144"/>
        <v>#NUM!</v>
      </c>
      <c r="R306" s="262" t="e">
        <f t="shared" si="158"/>
        <v>#NUM!</v>
      </c>
      <c r="S306" s="272" t="e">
        <f t="shared" si="145"/>
        <v>#NUM!</v>
      </c>
      <c r="T306" s="263" t="e">
        <f t="shared" si="159"/>
        <v>#NUM!</v>
      </c>
      <c r="V306" s="45">
        <v>297</v>
      </c>
      <c r="W306" s="46">
        <f t="shared" si="171"/>
        <v>55305</v>
      </c>
      <c r="X306" s="261" t="e">
        <f t="shared" si="146"/>
        <v>#NUM!</v>
      </c>
      <c r="Y306" s="262" t="e">
        <f t="shared" si="160"/>
        <v>#NUM!</v>
      </c>
      <c r="Z306" s="272" t="e">
        <f t="shared" si="147"/>
        <v>#NUM!</v>
      </c>
      <c r="AA306" s="263" t="e">
        <f t="shared" si="161"/>
        <v>#NUM!</v>
      </c>
      <c r="AC306" s="45">
        <v>297</v>
      </c>
      <c r="AD306" s="46">
        <f t="shared" si="172"/>
        <v>55305</v>
      </c>
      <c r="AE306" s="261" t="e">
        <f t="shared" si="148"/>
        <v>#NUM!</v>
      </c>
      <c r="AF306" s="262" t="e">
        <f t="shared" si="162"/>
        <v>#NUM!</v>
      </c>
      <c r="AG306" s="272" t="e">
        <f t="shared" si="149"/>
        <v>#NUM!</v>
      </c>
      <c r="AH306" s="263" t="e">
        <f t="shared" si="163"/>
        <v>#NUM!</v>
      </c>
      <c r="AJ306" s="45">
        <v>297</v>
      </c>
      <c r="AK306" s="46">
        <f t="shared" si="173"/>
        <v>55305</v>
      </c>
      <c r="AL306" s="261" t="e">
        <f t="shared" si="150"/>
        <v>#NUM!</v>
      </c>
      <c r="AM306" s="262" t="e">
        <f t="shared" si="164"/>
        <v>#NUM!</v>
      </c>
      <c r="AN306" s="272" t="e">
        <f t="shared" si="151"/>
        <v>#NUM!</v>
      </c>
      <c r="AO306" s="263" t="e">
        <f t="shared" si="165"/>
        <v>#NUM!</v>
      </c>
      <c r="AQ306" s="45">
        <v>297</v>
      </c>
      <c r="AR306" s="46">
        <f t="shared" si="174"/>
        <v>55335</v>
      </c>
      <c r="AS306" s="261">
        <f t="shared" si="152"/>
        <v>0</v>
      </c>
      <c r="AT306" s="262">
        <f t="shared" si="166"/>
        <v>0</v>
      </c>
      <c r="AU306" s="272">
        <f t="shared" si="153"/>
        <v>0</v>
      </c>
      <c r="AV306" s="263">
        <f t="shared" si="167"/>
        <v>0</v>
      </c>
    </row>
    <row r="307" spans="1:48" x14ac:dyDescent="0.45">
      <c r="A307" s="49">
        <v>298</v>
      </c>
      <c r="B307" s="46">
        <f t="shared" si="168"/>
        <v>55335</v>
      </c>
      <c r="C307" s="268" t="e">
        <f t="shared" si="140"/>
        <v>#NUM!</v>
      </c>
      <c r="D307" s="262" t="e">
        <f t="shared" si="154"/>
        <v>#NUM!</v>
      </c>
      <c r="E307" s="262" t="e">
        <f t="shared" si="141"/>
        <v>#NUM!</v>
      </c>
      <c r="F307" s="263" t="e">
        <f t="shared" si="155"/>
        <v>#NUM!</v>
      </c>
      <c r="G307" s="27"/>
      <c r="H307" s="45">
        <v>298</v>
      </c>
      <c r="I307" s="46">
        <f t="shared" si="169"/>
        <v>55335</v>
      </c>
      <c r="J307" s="261" t="e">
        <f t="shared" si="142"/>
        <v>#NUM!</v>
      </c>
      <c r="K307" s="262" t="e">
        <f t="shared" si="156"/>
        <v>#NUM!</v>
      </c>
      <c r="L307" s="272" t="e">
        <f t="shared" si="143"/>
        <v>#NUM!</v>
      </c>
      <c r="M307" s="263" t="e">
        <f t="shared" si="157"/>
        <v>#NUM!</v>
      </c>
      <c r="N307" s="26"/>
      <c r="O307" s="45">
        <v>298</v>
      </c>
      <c r="P307" s="46">
        <f t="shared" si="170"/>
        <v>55335</v>
      </c>
      <c r="Q307" s="261" t="e">
        <f t="shared" si="144"/>
        <v>#NUM!</v>
      </c>
      <c r="R307" s="262" t="e">
        <f t="shared" si="158"/>
        <v>#NUM!</v>
      </c>
      <c r="S307" s="272" t="e">
        <f t="shared" si="145"/>
        <v>#NUM!</v>
      </c>
      <c r="T307" s="263" t="e">
        <f t="shared" si="159"/>
        <v>#NUM!</v>
      </c>
      <c r="V307" s="45">
        <v>298</v>
      </c>
      <c r="W307" s="46">
        <f t="shared" si="171"/>
        <v>55335</v>
      </c>
      <c r="X307" s="261" t="e">
        <f t="shared" si="146"/>
        <v>#NUM!</v>
      </c>
      <c r="Y307" s="262" t="e">
        <f t="shared" si="160"/>
        <v>#NUM!</v>
      </c>
      <c r="Z307" s="272" t="e">
        <f t="shared" si="147"/>
        <v>#NUM!</v>
      </c>
      <c r="AA307" s="263" t="e">
        <f t="shared" si="161"/>
        <v>#NUM!</v>
      </c>
      <c r="AC307" s="45">
        <v>298</v>
      </c>
      <c r="AD307" s="46">
        <f t="shared" si="172"/>
        <v>55335</v>
      </c>
      <c r="AE307" s="261" t="e">
        <f t="shared" si="148"/>
        <v>#NUM!</v>
      </c>
      <c r="AF307" s="262" t="e">
        <f t="shared" si="162"/>
        <v>#NUM!</v>
      </c>
      <c r="AG307" s="272" t="e">
        <f t="shared" si="149"/>
        <v>#NUM!</v>
      </c>
      <c r="AH307" s="263" t="e">
        <f t="shared" si="163"/>
        <v>#NUM!</v>
      </c>
      <c r="AJ307" s="45">
        <v>298</v>
      </c>
      <c r="AK307" s="46">
        <f t="shared" si="173"/>
        <v>55335</v>
      </c>
      <c r="AL307" s="261" t="e">
        <f t="shared" si="150"/>
        <v>#NUM!</v>
      </c>
      <c r="AM307" s="262" t="e">
        <f t="shared" si="164"/>
        <v>#NUM!</v>
      </c>
      <c r="AN307" s="272" t="e">
        <f t="shared" si="151"/>
        <v>#NUM!</v>
      </c>
      <c r="AO307" s="263" t="e">
        <f t="shared" si="165"/>
        <v>#NUM!</v>
      </c>
      <c r="AQ307" s="45">
        <v>298</v>
      </c>
      <c r="AR307" s="46">
        <f t="shared" si="174"/>
        <v>55366</v>
      </c>
      <c r="AS307" s="261">
        <f t="shared" si="152"/>
        <v>0</v>
      </c>
      <c r="AT307" s="262">
        <f t="shared" si="166"/>
        <v>0</v>
      </c>
      <c r="AU307" s="272">
        <f t="shared" si="153"/>
        <v>0</v>
      </c>
      <c r="AV307" s="263">
        <f t="shared" si="167"/>
        <v>0</v>
      </c>
    </row>
    <row r="308" spans="1:48" x14ac:dyDescent="0.45">
      <c r="A308" s="49">
        <v>299</v>
      </c>
      <c r="B308" s="46">
        <f t="shared" si="168"/>
        <v>55366</v>
      </c>
      <c r="C308" s="268" t="e">
        <f t="shared" si="140"/>
        <v>#NUM!</v>
      </c>
      <c r="D308" s="262" t="e">
        <f t="shared" si="154"/>
        <v>#NUM!</v>
      </c>
      <c r="E308" s="262" t="e">
        <f t="shared" si="141"/>
        <v>#NUM!</v>
      </c>
      <c r="F308" s="263" t="e">
        <f t="shared" si="155"/>
        <v>#NUM!</v>
      </c>
      <c r="G308" s="27"/>
      <c r="H308" s="45">
        <v>299</v>
      </c>
      <c r="I308" s="46">
        <f t="shared" si="169"/>
        <v>55366</v>
      </c>
      <c r="J308" s="261" t="e">
        <f t="shared" si="142"/>
        <v>#NUM!</v>
      </c>
      <c r="K308" s="262" t="e">
        <f t="shared" si="156"/>
        <v>#NUM!</v>
      </c>
      <c r="L308" s="272" t="e">
        <f t="shared" si="143"/>
        <v>#NUM!</v>
      </c>
      <c r="M308" s="263" t="e">
        <f t="shared" si="157"/>
        <v>#NUM!</v>
      </c>
      <c r="N308" s="26"/>
      <c r="O308" s="45">
        <v>299</v>
      </c>
      <c r="P308" s="46">
        <f t="shared" si="170"/>
        <v>55366</v>
      </c>
      <c r="Q308" s="261" t="e">
        <f t="shared" si="144"/>
        <v>#NUM!</v>
      </c>
      <c r="R308" s="262" t="e">
        <f t="shared" si="158"/>
        <v>#NUM!</v>
      </c>
      <c r="S308" s="272" t="e">
        <f t="shared" si="145"/>
        <v>#NUM!</v>
      </c>
      <c r="T308" s="263" t="e">
        <f t="shared" si="159"/>
        <v>#NUM!</v>
      </c>
      <c r="V308" s="45">
        <v>299</v>
      </c>
      <c r="W308" s="46">
        <f t="shared" si="171"/>
        <v>55366</v>
      </c>
      <c r="X308" s="261" t="e">
        <f t="shared" si="146"/>
        <v>#NUM!</v>
      </c>
      <c r="Y308" s="262" t="e">
        <f t="shared" si="160"/>
        <v>#NUM!</v>
      </c>
      <c r="Z308" s="272" t="e">
        <f t="shared" si="147"/>
        <v>#NUM!</v>
      </c>
      <c r="AA308" s="263" t="e">
        <f t="shared" si="161"/>
        <v>#NUM!</v>
      </c>
      <c r="AC308" s="45">
        <v>299</v>
      </c>
      <c r="AD308" s="46">
        <f t="shared" si="172"/>
        <v>55366</v>
      </c>
      <c r="AE308" s="261" t="e">
        <f t="shared" si="148"/>
        <v>#NUM!</v>
      </c>
      <c r="AF308" s="262" t="e">
        <f t="shared" si="162"/>
        <v>#NUM!</v>
      </c>
      <c r="AG308" s="272" t="e">
        <f t="shared" si="149"/>
        <v>#NUM!</v>
      </c>
      <c r="AH308" s="263" t="e">
        <f t="shared" si="163"/>
        <v>#NUM!</v>
      </c>
      <c r="AJ308" s="45">
        <v>299</v>
      </c>
      <c r="AK308" s="46">
        <f t="shared" si="173"/>
        <v>55366</v>
      </c>
      <c r="AL308" s="261" t="e">
        <f t="shared" si="150"/>
        <v>#NUM!</v>
      </c>
      <c r="AM308" s="262" t="e">
        <f t="shared" si="164"/>
        <v>#NUM!</v>
      </c>
      <c r="AN308" s="272" t="e">
        <f t="shared" si="151"/>
        <v>#NUM!</v>
      </c>
      <c r="AO308" s="263" t="e">
        <f t="shared" si="165"/>
        <v>#NUM!</v>
      </c>
      <c r="AQ308" s="45">
        <v>299</v>
      </c>
      <c r="AR308" s="46">
        <f t="shared" si="174"/>
        <v>55397</v>
      </c>
      <c r="AS308" s="261">
        <f t="shared" si="152"/>
        <v>0</v>
      </c>
      <c r="AT308" s="262">
        <f t="shared" si="166"/>
        <v>0</v>
      </c>
      <c r="AU308" s="272">
        <f t="shared" si="153"/>
        <v>0</v>
      </c>
      <c r="AV308" s="263">
        <f t="shared" si="167"/>
        <v>0</v>
      </c>
    </row>
    <row r="309" spans="1:48" ht="14.65" thickBot="1" x14ac:dyDescent="0.5">
      <c r="A309" s="52">
        <v>300</v>
      </c>
      <c r="B309" s="53">
        <f t="shared" si="168"/>
        <v>55397</v>
      </c>
      <c r="C309" s="269" t="e">
        <f t="shared" si="140"/>
        <v>#NUM!</v>
      </c>
      <c r="D309" s="265" t="e">
        <f t="shared" si="154"/>
        <v>#NUM!</v>
      </c>
      <c r="E309" s="265" t="e">
        <f t="shared" si="141"/>
        <v>#NUM!</v>
      </c>
      <c r="F309" s="266" t="e">
        <f t="shared" si="155"/>
        <v>#NUM!</v>
      </c>
      <c r="G309" s="27"/>
      <c r="H309" s="47">
        <v>300</v>
      </c>
      <c r="I309" s="53">
        <f t="shared" si="169"/>
        <v>55397</v>
      </c>
      <c r="J309" s="264" t="e">
        <f t="shared" si="142"/>
        <v>#NUM!</v>
      </c>
      <c r="K309" s="265" t="e">
        <f t="shared" si="156"/>
        <v>#NUM!</v>
      </c>
      <c r="L309" s="273" t="e">
        <f t="shared" si="143"/>
        <v>#NUM!</v>
      </c>
      <c r="M309" s="266" t="e">
        <f t="shared" si="157"/>
        <v>#NUM!</v>
      </c>
      <c r="N309" s="26"/>
      <c r="O309" s="47">
        <v>300</v>
      </c>
      <c r="P309" s="53">
        <f t="shared" si="170"/>
        <v>55397</v>
      </c>
      <c r="Q309" s="264" t="e">
        <f t="shared" si="144"/>
        <v>#NUM!</v>
      </c>
      <c r="R309" s="265" t="e">
        <f t="shared" si="158"/>
        <v>#NUM!</v>
      </c>
      <c r="S309" s="273" t="e">
        <f t="shared" si="145"/>
        <v>#NUM!</v>
      </c>
      <c r="T309" s="266" t="e">
        <f t="shared" si="159"/>
        <v>#NUM!</v>
      </c>
      <c r="V309" s="47">
        <v>300</v>
      </c>
      <c r="W309" s="53">
        <f t="shared" si="171"/>
        <v>55397</v>
      </c>
      <c r="X309" s="264" t="e">
        <f t="shared" si="146"/>
        <v>#NUM!</v>
      </c>
      <c r="Y309" s="265" t="e">
        <f t="shared" si="160"/>
        <v>#NUM!</v>
      </c>
      <c r="Z309" s="273" t="e">
        <f t="shared" si="147"/>
        <v>#NUM!</v>
      </c>
      <c r="AA309" s="266" t="e">
        <f t="shared" si="161"/>
        <v>#NUM!</v>
      </c>
      <c r="AC309" s="47">
        <v>300</v>
      </c>
      <c r="AD309" s="53">
        <f t="shared" si="172"/>
        <v>55397</v>
      </c>
      <c r="AE309" s="264" t="e">
        <f t="shared" si="148"/>
        <v>#NUM!</v>
      </c>
      <c r="AF309" s="265" t="e">
        <f t="shared" si="162"/>
        <v>#NUM!</v>
      </c>
      <c r="AG309" s="273" t="e">
        <f t="shared" si="149"/>
        <v>#NUM!</v>
      </c>
      <c r="AH309" s="266" t="e">
        <f t="shared" si="163"/>
        <v>#NUM!</v>
      </c>
      <c r="AJ309" s="47">
        <v>300</v>
      </c>
      <c r="AK309" s="53">
        <f t="shared" si="173"/>
        <v>55397</v>
      </c>
      <c r="AL309" s="264" t="e">
        <f t="shared" si="150"/>
        <v>#NUM!</v>
      </c>
      <c r="AM309" s="265" t="e">
        <f t="shared" si="164"/>
        <v>#NUM!</v>
      </c>
      <c r="AN309" s="273" t="e">
        <f t="shared" si="151"/>
        <v>#NUM!</v>
      </c>
      <c r="AO309" s="266" t="e">
        <f t="shared" si="165"/>
        <v>#NUM!</v>
      </c>
      <c r="AQ309" s="47">
        <v>300</v>
      </c>
      <c r="AR309" s="53">
        <f t="shared" si="174"/>
        <v>55427</v>
      </c>
      <c r="AS309" s="264">
        <f t="shared" si="152"/>
        <v>0</v>
      </c>
      <c r="AT309" s="265">
        <f t="shared" si="166"/>
        <v>0</v>
      </c>
      <c r="AU309" s="273">
        <f t="shared" si="153"/>
        <v>0</v>
      </c>
      <c r="AV309" s="266">
        <f t="shared" si="167"/>
        <v>0</v>
      </c>
    </row>
    <row r="310" spans="1:48" x14ac:dyDescent="0.45">
      <c r="A310" s="49">
        <v>301</v>
      </c>
      <c r="B310" s="46">
        <f t="shared" si="168"/>
        <v>55427</v>
      </c>
      <c r="C310" s="270" t="e">
        <f t="shared" si="140"/>
        <v>#NUM!</v>
      </c>
      <c r="D310" s="259" t="e">
        <f t="shared" si="154"/>
        <v>#NUM!</v>
      </c>
      <c r="E310" s="259" t="e">
        <f t="shared" si="141"/>
        <v>#NUM!</v>
      </c>
      <c r="F310" s="260" t="e">
        <f t="shared" si="155"/>
        <v>#NUM!</v>
      </c>
      <c r="G310" s="27"/>
      <c r="H310" s="43">
        <v>301</v>
      </c>
      <c r="I310" s="46">
        <f t="shared" si="169"/>
        <v>55427</v>
      </c>
      <c r="J310" s="258" t="e">
        <f t="shared" si="142"/>
        <v>#NUM!</v>
      </c>
      <c r="K310" s="259" t="e">
        <f t="shared" si="156"/>
        <v>#NUM!</v>
      </c>
      <c r="L310" s="271" t="e">
        <f t="shared" si="143"/>
        <v>#NUM!</v>
      </c>
      <c r="M310" s="260" t="e">
        <f t="shared" si="157"/>
        <v>#NUM!</v>
      </c>
      <c r="N310" s="26"/>
      <c r="O310" s="43">
        <v>301</v>
      </c>
      <c r="P310" s="46">
        <f t="shared" si="170"/>
        <v>55427</v>
      </c>
      <c r="Q310" s="258" t="e">
        <f t="shared" si="144"/>
        <v>#NUM!</v>
      </c>
      <c r="R310" s="259" t="e">
        <f t="shared" si="158"/>
        <v>#NUM!</v>
      </c>
      <c r="S310" s="271" t="e">
        <f t="shared" si="145"/>
        <v>#NUM!</v>
      </c>
      <c r="T310" s="260" t="e">
        <f t="shared" si="159"/>
        <v>#NUM!</v>
      </c>
      <c r="V310" s="43">
        <v>301</v>
      </c>
      <c r="W310" s="46">
        <f t="shared" si="171"/>
        <v>55427</v>
      </c>
      <c r="X310" s="258" t="e">
        <f t="shared" si="146"/>
        <v>#NUM!</v>
      </c>
      <c r="Y310" s="259" t="e">
        <f t="shared" si="160"/>
        <v>#NUM!</v>
      </c>
      <c r="Z310" s="271" t="e">
        <f t="shared" si="147"/>
        <v>#NUM!</v>
      </c>
      <c r="AA310" s="260" t="e">
        <f t="shared" si="161"/>
        <v>#NUM!</v>
      </c>
      <c r="AC310" s="43">
        <v>301</v>
      </c>
      <c r="AD310" s="46">
        <f t="shared" si="172"/>
        <v>55427</v>
      </c>
      <c r="AE310" s="258" t="e">
        <f t="shared" si="148"/>
        <v>#NUM!</v>
      </c>
      <c r="AF310" s="259" t="e">
        <f t="shared" si="162"/>
        <v>#NUM!</v>
      </c>
      <c r="AG310" s="271" t="e">
        <f t="shared" si="149"/>
        <v>#NUM!</v>
      </c>
      <c r="AH310" s="260" t="e">
        <f t="shared" si="163"/>
        <v>#NUM!</v>
      </c>
      <c r="AJ310" s="43">
        <v>301</v>
      </c>
      <c r="AK310" s="46">
        <f t="shared" si="173"/>
        <v>55427</v>
      </c>
      <c r="AL310" s="258" t="e">
        <f t="shared" si="150"/>
        <v>#NUM!</v>
      </c>
      <c r="AM310" s="259" t="e">
        <f t="shared" si="164"/>
        <v>#NUM!</v>
      </c>
      <c r="AN310" s="271" t="e">
        <f t="shared" si="151"/>
        <v>#NUM!</v>
      </c>
      <c r="AO310" s="260" t="e">
        <f t="shared" si="165"/>
        <v>#NUM!</v>
      </c>
      <c r="AQ310" s="43">
        <v>301</v>
      </c>
      <c r="AR310" s="46">
        <f t="shared" si="174"/>
        <v>55458</v>
      </c>
      <c r="AS310" s="258">
        <f t="shared" si="152"/>
        <v>0</v>
      </c>
      <c r="AT310" s="259">
        <f t="shared" si="166"/>
        <v>0</v>
      </c>
      <c r="AU310" s="271">
        <f t="shared" si="153"/>
        <v>0</v>
      </c>
      <c r="AV310" s="260">
        <f t="shared" si="167"/>
        <v>0</v>
      </c>
    </row>
    <row r="311" spans="1:48" x14ac:dyDescent="0.45">
      <c r="A311" s="49">
        <v>302</v>
      </c>
      <c r="B311" s="46">
        <f t="shared" si="168"/>
        <v>55458</v>
      </c>
      <c r="C311" s="268" t="e">
        <f t="shared" si="140"/>
        <v>#NUM!</v>
      </c>
      <c r="D311" s="262" t="e">
        <f t="shared" si="154"/>
        <v>#NUM!</v>
      </c>
      <c r="E311" s="262" t="e">
        <f t="shared" si="141"/>
        <v>#NUM!</v>
      </c>
      <c r="F311" s="263" t="e">
        <f t="shared" si="155"/>
        <v>#NUM!</v>
      </c>
      <c r="G311" s="27"/>
      <c r="H311" s="45">
        <v>302</v>
      </c>
      <c r="I311" s="46">
        <f t="shared" si="169"/>
        <v>55458</v>
      </c>
      <c r="J311" s="261" t="e">
        <f t="shared" si="142"/>
        <v>#NUM!</v>
      </c>
      <c r="K311" s="262" t="e">
        <f t="shared" si="156"/>
        <v>#NUM!</v>
      </c>
      <c r="L311" s="272" t="e">
        <f t="shared" si="143"/>
        <v>#NUM!</v>
      </c>
      <c r="M311" s="263" t="e">
        <f t="shared" si="157"/>
        <v>#NUM!</v>
      </c>
      <c r="N311" s="26"/>
      <c r="O311" s="45">
        <v>302</v>
      </c>
      <c r="P311" s="46">
        <f t="shared" si="170"/>
        <v>55458</v>
      </c>
      <c r="Q311" s="261" t="e">
        <f t="shared" si="144"/>
        <v>#NUM!</v>
      </c>
      <c r="R311" s="262" t="e">
        <f t="shared" si="158"/>
        <v>#NUM!</v>
      </c>
      <c r="S311" s="272" t="e">
        <f t="shared" si="145"/>
        <v>#NUM!</v>
      </c>
      <c r="T311" s="263" t="e">
        <f t="shared" si="159"/>
        <v>#NUM!</v>
      </c>
      <c r="V311" s="45">
        <v>302</v>
      </c>
      <c r="W311" s="46">
        <f t="shared" si="171"/>
        <v>55458</v>
      </c>
      <c r="X311" s="261" t="e">
        <f t="shared" si="146"/>
        <v>#NUM!</v>
      </c>
      <c r="Y311" s="262" t="e">
        <f t="shared" si="160"/>
        <v>#NUM!</v>
      </c>
      <c r="Z311" s="272" t="e">
        <f t="shared" si="147"/>
        <v>#NUM!</v>
      </c>
      <c r="AA311" s="263" t="e">
        <f t="shared" si="161"/>
        <v>#NUM!</v>
      </c>
      <c r="AC311" s="45">
        <v>302</v>
      </c>
      <c r="AD311" s="46">
        <f t="shared" si="172"/>
        <v>55458</v>
      </c>
      <c r="AE311" s="261" t="e">
        <f t="shared" si="148"/>
        <v>#NUM!</v>
      </c>
      <c r="AF311" s="262" t="e">
        <f t="shared" si="162"/>
        <v>#NUM!</v>
      </c>
      <c r="AG311" s="272" t="e">
        <f t="shared" si="149"/>
        <v>#NUM!</v>
      </c>
      <c r="AH311" s="263" t="e">
        <f t="shared" si="163"/>
        <v>#NUM!</v>
      </c>
      <c r="AJ311" s="45">
        <v>302</v>
      </c>
      <c r="AK311" s="46">
        <f t="shared" si="173"/>
        <v>55458</v>
      </c>
      <c r="AL311" s="261" t="e">
        <f t="shared" si="150"/>
        <v>#NUM!</v>
      </c>
      <c r="AM311" s="262" t="e">
        <f t="shared" si="164"/>
        <v>#NUM!</v>
      </c>
      <c r="AN311" s="272" t="e">
        <f t="shared" si="151"/>
        <v>#NUM!</v>
      </c>
      <c r="AO311" s="263" t="e">
        <f t="shared" si="165"/>
        <v>#NUM!</v>
      </c>
      <c r="AQ311" s="45">
        <v>302</v>
      </c>
      <c r="AR311" s="46">
        <f t="shared" si="174"/>
        <v>55488</v>
      </c>
      <c r="AS311" s="261">
        <f t="shared" si="152"/>
        <v>0</v>
      </c>
      <c r="AT311" s="262">
        <f t="shared" si="166"/>
        <v>0</v>
      </c>
      <c r="AU311" s="272">
        <f t="shared" si="153"/>
        <v>0</v>
      </c>
      <c r="AV311" s="263">
        <f t="shared" si="167"/>
        <v>0</v>
      </c>
    </row>
    <row r="312" spans="1:48" x14ac:dyDescent="0.45">
      <c r="A312" s="49">
        <v>303</v>
      </c>
      <c r="B312" s="46">
        <f t="shared" si="168"/>
        <v>55488</v>
      </c>
      <c r="C312" s="268" t="e">
        <f t="shared" si="140"/>
        <v>#NUM!</v>
      </c>
      <c r="D312" s="262" t="e">
        <f t="shared" si="154"/>
        <v>#NUM!</v>
      </c>
      <c r="E312" s="262" t="e">
        <f t="shared" si="141"/>
        <v>#NUM!</v>
      </c>
      <c r="F312" s="263" t="e">
        <f t="shared" si="155"/>
        <v>#NUM!</v>
      </c>
      <c r="G312" s="27"/>
      <c r="H312" s="45">
        <v>303</v>
      </c>
      <c r="I312" s="46">
        <f t="shared" si="169"/>
        <v>55488</v>
      </c>
      <c r="J312" s="261" t="e">
        <f t="shared" si="142"/>
        <v>#NUM!</v>
      </c>
      <c r="K312" s="262" t="e">
        <f t="shared" si="156"/>
        <v>#NUM!</v>
      </c>
      <c r="L312" s="272" t="e">
        <f t="shared" si="143"/>
        <v>#NUM!</v>
      </c>
      <c r="M312" s="263" t="e">
        <f t="shared" si="157"/>
        <v>#NUM!</v>
      </c>
      <c r="N312" s="26"/>
      <c r="O312" s="45">
        <v>303</v>
      </c>
      <c r="P312" s="46">
        <f t="shared" si="170"/>
        <v>55488</v>
      </c>
      <c r="Q312" s="261" t="e">
        <f t="shared" si="144"/>
        <v>#NUM!</v>
      </c>
      <c r="R312" s="262" t="e">
        <f t="shared" si="158"/>
        <v>#NUM!</v>
      </c>
      <c r="S312" s="272" t="e">
        <f t="shared" si="145"/>
        <v>#NUM!</v>
      </c>
      <c r="T312" s="263" t="e">
        <f t="shared" si="159"/>
        <v>#NUM!</v>
      </c>
      <c r="V312" s="45">
        <v>303</v>
      </c>
      <c r="W312" s="46">
        <f t="shared" si="171"/>
        <v>55488</v>
      </c>
      <c r="X312" s="261" t="e">
        <f t="shared" si="146"/>
        <v>#NUM!</v>
      </c>
      <c r="Y312" s="262" t="e">
        <f t="shared" si="160"/>
        <v>#NUM!</v>
      </c>
      <c r="Z312" s="272" t="e">
        <f t="shared" si="147"/>
        <v>#NUM!</v>
      </c>
      <c r="AA312" s="263" t="e">
        <f t="shared" si="161"/>
        <v>#NUM!</v>
      </c>
      <c r="AC312" s="45">
        <v>303</v>
      </c>
      <c r="AD312" s="46">
        <f t="shared" si="172"/>
        <v>55488</v>
      </c>
      <c r="AE312" s="261" t="e">
        <f t="shared" si="148"/>
        <v>#NUM!</v>
      </c>
      <c r="AF312" s="262" t="e">
        <f t="shared" si="162"/>
        <v>#NUM!</v>
      </c>
      <c r="AG312" s="272" t="e">
        <f t="shared" si="149"/>
        <v>#NUM!</v>
      </c>
      <c r="AH312" s="263" t="e">
        <f t="shared" si="163"/>
        <v>#NUM!</v>
      </c>
      <c r="AJ312" s="45">
        <v>303</v>
      </c>
      <c r="AK312" s="46">
        <f t="shared" si="173"/>
        <v>55488</v>
      </c>
      <c r="AL312" s="261" t="e">
        <f t="shared" si="150"/>
        <v>#NUM!</v>
      </c>
      <c r="AM312" s="262" t="e">
        <f t="shared" si="164"/>
        <v>#NUM!</v>
      </c>
      <c r="AN312" s="272" t="e">
        <f t="shared" si="151"/>
        <v>#NUM!</v>
      </c>
      <c r="AO312" s="263" t="e">
        <f t="shared" si="165"/>
        <v>#NUM!</v>
      </c>
      <c r="AQ312" s="45">
        <v>303</v>
      </c>
      <c r="AR312" s="46">
        <f t="shared" si="174"/>
        <v>55519</v>
      </c>
      <c r="AS312" s="261">
        <f t="shared" si="152"/>
        <v>0</v>
      </c>
      <c r="AT312" s="262">
        <f t="shared" si="166"/>
        <v>0</v>
      </c>
      <c r="AU312" s="272">
        <f t="shared" si="153"/>
        <v>0</v>
      </c>
      <c r="AV312" s="263">
        <f t="shared" si="167"/>
        <v>0</v>
      </c>
    </row>
    <row r="313" spans="1:48" x14ac:dyDescent="0.45">
      <c r="A313" s="49">
        <v>304</v>
      </c>
      <c r="B313" s="46">
        <f t="shared" si="168"/>
        <v>55519</v>
      </c>
      <c r="C313" s="268" t="e">
        <f t="shared" si="140"/>
        <v>#NUM!</v>
      </c>
      <c r="D313" s="262" t="e">
        <f t="shared" si="154"/>
        <v>#NUM!</v>
      </c>
      <c r="E313" s="262" t="e">
        <f t="shared" si="141"/>
        <v>#NUM!</v>
      </c>
      <c r="F313" s="263" t="e">
        <f t="shared" si="155"/>
        <v>#NUM!</v>
      </c>
      <c r="G313" s="27"/>
      <c r="H313" s="45">
        <v>304</v>
      </c>
      <c r="I313" s="46">
        <f t="shared" si="169"/>
        <v>55519</v>
      </c>
      <c r="J313" s="261" t="e">
        <f t="shared" si="142"/>
        <v>#NUM!</v>
      </c>
      <c r="K313" s="262" t="e">
        <f t="shared" si="156"/>
        <v>#NUM!</v>
      </c>
      <c r="L313" s="272" t="e">
        <f t="shared" si="143"/>
        <v>#NUM!</v>
      </c>
      <c r="M313" s="263" t="e">
        <f t="shared" si="157"/>
        <v>#NUM!</v>
      </c>
      <c r="N313" s="26"/>
      <c r="O313" s="45">
        <v>304</v>
      </c>
      <c r="P313" s="46">
        <f t="shared" si="170"/>
        <v>55519</v>
      </c>
      <c r="Q313" s="261" t="e">
        <f t="shared" si="144"/>
        <v>#NUM!</v>
      </c>
      <c r="R313" s="262" t="e">
        <f t="shared" si="158"/>
        <v>#NUM!</v>
      </c>
      <c r="S313" s="272" t="e">
        <f t="shared" si="145"/>
        <v>#NUM!</v>
      </c>
      <c r="T313" s="263" t="e">
        <f t="shared" si="159"/>
        <v>#NUM!</v>
      </c>
      <c r="V313" s="45">
        <v>304</v>
      </c>
      <c r="W313" s="46">
        <f t="shared" si="171"/>
        <v>55519</v>
      </c>
      <c r="X313" s="261" t="e">
        <f t="shared" si="146"/>
        <v>#NUM!</v>
      </c>
      <c r="Y313" s="262" t="e">
        <f t="shared" si="160"/>
        <v>#NUM!</v>
      </c>
      <c r="Z313" s="272" t="e">
        <f t="shared" si="147"/>
        <v>#NUM!</v>
      </c>
      <c r="AA313" s="263" t="e">
        <f t="shared" si="161"/>
        <v>#NUM!</v>
      </c>
      <c r="AC313" s="45">
        <v>304</v>
      </c>
      <c r="AD313" s="46">
        <f t="shared" si="172"/>
        <v>55519</v>
      </c>
      <c r="AE313" s="261" t="e">
        <f t="shared" si="148"/>
        <v>#NUM!</v>
      </c>
      <c r="AF313" s="262" t="e">
        <f t="shared" si="162"/>
        <v>#NUM!</v>
      </c>
      <c r="AG313" s="272" t="e">
        <f t="shared" si="149"/>
        <v>#NUM!</v>
      </c>
      <c r="AH313" s="263" t="e">
        <f t="shared" si="163"/>
        <v>#NUM!</v>
      </c>
      <c r="AJ313" s="45">
        <v>304</v>
      </c>
      <c r="AK313" s="46">
        <f t="shared" si="173"/>
        <v>55519</v>
      </c>
      <c r="AL313" s="261" t="e">
        <f t="shared" si="150"/>
        <v>#NUM!</v>
      </c>
      <c r="AM313" s="262" t="e">
        <f t="shared" si="164"/>
        <v>#NUM!</v>
      </c>
      <c r="AN313" s="272" t="e">
        <f t="shared" si="151"/>
        <v>#NUM!</v>
      </c>
      <c r="AO313" s="263" t="e">
        <f t="shared" si="165"/>
        <v>#NUM!</v>
      </c>
      <c r="AQ313" s="45">
        <v>304</v>
      </c>
      <c r="AR313" s="46">
        <f t="shared" si="174"/>
        <v>55550</v>
      </c>
      <c r="AS313" s="261">
        <f t="shared" si="152"/>
        <v>0</v>
      </c>
      <c r="AT313" s="262">
        <f t="shared" si="166"/>
        <v>0</v>
      </c>
      <c r="AU313" s="272">
        <f t="shared" si="153"/>
        <v>0</v>
      </c>
      <c r="AV313" s="263">
        <f t="shared" si="167"/>
        <v>0</v>
      </c>
    </row>
    <row r="314" spans="1:48" x14ac:dyDescent="0.45">
      <c r="A314" s="49">
        <v>305</v>
      </c>
      <c r="B314" s="46">
        <f t="shared" si="168"/>
        <v>55550</v>
      </c>
      <c r="C314" s="268" t="e">
        <f t="shared" si="140"/>
        <v>#NUM!</v>
      </c>
      <c r="D314" s="262" t="e">
        <f t="shared" si="154"/>
        <v>#NUM!</v>
      </c>
      <c r="E314" s="262" t="e">
        <f t="shared" si="141"/>
        <v>#NUM!</v>
      </c>
      <c r="F314" s="263" t="e">
        <f t="shared" si="155"/>
        <v>#NUM!</v>
      </c>
      <c r="G314" s="27"/>
      <c r="H314" s="45">
        <v>305</v>
      </c>
      <c r="I314" s="46">
        <f t="shared" si="169"/>
        <v>55550</v>
      </c>
      <c r="J314" s="261" t="e">
        <f t="shared" si="142"/>
        <v>#NUM!</v>
      </c>
      <c r="K314" s="262" t="e">
        <f t="shared" si="156"/>
        <v>#NUM!</v>
      </c>
      <c r="L314" s="272" t="e">
        <f t="shared" si="143"/>
        <v>#NUM!</v>
      </c>
      <c r="M314" s="263" t="e">
        <f t="shared" si="157"/>
        <v>#NUM!</v>
      </c>
      <c r="N314" s="26"/>
      <c r="O314" s="45">
        <v>305</v>
      </c>
      <c r="P314" s="46">
        <f t="shared" si="170"/>
        <v>55550</v>
      </c>
      <c r="Q314" s="261" t="e">
        <f t="shared" si="144"/>
        <v>#NUM!</v>
      </c>
      <c r="R314" s="262" t="e">
        <f t="shared" si="158"/>
        <v>#NUM!</v>
      </c>
      <c r="S314" s="272" t="e">
        <f t="shared" si="145"/>
        <v>#NUM!</v>
      </c>
      <c r="T314" s="263" t="e">
        <f t="shared" si="159"/>
        <v>#NUM!</v>
      </c>
      <c r="V314" s="45">
        <v>305</v>
      </c>
      <c r="W314" s="46">
        <f t="shared" si="171"/>
        <v>55550</v>
      </c>
      <c r="X314" s="261" t="e">
        <f t="shared" si="146"/>
        <v>#NUM!</v>
      </c>
      <c r="Y314" s="262" t="e">
        <f t="shared" si="160"/>
        <v>#NUM!</v>
      </c>
      <c r="Z314" s="272" t="e">
        <f t="shared" si="147"/>
        <v>#NUM!</v>
      </c>
      <c r="AA314" s="263" t="e">
        <f t="shared" si="161"/>
        <v>#NUM!</v>
      </c>
      <c r="AC314" s="45">
        <v>305</v>
      </c>
      <c r="AD314" s="46">
        <f t="shared" si="172"/>
        <v>55550</v>
      </c>
      <c r="AE314" s="261" t="e">
        <f t="shared" si="148"/>
        <v>#NUM!</v>
      </c>
      <c r="AF314" s="262" t="e">
        <f t="shared" si="162"/>
        <v>#NUM!</v>
      </c>
      <c r="AG314" s="272" t="e">
        <f t="shared" si="149"/>
        <v>#NUM!</v>
      </c>
      <c r="AH314" s="263" t="e">
        <f t="shared" si="163"/>
        <v>#NUM!</v>
      </c>
      <c r="AJ314" s="45">
        <v>305</v>
      </c>
      <c r="AK314" s="46">
        <f t="shared" si="173"/>
        <v>55550</v>
      </c>
      <c r="AL314" s="261" t="e">
        <f t="shared" si="150"/>
        <v>#NUM!</v>
      </c>
      <c r="AM314" s="262" t="e">
        <f t="shared" si="164"/>
        <v>#NUM!</v>
      </c>
      <c r="AN314" s="272" t="e">
        <f t="shared" si="151"/>
        <v>#NUM!</v>
      </c>
      <c r="AO314" s="263" t="e">
        <f t="shared" si="165"/>
        <v>#NUM!</v>
      </c>
      <c r="AQ314" s="45">
        <v>305</v>
      </c>
      <c r="AR314" s="46">
        <f t="shared" si="174"/>
        <v>55579</v>
      </c>
      <c r="AS314" s="261">
        <f t="shared" si="152"/>
        <v>0</v>
      </c>
      <c r="AT314" s="262">
        <f t="shared" si="166"/>
        <v>0</v>
      </c>
      <c r="AU314" s="272">
        <f t="shared" si="153"/>
        <v>0</v>
      </c>
      <c r="AV314" s="263">
        <f t="shared" si="167"/>
        <v>0</v>
      </c>
    </row>
    <row r="315" spans="1:48" x14ac:dyDescent="0.45">
      <c r="A315" s="49">
        <v>306</v>
      </c>
      <c r="B315" s="46">
        <f t="shared" si="168"/>
        <v>55579</v>
      </c>
      <c r="C315" s="268" t="e">
        <f t="shared" si="140"/>
        <v>#NUM!</v>
      </c>
      <c r="D315" s="262" t="e">
        <f t="shared" si="154"/>
        <v>#NUM!</v>
      </c>
      <c r="E315" s="262" t="e">
        <f t="shared" si="141"/>
        <v>#NUM!</v>
      </c>
      <c r="F315" s="263" t="e">
        <f t="shared" si="155"/>
        <v>#NUM!</v>
      </c>
      <c r="G315" s="27"/>
      <c r="H315" s="45">
        <v>306</v>
      </c>
      <c r="I315" s="46">
        <f t="shared" si="169"/>
        <v>55579</v>
      </c>
      <c r="J315" s="261" t="e">
        <f t="shared" si="142"/>
        <v>#NUM!</v>
      </c>
      <c r="K315" s="262" t="e">
        <f t="shared" si="156"/>
        <v>#NUM!</v>
      </c>
      <c r="L315" s="272" t="e">
        <f t="shared" si="143"/>
        <v>#NUM!</v>
      </c>
      <c r="M315" s="263" t="e">
        <f t="shared" si="157"/>
        <v>#NUM!</v>
      </c>
      <c r="N315" s="26"/>
      <c r="O315" s="45">
        <v>306</v>
      </c>
      <c r="P315" s="46">
        <f t="shared" si="170"/>
        <v>55579</v>
      </c>
      <c r="Q315" s="261" t="e">
        <f t="shared" si="144"/>
        <v>#NUM!</v>
      </c>
      <c r="R315" s="262" t="e">
        <f t="shared" si="158"/>
        <v>#NUM!</v>
      </c>
      <c r="S315" s="272" t="e">
        <f t="shared" si="145"/>
        <v>#NUM!</v>
      </c>
      <c r="T315" s="263" t="e">
        <f t="shared" si="159"/>
        <v>#NUM!</v>
      </c>
      <c r="V315" s="45">
        <v>306</v>
      </c>
      <c r="W315" s="46">
        <f t="shared" si="171"/>
        <v>55579</v>
      </c>
      <c r="X315" s="261" t="e">
        <f t="shared" si="146"/>
        <v>#NUM!</v>
      </c>
      <c r="Y315" s="262" t="e">
        <f t="shared" si="160"/>
        <v>#NUM!</v>
      </c>
      <c r="Z315" s="272" t="e">
        <f t="shared" si="147"/>
        <v>#NUM!</v>
      </c>
      <c r="AA315" s="263" t="e">
        <f t="shared" si="161"/>
        <v>#NUM!</v>
      </c>
      <c r="AC315" s="45">
        <v>306</v>
      </c>
      <c r="AD315" s="46">
        <f t="shared" si="172"/>
        <v>55579</v>
      </c>
      <c r="AE315" s="261" t="e">
        <f t="shared" si="148"/>
        <v>#NUM!</v>
      </c>
      <c r="AF315" s="262" t="e">
        <f t="shared" si="162"/>
        <v>#NUM!</v>
      </c>
      <c r="AG315" s="272" t="e">
        <f t="shared" si="149"/>
        <v>#NUM!</v>
      </c>
      <c r="AH315" s="263" t="e">
        <f t="shared" si="163"/>
        <v>#NUM!</v>
      </c>
      <c r="AJ315" s="45">
        <v>306</v>
      </c>
      <c r="AK315" s="46">
        <f t="shared" si="173"/>
        <v>55579</v>
      </c>
      <c r="AL315" s="261" t="e">
        <f t="shared" si="150"/>
        <v>#NUM!</v>
      </c>
      <c r="AM315" s="262" t="e">
        <f t="shared" si="164"/>
        <v>#NUM!</v>
      </c>
      <c r="AN315" s="272" t="e">
        <f t="shared" si="151"/>
        <v>#NUM!</v>
      </c>
      <c r="AO315" s="263" t="e">
        <f t="shared" si="165"/>
        <v>#NUM!</v>
      </c>
      <c r="AQ315" s="45">
        <v>306</v>
      </c>
      <c r="AR315" s="46">
        <f t="shared" si="174"/>
        <v>55610</v>
      </c>
      <c r="AS315" s="261">
        <f t="shared" si="152"/>
        <v>0</v>
      </c>
      <c r="AT315" s="262">
        <f t="shared" si="166"/>
        <v>0</v>
      </c>
      <c r="AU315" s="272">
        <f t="shared" si="153"/>
        <v>0</v>
      </c>
      <c r="AV315" s="263">
        <f t="shared" si="167"/>
        <v>0</v>
      </c>
    </row>
    <row r="316" spans="1:48" x14ac:dyDescent="0.45">
      <c r="A316" s="49">
        <v>307</v>
      </c>
      <c r="B316" s="46">
        <f t="shared" si="168"/>
        <v>55610</v>
      </c>
      <c r="C316" s="268" t="e">
        <f t="shared" si="140"/>
        <v>#NUM!</v>
      </c>
      <c r="D316" s="262" t="e">
        <f t="shared" si="154"/>
        <v>#NUM!</v>
      </c>
      <c r="E316" s="262" t="e">
        <f t="shared" si="141"/>
        <v>#NUM!</v>
      </c>
      <c r="F316" s="263" t="e">
        <f t="shared" si="155"/>
        <v>#NUM!</v>
      </c>
      <c r="G316" s="27"/>
      <c r="H316" s="45">
        <v>307</v>
      </c>
      <c r="I316" s="46">
        <f t="shared" si="169"/>
        <v>55610</v>
      </c>
      <c r="J316" s="261" t="e">
        <f t="shared" si="142"/>
        <v>#NUM!</v>
      </c>
      <c r="K316" s="262" t="e">
        <f t="shared" si="156"/>
        <v>#NUM!</v>
      </c>
      <c r="L316" s="272" t="e">
        <f t="shared" si="143"/>
        <v>#NUM!</v>
      </c>
      <c r="M316" s="263" t="e">
        <f t="shared" si="157"/>
        <v>#NUM!</v>
      </c>
      <c r="N316" s="26"/>
      <c r="O316" s="45">
        <v>307</v>
      </c>
      <c r="P316" s="46">
        <f t="shared" si="170"/>
        <v>55610</v>
      </c>
      <c r="Q316" s="261" t="e">
        <f t="shared" si="144"/>
        <v>#NUM!</v>
      </c>
      <c r="R316" s="262" t="e">
        <f t="shared" si="158"/>
        <v>#NUM!</v>
      </c>
      <c r="S316" s="272" t="e">
        <f t="shared" si="145"/>
        <v>#NUM!</v>
      </c>
      <c r="T316" s="263" t="e">
        <f t="shared" si="159"/>
        <v>#NUM!</v>
      </c>
      <c r="V316" s="45">
        <v>307</v>
      </c>
      <c r="W316" s="46">
        <f t="shared" si="171"/>
        <v>55610</v>
      </c>
      <c r="X316" s="261" t="e">
        <f t="shared" si="146"/>
        <v>#NUM!</v>
      </c>
      <c r="Y316" s="262" t="e">
        <f t="shared" si="160"/>
        <v>#NUM!</v>
      </c>
      <c r="Z316" s="272" t="e">
        <f t="shared" si="147"/>
        <v>#NUM!</v>
      </c>
      <c r="AA316" s="263" t="e">
        <f t="shared" si="161"/>
        <v>#NUM!</v>
      </c>
      <c r="AC316" s="45">
        <v>307</v>
      </c>
      <c r="AD316" s="46">
        <f t="shared" si="172"/>
        <v>55610</v>
      </c>
      <c r="AE316" s="261" t="e">
        <f t="shared" si="148"/>
        <v>#NUM!</v>
      </c>
      <c r="AF316" s="262" t="e">
        <f t="shared" si="162"/>
        <v>#NUM!</v>
      </c>
      <c r="AG316" s="272" t="e">
        <f t="shared" si="149"/>
        <v>#NUM!</v>
      </c>
      <c r="AH316" s="263" t="e">
        <f t="shared" si="163"/>
        <v>#NUM!</v>
      </c>
      <c r="AJ316" s="45">
        <v>307</v>
      </c>
      <c r="AK316" s="46">
        <f t="shared" si="173"/>
        <v>55610</v>
      </c>
      <c r="AL316" s="261" t="e">
        <f t="shared" si="150"/>
        <v>#NUM!</v>
      </c>
      <c r="AM316" s="262" t="e">
        <f t="shared" si="164"/>
        <v>#NUM!</v>
      </c>
      <c r="AN316" s="272" t="e">
        <f t="shared" si="151"/>
        <v>#NUM!</v>
      </c>
      <c r="AO316" s="263" t="e">
        <f t="shared" si="165"/>
        <v>#NUM!</v>
      </c>
      <c r="AQ316" s="45">
        <v>307</v>
      </c>
      <c r="AR316" s="46">
        <f t="shared" si="174"/>
        <v>55640</v>
      </c>
      <c r="AS316" s="261">
        <f t="shared" si="152"/>
        <v>0</v>
      </c>
      <c r="AT316" s="262">
        <f t="shared" si="166"/>
        <v>0</v>
      </c>
      <c r="AU316" s="272">
        <f t="shared" si="153"/>
        <v>0</v>
      </c>
      <c r="AV316" s="263">
        <f t="shared" si="167"/>
        <v>0</v>
      </c>
    </row>
    <row r="317" spans="1:48" x14ac:dyDescent="0.45">
      <c r="A317" s="49">
        <v>308</v>
      </c>
      <c r="B317" s="46">
        <f t="shared" si="168"/>
        <v>55640</v>
      </c>
      <c r="C317" s="268" t="e">
        <f t="shared" si="140"/>
        <v>#NUM!</v>
      </c>
      <c r="D317" s="262" t="e">
        <f t="shared" si="154"/>
        <v>#NUM!</v>
      </c>
      <c r="E317" s="262" t="e">
        <f t="shared" si="141"/>
        <v>#NUM!</v>
      </c>
      <c r="F317" s="263" t="e">
        <f t="shared" si="155"/>
        <v>#NUM!</v>
      </c>
      <c r="G317" s="27"/>
      <c r="H317" s="45">
        <v>308</v>
      </c>
      <c r="I317" s="46">
        <f t="shared" si="169"/>
        <v>55640</v>
      </c>
      <c r="J317" s="261" t="e">
        <f t="shared" si="142"/>
        <v>#NUM!</v>
      </c>
      <c r="K317" s="262" t="e">
        <f t="shared" si="156"/>
        <v>#NUM!</v>
      </c>
      <c r="L317" s="272" t="e">
        <f t="shared" si="143"/>
        <v>#NUM!</v>
      </c>
      <c r="M317" s="263" t="e">
        <f t="shared" si="157"/>
        <v>#NUM!</v>
      </c>
      <c r="N317" s="26"/>
      <c r="O317" s="45">
        <v>308</v>
      </c>
      <c r="P317" s="46">
        <f t="shared" si="170"/>
        <v>55640</v>
      </c>
      <c r="Q317" s="261" t="e">
        <f t="shared" si="144"/>
        <v>#NUM!</v>
      </c>
      <c r="R317" s="262" t="e">
        <f t="shared" si="158"/>
        <v>#NUM!</v>
      </c>
      <c r="S317" s="272" t="e">
        <f t="shared" si="145"/>
        <v>#NUM!</v>
      </c>
      <c r="T317" s="263" t="e">
        <f t="shared" si="159"/>
        <v>#NUM!</v>
      </c>
      <c r="V317" s="45">
        <v>308</v>
      </c>
      <c r="W317" s="46">
        <f t="shared" si="171"/>
        <v>55640</v>
      </c>
      <c r="X317" s="261" t="e">
        <f t="shared" si="146"/>
        <v>#NUM!</v>
      </c>
      <c r="Y317" s="262" t="e">
        <f t="shared" si="160"/>
        <v>#NUM!</v>
      </c>
      <c r="Z317" s="272" t="e">
        <f t="shared" si="147"/>
        <v>#NUM!</v>
      </c>
      <c r="AA317" s="263" t="e">
        <f t="shared" si="161"/>
        <v>#NUM!</v>
      </c>
      <c r="AC317" s="45">
        <v>308</v>
      </c>
      <c r="AD317" s="46">
        <f t="shared" si="172"/>
        <v>55640</v>
      </c>
      <c r="AE317" s="261" t="e">
        <f t="shared" si="148"/>
        <v>#NUM!</v>
      </c>
      <c r="AF317" s="262" t="e">
        <f t="shared" si="162"/>
        <v>#NUM!</v>
      </c>
      <c r="AG317" s="272" t="e">
        <f t="shared" si="149"/>
        <v>#NUM!</v>
      </c>
      <c r="AH317" s="263" t="e">
        <f t="shared" si="163"/>
        <v>#NUM!</v>
      </c>
      <c r="AJ317" s="45">
        <v>308</v>
      </c>
      <c r="AK317" s="46">
        <f t="shared" si="173"/>
        <v>55640</v>
      </c>
      <c r="AL317" s="261" t="e">
        <f t="shared" si="150"/>
        <v>#NUM!</v>
      </c>
      <c r="AM317" s="262" t="e">
        <f t="shared" si="164"/>
        <v>#NUM!</v>
      </c>
      <c r="AN317" s="272" t="e">
        <f t="shared" si="151"/>
        <v>#NUM!</v>
      </c>
      <c r="AO317" s="263" t="e">
        <f t="shared" si="165"/>
        <v>#NUM!</v>
      </c>
      <c r="AQ317" s="45">
        <v>308</v>
      </c>
      <c r="AR317" s="46">
        <f t="shared" si="174"/>
        <v>55671</v>
      </c>
      <c r="AS317" s="261">
        <f t="shared" si="152"/>
        <v>0</v>
      </c>
      <c r="AT317" s="262">
        <f t="shared" si="166"/>
        <v>0</v>
      </c>
      <c r="AU317" s="272">
        <f t="shared" si="153"/>
        <v>0</v>
      </c>
      <c r="AV317" s="263">
        <f t="shared" si="167"/>
        <v>0</v>
      </c>
    </row>
    <row r="318" spans="1:48" x14ac:dyDescent="0.45">
      <c r="A318" s="49">
        <v>309</v>
      </c>
      <c r="B318" s="46">
        <f t="shared" si="168"/>
        <v>55671</v>
      </c>
      <c r="C318" s="268" t="e">
        <f t="shared" si="140"/>
        <v>#NUM!</v>
      </c>
      <c r="D318" s="262" t="e">
        <f t="shared" si="154"/>
        <v>#NUM!</v>
      </c>
      <c r="E318" s="262" t="e">
        <f t="shared" si="141"/>
        <v>#NUM!</v>
      </c>
      <c r="F318" s="263" t="e">
        <f t="shared" si="155"/>
        <v>#NUM!</v>
      </c>
      <c r="G318" s="27"/>
      <c r="H318" s="45">
        <v>309</v>
      </c>
      <c r="I318" s="46">
        <f t="shared" si="169"/>
        <v>55671</v>
      </c>
      <c r="J318" s="261" t="e">
        <f t="shared" si="142"/>
        <v>#NUM!</v>
      </c>
      <c r="K318" s="262" t="e">
        <f t="shared" si="156"/>
        <v>#NUM!</v>
      </c>
      <c r="L318" s="272" t="e">
        <f t="shared" si="143"/>
        <v>#NUM!</v>
      </c>
      <c r="M318" s="263" t="e">
        <f t="shared" si="157"/>
        <v>#NUM!</v>
      </c>
      <c r="N318" s="26"/>
      <c r="O318" s="45">
        <v>309</v>
      </c>
      <c r="P318" s="46">
        <f t="shared" si="170"/>
        <v>55671</v>
      </c>
      <c r="Q318" s="261" t="e">
        <f t="shared" si="144"/>
        <v>#NUM!</v>
      </c>
      <c r="R318" s="262" t="e">
        <f t="shared" si="158"/>
        <v>#NUM!</v>
      </c>
      <c r="S318" s="272" t="e">
        <f t="shared" si="145"/>
        <v>#NUM!</v>
      </c>
      <c r="T318" s="263" t="e">
        <f t="shared" si="159"/>
        <v>#NUM!</v>
      </c>
      <c r="V318" s="45">
        <v>309</v>
      </c>
      <c r="W318" s="46">
        <f t="shared" si="171"/>
        <v>55671</v>
      </c>
      <c r="X318" s="261" t="e">
        <f t="shared" si="146"/>
        <v>#NUM!</v>
      </c>
      <c r="Y318" s="262" t="e">
        <f t="shared" si="160"/>
        <v>#NUM!</v>
      </c>
      <c r="Z318" s="272" t="e">
        <f t="shared" si="147"/>
        <v>#NUM!</v>
      </c>
      <c r="AA318" s="263" t="e">
        <f t="shared" si="161"/>
        <v>#NUM!</v>
      </c>
      <c r="AC318" s="45">
        <v>309</v>
      </c>
      <c r="AD318" s="46">
        <f t="shared" si="172"/>
        <v>55671</v>
      </c>
      <c r="AE318" s="261" t="e">
        <f t="shared" si="148"/>
        <v>#NUM!</v>
      </c>
      <c r="AF318" s="262" t="e">
        <f t="shared" si="162"/>
        <v>#NUM!</v>
      </c>
      <c r="AG318" s="272" t="e">
        <f t="shared" si="149"/>
        <v>#NUM!</v>
      </c>
      <c r="AH318" s="263" t="e">
        <f t="shared" si="163"/>
        <v>#NUM!</v>
      </c>
      <c r="AJ318" s="45">
        <v>309</v>
      </c>
      <c r="AK318" s="46">
        <f t="shared" si="173"/>
        <v>55671</v>
      </c>
      <c r="AL318" s="261" t="e">
        <f t="shared" si="150"/>
        <v>#NUM!</v>
      </c>
      <c r="AM318" s="262" t="e">
        <f t="shared" si="164"/>
        <v>#NUM!</v>
      </c>
      <c r="AN318" s="272" t="e">
        <f t="shared" si="151"/>
        <v>#NUM!</v>
      </c>
      <c r="AO318" s="263" t="e">
        <f t="shared" si="165"/>
        <v>#NUM!</v>
      </c>
      <c r="AQ318" s="45">
        <v>309</v>
      </c>
      <c r="AR318" s="46">
        <f t="shared" si="174"/>
        <v>55701</v>
      </c>
      <c r="AS318" s="261">
        <f t="shared" si="152"/>
        <v>0</v>
      </c>
      <c r="AT318" s="262">
        <f t="shared" si="166"/>
        <v>0</v>
      </c>
      <c r="AU318" s="272">
        <f t="shared" si="153"/>
        <v>0</v>
      </c>
      <c r="AV318" s="263">
        <f t="shared" si="167"/>
        <v>0</v>
      </c>
    </row>
    <row r="319" spans="1:48" x14ac:dyDescent="0.45">
      <c r="A319" s="49">
        <v>310</v>
      </c>
      <c r="B319" s="46">
        <f t="shared" si="168"/>
        <v>55701</v>
      </c>
      <c r="C319" s="268" t="e">
        <f t="shared" si="140"/>
        <v>#NUM!</v>
      </c>
      <c r="D319" s="262" t="e">
        <f t="shared" si="154"/>
        <v>#NUM!</v>
      </c>
      <c r="E319" s="262" t="e">
        <f t="shared" si="141"/>
        <v>#NUM!</v>
      </c>
      <c r="F319" s="263" t="e">
        <f t="shared" si="155"/>
        <v>#NUM!</v>
      </c>
      <c r="G319" s="27"/>
      <c r="H319" s="45">
        <v>310</v>
      </c>
      <c r="I319" s="46">
        <f t="shared" si="169"/>
        <v>55701</v>
      </c>
      <c r="J319" s="261" t="e">
        <f t="shared" si="142"/>
        <v>#NUM!</v>
      </c>
      <c r="K319" s="262" t="e">
        <f t="shared" si="156"/>
        <v>#NUM!</v>
      </c>
      <c r="L319" s="272" t="e">
        <f t="shared" si="143"/>
        <v>#NUM!</v>
      </c>
      <c r="M319" s="263" t="e">
        <f t="shared" si="157"/>
        <v>#NUM!</v>
      </c>
      <c r="N319" s="26"/>
      <c r="O319" s="45">
        <v>310</v>
      </c>
      <c r="P319" s="46">
        <f t="shared" si="170"/>
        <v>55701</v>
      </c>
      <c r="Q319" s="261" t="e">
        <f t="shared" si="144"/>
        <v>#NUM!</v>
      </c>
      <c r="R319" s="262" t="e">
        <f t="shared" si="158"/>
        <v>#NUM!</v>
      </c>
      <c r="S319" s="272" t="e">
        <f t="shared" si="145"/>
        <v>#NUM!</v>
      </c>
      <c r="T319" s="263" t="e">
        <f t="shared" si="159"/>
        <v>#NUM!</v>
      </c>
      <c r="V319" s="45">
        <v>310</v>
      </c>
      <c r="W319" s="46">
        <f t="shared" si="171"/>
        <v>55701</v>
      </c>
      <c r="X319" s="261" t="e">
        <f t="shared" si="146"/>
        <v>#NUM!</v>
      </c>
      <c r="Y319" s="262" t="e">
        <f t="shared" si="160"/>
        <v>#NUM!</v>
      </c>
      <c r="Z319" s="272" t="e">
        <f t="shared" si="147"/>
        <v>#NUM!</v>
      </c>
      <c r="AA319" s="263" t="e">
        <f t="shared" si="161"/>
        <v>#NUM!</v>
      </c>
      <c r="AC319" s="45">
        <v>310</v>
      </c>
      <c r="AD319" s="46">
        <f t="shared" si="172"/>
        <v>55701</v>
      </c>
      <c r="AE319" s="261" t="e">
        <f t="shared" si="148"/>
        <v>#NUM!</v>
      </c>
      <c r="AF319" s="262" t="e">
        <f t="shared" si="162"/>
        <v>#NUM!</v>
      </c>
      <c r="AG319" s="272" t="e">
        <f t="shared" si="149"/>
        <v>#NUM!</v>
      </c>
      <c r="AH319" s="263" t="e">
        <f t="shared" si="163"/>
        <v>#NUM!</v>
      </c>
      <c r="AJ319" s="45">
        <v>310</v>
      </c>
      <c r="AK319" s="46">
        <f t="shared" si="173"/>
        <v>55701</v>
      </c>
      <c r="AL319" s="261" t="e">
        <f t="shared" si="150"/>
        <v>#NUM!</v>
      </c>
      <c r="AM319" s="262" t="e">
        <f t="shared" si="164"/>
        <v>#NUM!</v>
      </c>
      <c r="AN319" s="272" t="e">
        <f t="shared" si="151"/>
        <v>#NUM!</v>
      </c>
      <c r="AO319" s="263" t="e">
        <f t="shared" si="165"/>
        <v>#NUM!</v>
      </c>
      <c r="AQ319" s="45">
        <v>310</v>
      </c>
      <c r="AR319" s="46">
        <f t="shared" si="174"/>
        <v>55732</v>
      </c>
      <c r="AS319" s="261">
        <f t="shared" si="152"/>
        <v>0</v>
      </c>
      <c r="AT319" s="262">
        <f t="shared" si="166"/>
        <v>0</v>
      </c>
      <c r="AU319" s="272">
        <f t="shared" si="153"/>
        <v>0</v>
      </c>
      <c r="AV319" s="263">
        <f t="shared" si="167"/>
        <v>0</v>
      </c>
    </row>
    <row r="320" spans="1:48" x14ac:dyDescent="0.45">
      <c r="A320" s="49">
        <v>311</v>
      </c>
      <c r="B320" s="46">
        <f t="shared" si="168"/>
        <v>55732</v>
      </c>
      <c r="C320" s="268" t="e">
        <f t="shared" si="140"/>
        <v>#NUM!</v>
      </c>
      <c r="D320" s="262" t="e">
        <f t="shared" si="154"/>
        <v>#NUM!</v>
      </c>
      <c r="E320" s="262" t="e">
        <f t="shared" si="141"/>
        <v>#NUM!</v>
      </c>
      <c r="F320" s="263" t="e">
        <f t="shared" si="155"/>
        <v>#NUM!</v>
      </c>
      <c r="G320" s="27"/>
      <c r="H320" s="45">
        <v>311</v>
      </c>
      <c r="I320" s="46">
        <f t="shared" si="169"/>
        <v>55732</v>
      </c>
      <c r="J320" s="261" t="e">
        <f t="shared" si="142"/>
        <v>#NUM!</v>
      </c>
      <c r="K320" s="262" t="e">
        <f t="shared" si="156"/>
        <v>#NUM!</v>
      </c>
      <c r="L320" s="272" t="e">
        <f t="shared" si="143"/>
        <v>#NUM!</v>
      </c>
      <c r="M320" s="263" t="e">
        <f t="shared" si="157"/>
        <v>#NUM!</v>
      </c>
      <c r="N320" s="26"/>
      <c r="O320" s="45">
        <v>311</v>
      </c>
      <c r="P320" s="46">
        <f t="shared" si="170"/>
        <v>55732</v>
      </c>
      <c r="Q320" s="261" t="e">
        <f t="shared" si="144"/>
        <v>#NUM!</v>
      </c>
      <c r="R320" s="262" t="e">
        <f t="shared" si="158"/>
        <v>#NUM!</v>
      </c>
      <c r="S320" s="272" t="e">
        <f t="shared" si="145"/>
        <v>#NUM!</v>
      </c>
      <c r="T320" s="263" t="e">
        <f t="shared" si="159"/>
        <v>#NUM!</v>
      </c>
      <c r="V320" s="45">
        <v>311</v>
      </c>
      <c r="W320" s="46">
        <f t="shared" si="171"/>
        <v>55732</v>
      </c>
      <c r="X320" s="261" t="e">
        <f t="shared" si="146"/>
        <v>#NUM!</v>
      </c>
      <c r="Y320" s="262" t="e">
        <f t="shared" si="160"/>
        <v>#NUM!</v>
      </c>
      <c r="Z320" s="272" t="e">
        <f t="shared" si="147"/>
        <v>#NUM!</v>
      </c>
      <c r="AA320" s="263" t="e">
        <f t="shared" si="161"/>
        <v>#NUM!</v>
      </c>
      <c r="AC320" s="45">
        <v>311</v>
      </c>
      <c r="AD320" s="46">
        <f t="shared" si="172"/>
        <v>55732</v>
      </c>
      <c r="AE320" s="261" t="e">
        <f t="shared" si="148"/>
        <v>#NUM!</v>
      </c>
      <c r="AF320" s="262" t="e">
        <f t="shared" si="162"/>
        <v>#NUM!</v>
      </c>
      <c r="AG320" s="272" t="e">
        <f t="shared" si="149"/>
        <v>#NUM!</v>
      </c>
      <c r="AH320" s="263" t="e">
        <f t="shared" si="163"/>
        <v>#NUM!</v>
      </c>
      <c r="AJ320" s="45">
        <v>311</v>
      </c>
      <c r="AK320" s="46">
        <f t="shared" si="173"/>
        <v>55732</v>
      </c>
      <c r="AL320" s="261" t="e">
        <f t="shared" si="150"/>
        <v>#NUM!</v>
      </c>
      <c r="AM320" s="262" t="e">
        <f t="shared" si="164"/>
        <v>#NUM!</v>
      </c>
      <c r="AN320" s="272" t="e">
        <f t="shared" si="151"/>
        <v>#NUM!</v>
      </c>
      <c r="AO320" s="263" t="e">
        <f t="shared" si="165"/>
        <v>#NUM!</v>
      </c>
      <c r="AQ320" s="45">
        <v>311</v>
      </c>
      <c r="AR320" s="46">
        <f t="shared" si="174"/>
        <v>55763</v>
      </c>
      <c r="AS320" s="261">
        <f t="shared" si="152"/>
        <v>0</v>
      </c>
      <c r="AT320" s="262">
        <f t="shared" si="166"/>
        <v>0</v>
      </c>
      <c r="AU320" s="272">
        <f t="shared" si="153"/>
        <v>0</v>
      </c>
      <c r="AV320" s="263">
        <f t="shared" si="167"/>
        <v>0</v>
      </c>
    </row>
    <row r="321" spans="1:48" ht="14.65" thickBot="1" x14ac:dyDescent="0.5">
      <c r="A321" s="52">
        <v>312</v>
      </c>
      <c r="B321" s="53">
        <f t="shared" si="168"/>
        <v>55763</v>
      </c>
      <c r="C321" s="269" t="e">
        <f t="shared" si="140"/>
        <v>#NUM!</v>
      </c>
      <c r="D321" s="265" t="e">
        <f t="shared" si="154"/>
        <v>#NUM!</v>
      </c>
      <c r="E321" s="265" t="e">
        <f t="shared" si="141"/>
        <v>#NUM!</v>
      </c>
      <c r="F321" s="266" t="e">
        <f t="shared" si="155"/>
        <v>#NUM!</v>
      </c>
      <c r="G321" s="27"/>
      <c r="H321" s="47">
        <v>312</v>
      </c>
      <c r="I321" s="53">
        <f t="shared" si="169"/>
        <v>55763</v>
      </c>
      <c r="J321" s="264" t="e">
        <f t="shared" si="142"/>
        <v>#NUM!</v>
      </c>
      <c r="K321" s="265" t="e">
        <f t="shared" si="156"/>
        <v>#NUM!</v>
      </c>
      <c r="L321" s="273" t="e">
        <f t="shared" si="143"/>
        <v>#NUM!</v>
      </c>
      <c r="M321" s="266" t="e">
        <f t="shared" si="157"/>
        <v>#NUM!</v>
      </c>
      <c r="N321" s="26"/>
      <c r="O321" s="47">
        <v>312</v>
      </c>
      <c r="P321" s="53">
        <f t="shared" si="170"/>
        <v>55763</v>
      </c>
      <c r="Q321" s="264" t="e">
        <f t="shared" si="144"/>
        <v>#NUM!</v>
      </c>
      <c r="R321" s="265" t="e">
        <f t="shared" si="158"/>
        <v>#NUM!</v>
      </c>
      <c r="S321" s="273" t="e">
        <f t="shared" si="145"/>
        <v>#NUM!</v>
      </c>
      <c r="T321" s="266" t="e">
        <f t="shared" si="159"/>
        <v>#NUM!</v>
      </c>
      <c r="V321" s="47">
        <v>312</v>
      </c>
      <c r="W321" s="53">
        <f t="shared" si="171"/>
        <v>55763</v>
      </c>
      <c r="X321" s="264" t="e">
        <f t="shared" si="146"/>
        <v>#NUM!</v>
      </c>
      <c r="Y321" s="265" t="e">
        <f t="shared" si="160"/>
        <v>#NUM!</v>
      </c>
      <c r="Z321" s="273" t="e">
        <f t="shared" si="147"/>
        <v>#NUM!</v>
      </c>
      <c r="AA321" s="266" t="e">
        <f t="shared" si="161"/>
        <v>#NUM!</v>
      </c>
      <c r="AC321" s="47">
        <v>312</v>
      </c>
      <c r="AD321" s="53">
        <f t="shared" si="172"/>
        <v>55763</v>
      </c>
      <c r="AE321" s="264" t="e">
        <f t="shared" si="148"/>
        <v>#NUM!</v>
      </c>
      <c r="AF321" s="265" t="e">
        <f t="shared" si="162"/>
        <v>#NUM!</v>
      </c>
      <c r="AG321" s="273" t="e">
        <f t="shared" si="149"/>
        <v>#NUM!</v>
      </c>
      <c r="AH321" s="266" t="e">
        <f t="shared" si="163"/>
        <v>#NUM!</v>
      </c>
      <c r="AJ321" s="47">
        <v>312</v>
      </c>
      <c r="AK321" s="53">
        <f t="shared" si="173"/>
        <v>55763</v>
      </c>
      <c r="AL321" s="264" t="e">
        <f t="shared" si="150"/>
        <v>#NUM!</v>
      </c>
      <c r="AM321" s="265" t="e">
        <f t="shared" si="164"/>
        <v>#NUM!</v>
      </c>
      <c r="AN321" s="273" t="e">
        <f t="shared" si="151"/>
        <v>#NUM!</v>
      </c>
      <c r="AO321" s="266" t="e">
        <f t="shared" si="165"/>
        <v>#NUM!</v>
      </c>
      <c r="AQ321" s="47">
        <v>312</v>
      </c>
      <c r="AR321" s="53">
        <f t="shared" si="174"/>
        <v>55793</v>
      </c>
      <c r="AS321" s="264">
        <f t="shared" si="152"/>
        <v>0</v>
      </c>
      <c r="AT321" s="265">
        <f t="shared" si="166"/>
        <v>0</v>
      </c>
      <c r="AU321" s="273">
        <f t="shared" si="153"/>
        <v>0</v>
      </c>
      <c r="AV321" s="266">
        <f t="shared" si="167"/>
        <v>0</v>
      </c>
    </row>
    <row r="322" spans="1:48" x14ac:dyDescent="0.45">
      <c r="A322" s="49">
        <v>313</v>
      </c>
      <c r="B322" s="46">
        <f t="shared" si="168"/>
        <v>55793</v>
      </c>
      <c r="C322" s="270" t="e">
        <f t="shared" si="140"/>
        <v>#NUM!</v>
      </c>
      <c r="D322" s="259" t="e">
        <f t="shared" si="154"/>
        <v>#NUM!</v>
      </c>
      <c r="E322" s="259" t="e">
        <f t="shared" si="141"/>
        <v>#NUM!</v>
      </c>
      <c r="F322" s="260" t="e">
        <f t="shared" si="155"/>
        <v>#NUM!</v>
      </c>
      <c r="G322" s="27"/>
      <c r="H322" s="43">
        <v>313</v>
      </c>
      <c r="I322" s="46">
        <f t="shared" si="169"/>
        <v>55793</v>
      </c>
      <c r="J322" s="258" t="e">
        <f t="shared" si="142"/>
        <v>#NUM!</v>
      </c>
      <c r="K322" s="259" t="e">
        <f t="shared" si="156"/>
        <v>#NUM!</v>
      </c>
      <c r="L322" s="271" t="e">
        <f t="shared" si="143"/>
        <v>#NUM!</v>
      </c>
      <c r="M322" s="260" t="e">
        <f t="shared" si="157"/>
        <v>#NUM!</v>
      </c>
      <c r="N322" s="26"/>
      <c r="O322" s="43">
        <v>313</v>
      </c>
      <c r="P322" s="46">
        <f t="shared" si="170"/>
        <v>55793</v>
      </c>
      <c r="Q322" s="258" t="e">
        <f t="shared" si="144"/>
        <v>#NUM!</v>
      </c>
      <c r="R322" s="259" t="e">
        <f t="shared" si="158"/>
        <v>#NUM!</v>
      </c>
      <c r="S322" s="271" t="e">
        <f t="shared" si="145"/>
        <v>#NUM!</v>
      </c>
      <c r="T322" s="260" t="e">
        <f t="shared" si="159"/>
        <v>#NUM!</v>
      </c>
      <c r="V322" s="43">
        <v>313</v>
      </c>
      <c r="W322" s="46">
        <f t="shared" si="171"/>
        <v>55793</v>
      </c>
      <c r="X322" s="258" t="e">
        <f t="shared" si="146"/>
        <v>#NUM!</v>
      </c>
      <c r="Y322" s="259" t="e">
        <f t="shared" si="160"/>
        <v>#NUM!</v>
      </c>
      <c r="Z322" s="271" t="e">
        <f t="shared" si="147"/>
        <v>#NUM!</v>
      </c>
      <c r="AA322" s="260" t="e">
        <f t="shared" si="161"/>
        <v>#NUM!</v>
      </c>
      <c r="AC322" s="43">
        <v>313</v>
      </c>
      <c r="AD322" s="46">
        <f t="shared" si="172"/>
        <v>55793</v>
      </c>
      <c r="AE322" s="258" t="e">
        <f t="shared" si="148"/>
        <v>#NUM!</v>
      </c>
      <c r="AF322" s="259" t="e">
        <f t="shared" si="162"/>
        <v>#NUM!</v>
      </c>
      <c r="AG322" s="271" t="e">
        <f t="shared" si="149"/>
        <v>#NUM!</v>
      </c>
      <c r="AH322" s="260" t="e">
        <f t="shared" si="163"/>
        <v>#NUM!</v>
      </c>
      <c r="AJ322" s="43">
        <v>313</v>
      </c>
      <c r="AK322" s="46">
        <f t="shared" si="173"/>
        <v>55793</v>
      </c>
      <c r="AL322" s="258" t="e">
        <f t="shared" si="150"/>
        <v>#NUM!</v>
      </c>
      <c r="AM322" s="259" t="e">
        <f t="shared" si="164"/>
        <v>#NUM!</v>
      </c>
      <c r="AN322" s="271" t="e">
        <f t="shared" si="151"/>
        <v>#NUM!</v>
      </c>
      <c r="AO322" s="260" t="e">
        <f t="shared" si="165"/>
        <v>#NUM!</v>
      </c>
      <c r="AQ322" s="43">
        <v>313</v>
      </c>
      <c r="AR322" s="46">
        <f t="shared" si="174"/>
        <v>55824</v>
      </c>
      <c r="AS322" s="258">
        <f t="shared" si="152"/>
        <v>0</v>
      </c>
      <c r="AT322" s="259">
        <f t="shared" si="166"/>
        <v>0</v>
      </c>
      <c r="AU322" s="271">
        <f t="shared" si="153"/>
        <v>0</v>
      </c>
      <c r="AV322" s="260">
        <f t="shared" si="167"/>
        <v>0</v>
      </c>
    </row>
    <row r="323" spans="1:48" x14ac:dyDescent="0.45">
      <c r="A323" s="49">
        <v>314</v>
      </c>
      <c r="B323" s="46">
        <f t="shared" si="168"/>
        <v>55824</v>
      </c>
      <c r="C323" s="268" t="e">
        <f t="shared" si="140"/>
        <v>#NUM!</v>
      </c>
      <c r="D323" s="262" t="e">
        <f t="shared" si="154"/>
        <v>#NUM!</v>
      </c>
      <c r="E323" s="262" t="e">
        <f t="shared" si="141"/>
        <v>#NUM!</v>
      </c>
      <c r="F323" s="263" t="e">
        <f t="shared" si="155"/>
        <v>#NUM!</v>
      </c>
      <c r="G323" s="27"/>
      <c r="H323" s="45">
        <v>314</v>
      </c>
      <c r="I323" s="46">
        <f t="shared" si="169"/>
        <v>55824</v>
      </c>
      <c r="J323" s="261" t="e">
        <f t="shared" si="142"/>
        <v>#NUM!</v>
      </c>
      <c r="K323" s="262" t="e">
        <f t="shared" si="156"/>
        <v>#NUM!</v>
      </c>
      <c r="L323" s="272" t="e">
        <f t="shared" si="143"/>
        <v>#NUM!</v>
      </c>
      <c r="M323" s="263" t="e">
        <f t="shared" si="157"/>
        <v>#NUM!</v>
      </c>
      <c r="N323" s="26"/>
      <c r="O323" s="45">
        <v>314</v>
      </c>
      <c r="P323" s="46">
        <f t="shared" si="170"/>
        <v>55824</v>
      </c>
      <c r="Q323" s="261" t="e">
        <f t="shared" si="144"/>
        <v>#NUM!</v>
      </c>
      <c r="R323" s="262" t="e">
        <f t="shared" si="158"/>
        <v>#NUM!</v>
      </c>
      <c r="S323" s="272" t="e">
        <f t="shared" si="145"/>
        <v>#NUM!</v>
      </c>
      <c r="T323" s="263" t="e">
        <f t="shared" si="159"/>
        <v>#NUM!</v>
      </c>
      <c r="V323" s="45">
        <v>314</v>
      </c>
      <c r="W323" s="46">
        <f t="shared" si="171"/>
        <v>55824</v>
      </c>
      <c r="X323" s="261" t="e">
        <f t="shared" si="146"/>
        <v>#NUM!</v>
      </c>
      <c r="Y323" s="262" t="e">
        <f t="shared" si="160"/>
        <v>#NUM!</v>
      </c>
      <c r="Z323" s="272" t="e">
        <f t="shared" si="147"/>
        <v>#NUM!</v>
      </c>
      <c r="AA323" s="263" t="e">
        <f t="shared" si="161"/>
        <v>#NUM!</v>
      </c>
      <c r="AC323" s="45">
        <v>314</v>
      </c>
      <c r="AD323" s="46">
        <f t="shared" si="172"/>
        <v>55824</v>
      </c>
      <c r="AE323" s="261" t="e">
        <f t="shared" si="148"/>
        <v>#NUM!</v>
      </c>
      <c r="AF323" s="262" t="e">
        <f t="shared" si="162"/>
        <v>#NUM!</v>
      </c>
      <c r="AG323" s="272" t="e">
        <f t="shared" si="149"/>
        <v>#NUM!</v>
      </c>
      <c r="AH323" s="263" t="e">
        <f t="shared" si="163"/>
        <v>#NUM!</v>
      </c>
      <c r="AJ323" s="45">
        <v>314</v>
      </c>
      <c r="AK323" s="46">
        <f t="shared" si="173"/>
        <v>55824</v>
      </c>
      <c r="AL323" s="261" t="e">
        <f t="shared" si="150"/>
        <v>#NUM!</v>
      </c>
      <c r="AM323" s="262" t="e">
        <f t="shared" si="164"/>
        <v>#NUM!</v>
      </c>
      <c r="AN323" s="272" t="e">
        <f t="shared" si="151"/>
        <v>#NUM!</v>
      </c>
      <c r="AO323" s="263" t="e">
        <f t="shared" si="165"/>
        <v>#NUM!</v>
      </c>
      <c r="AQ323" s="45">
        <v>314</v>
      </c>
      <c r="AR323" s="46">
        <f t="shared" si="174"/>
        <v>55854</v>
      </c>
      <c r="AS323" s="261">
        <f t="shared" si="152"/>
        <v>0</v>
      </c>
      <c r="AT323" s="262">
        <f t="shared" si="166"/>
        <v>0</v>
      </c>
      <c r="AU323" s="272">
        <f t="shared" si="153"/>
        <v>0</v>
      </c>
      <c r="AV323" s="263">
        <f t="shared" si="167"/>
        <v>0</v>
      </c>
    </row>
    <row r="324" spans="1:48" x14ac:dyDescent="0.45">
      <c r="A324" s="49">
        <v>315</v>
      </c>
      <c r="B324" s="46">
        <f t="shared" si="168"/>
        <v>55854</v>
      </c>
      <c r="C324" s="268" t="e">
        <f t="shared" si="140"/>
        <v>#NUM!</v>
      </c>
      <c r="D324" s="262" t="e">
        <f t="shared" si="154"/>
        <v>#NUM!</v>
      </c>
      <c r="E324" s="262" t="e">
        <f t="shared" si="141"/>
        <v>#NUM!</v>
      </c>
      <c r="F324" s="263" t="e">
        <f t="shared" si="155"/>
        <v>#NUM!</v>
      </c>
      <c r="G324" s="27"/>
      <c r="H324" s="45">
        <v>315</v>
      </c>
      <c r="I324" s="46">
        <f t="shared" si="169"/>
        <v>55854</v>
      </c>
      <c r="J324" s="261" t="e">
        <f t="shared" si="142"/>
        <v>#NUM!</v>
      </c>
      <c r="K324" s="262" t="e">
        <f t="shared" si="156"/>
        <v>#NUM!</v>
      </c>
      <c r="L324" s="272" t="e">
        <f t="shared" si="143"/>
        <v>#NUM!</v>
      </c>
      <c r="M324" s="263" t="e">
        <f t="shared" si="157"/>
        <v>#NUM!</v>
      </c>
      <c r="N324" s="26"/>
      <c r="O324" s="45">
        <v>315</v>
      </c>
      <c r="P324" s="46">
        <f t="shared" si="170"/>
        <v>55854</v>
      </c>
      <c r="Q324" s="261" t="e">
        <f t="shared" si="144"/>
        <v>#NUM!</v>
      </c>
      <c r="R324" s="262" t="e">
        <f t="shared" si="158"/>
        <v>#NUM!</v>
      </c>
      <c r="S324" s="272" t="e">
        <f t="shared" si="145"/>
        <v>#NUM!</v>
      </c>
      <c r="T324" s="263" t="e">
        <f t="shared" si="159"/>
        <v>#NUM!</v>
      </c>
      <c r="V324" s="45">
        <v>315</v>
      </c>
      <c r="W324" s="46">
        <f t="shared" si="171"/>
        <v>55854</v>
      </c>
      <c r="X324" s="261" t="e">
        <f t="shared" si="146"/>
        <v>#NUM!</v>
      </c>
      <c r="Y324" s="262" t="e">
        <f t="shared" si="160"/>
        <v>#NUM!</v>
      </c>
      <c r="Z324" s="272" t="e">
        <f t="shared" si="147"/>
        <v>#NUM!</v>
      </c>
      <c r="AA324" s="263" t="e">
        <f t="shared" si="161"/>
        <v>#NUM!</v>
      </c>
      <c r="AC324" s="45">
        <v>315</v>
      </c>
      <c r="AD324" s="46">
        <f t="shared" si="172"/>
        <v>55854</v>
      </c>
      <c r="AE324" s="261" t="e">
        <f t="shared" si="148"/>
        <v>#NUM!</v>
      </c>
      <c r="AF324" s="262" t="e">
        <f t="shared" si="162"/>
        <v>#NUM!</v>
      </c>
      <c r="AG324" s="272" t="e">
        <f t="shared" si="149"/>
        <v>#NUM!</v>
      </c>
      <c r="AH324" s="263" t="e">
        <f t="shared" si="163"/>
        <v>#NUM!</v>
      </c>
      <c r="AJ324" s="45">
        <v>315</v>
      </c>
      <c r="AK324" s="46">
        <f t="shared" si="173"/>
        <v>55854</v>
      </c>
      <c r="AL324" s="261" t="e">
        <f t="shared" si="150"/>
        <v>#NUM!</v>
      </c>
      <c r="AM324" s="262" t="e">
        <f t="shared" si="164"/>
        <v>#NUM!</v>
      </c>
      <c r="AN324" s="272" t="e">
        <f t="shared" si="151"/>
        <v>#NUM!</v>
      </c>
      <c r="AO324" s="263" t="e">
        <f t="shared" si="165"/>
        <v>#NUM!</v>
      </c>
      <c r="AQ324" s="45">
        <v>315</v>
      </c>
      <c r="AR324" s="46">
        <f t="shared" si="174"/>
        <v>55885</v>
      </c>
      <c r="AS324" s="261">
        <f t="shared" si="152"/>
        <v>0</v>
      </c>
      <c r="AT324" s="262">
        <f t="shared" si="166"/>
        <v>0</v>
      </c>
      <c r="AU324" s="272">
        <f t="shared" si="153"/>
        <v>0</v>
      </c>
      <c r="AV324" s="263">
        <f t="shared" si="167"/>
        <v>0</v>
      </c>
    </row>
    <row r="325" spans="1:48" x14ac:dyDescent="0.45">
      <c r="A325" s="49">
        <v>316</v>
      </c>
      <c r="B325" s="46">
        <f t="shared" si="168"/>
        <v>55885</v>
      </c>
      <c r="C325" s="268" t="e">
        <f t="shared" si="140"/>
        <v>#NUM!</v>
      </c>
      <c r="D325" s="262" t="e">
        <f t="shared" si="154"/>
        <v>#NUM!</v>
      </c>
      <c r="E325" s="262" t="e">
        <f t="shared" si="141"/>
        <v>#NUM!</v>
      </c>
      <c r="F325" s="263" t="e">
        <f t="shared" si="155"/>
        <v>#NUM!</v>
      </c>
      <c r="G325" s="27"/>
      <c r="H325" s="45">
        <v>316</v>
      </c>
      <c r="I325" s="46">
        <f t="shared" si="169"/>
        <v>55885</v>
      </c>
      <c r="J325" s="261" t="e">
        <f t="shared" si="142"/>
        <v>#NUM!</v>
      </c>
      <c r="K325" s="262" t="e">
        <f t="shared" si="156"/>
        <v>#NUM!</v>
      </c>
      <c r="L325" s="272" t="e">
        <f t="shared" si="143"/>
        <v>#NUM!</v>
      </c>
      <c r="M325" s="263" t="e">
        <f t="shared" si="157"/>
        <v>#NUM!</v>
      </c>
      <c r="N325" s="26"/>
      <c r="O325" s="45">
        <v>316</v>
      </c>
      <c r="P325" s="46">
        <f t="shared" si="170"/>
        <v>55885</v>
      </c>
      <c r="Q325" s="261" t="e">
        <f t="shared" si="144"/>
        <v>#NUM!</v>
      </c>
      <c r="R325" s="262" t="e">
        <f t="shared" si="158"/>
        <v>#NUM!</v>
      </c>
      <c r="S325" s="272" t="e">
        <f t="shared" si="145"/>
        <v>#NUM!</v>
      </c>
      <c r="T325" s="263" t="e">
        <f t="shared" si="159"/>
        <v>#NUM!</v>
      </c>
      <c r="V325" s="45">
        <v>316</v>
      </c>
      <c r="W325" s="46">
        <f t="shared" si="171"/>
        <v>55885</v>
      </c>
      <c r="X325" s="261" t="e">
        <f t="shared" si="146"/>
        <v>#NUM!</v>
      </c>
      <c r="Y325" s="262" t="e">
        <f t="shared" si="160"/>
        <v>#NUM!</v>
      </c>
      <c r="Z325" s="272" t="e">
        <f t="shared" si="147"/>
        <v>#NUM!</v>
      </c>
      <c r="AA325" s="263" t="e">
        <f t="shared" si="161"/>
        <v>#NUM!</v>
      </c>
      <c r="AC325" s="45">
        <v>316</v>
      </c>
      <c r="AD325" s="46">
        <f t="shared" si="172"/>
        <v>55885</v>
      </c>
      <c r="AE325" s="261" t="e">
        <f t="shared" si="148"/>
        <v>#NUM!</v>
      </c>
      <c r="AF325" s="262" t="e">
        <f t="shared" si="162"/>
        <v>#NUM!</v>
      </c>
      <c r="AG325" s="272" t="e">
        <f t="shared" si="149"/>
        <v>#NUM!</v>
      </c>
      <c r="AH325" s="263" t="e">
        <f t="shared" si="163"/>
        <v>#NUM!</v>
      </c>
      <c r="AJ325" s="45">
        <v>316</v>
      </c>
      <c r="AK325" s="46">
        <f t="shared" si="173"/>
        <v>55885</v>
      </c>
      <c r="AL325" s="261" t="e">
        <f t="shared" si="150"/>
        <v>#NUM!</v>
      </c>
      <c r="AM325" s="262" t="e">
        <f t="shared" si="164"/>
        <v>#NUM!</v>
      </c>
      <c r="AN325" s="272" t="e">
        <f t="shared" si="151"/>
        <v>#NUM!</v>
      </c>
      <c r="AO325" s="263" t="e">
        <f t="shared" si="165"/>
        <v>#NUM!</v>
      </c>
      <c r="AQ325" s="45">
        <v>316</v>
      </c>
      <c r="AR325" s="46">
        <f t="shared" si="174"/>
        <v>55916</v>
      </c>
      <c r="AS325" s="261">
        <f t="shared" si="152"/>
        <v>0</v>
      </c>
      <c r="AT325" s="262">
        <f t="shared" si="166"/>
        <v>0</v>
      </c>
      <c r="AU325" s="272">
        <f t="shared" si="153"/>
        <v>0</v>
      </c>
      <c r="AV325" s="263">
        <f t="shared" si="167"/>
        <v>0</v>
      </c>
    </row>
    <row r="326" spans="1:48" x14ac:dyDescent="0.45">
      <c r="A326" s="49">
        <v>317</v>
      </c>
      <c r="B326" s="46">
        <f t="shared" si="168"/>
        <v>55916</v>
      </c>
      <c r="C326" s="268" t="e">
        <f t="shared" si="140"/>
        <v>#NUM!</v>
      </c>
      <c r="D326" s="262" t="e">
        <f t="shared" si="154"/>
        <v>#NUM!</v>
      </c>
      <c r="E326" s="262" t="e">
        <f t="shared" si="141"/>
        <v>#NUM!</v>
      </c>
      <c r="F326" s="263" t="e">
        <f t="shared" si="155"/>
        <v>#NUM!</v>
      </c>
      <c r="G326" s="27"/>
      <c r="H326" s="45">
        <v>317</v>
      </c>
      <c r="I326" s="46">
        <f t="shared" si="169"/>
        <v>55916</v>
      </c>
      <c r="J326" s="261" t="e">
        <f t="shared" si="142"/>
        <v>#NUM!</v>
      </c>
      <c r="K326" s="262" t="e">
        <f t="shared" si="156"/>
        <v>#NUM!</v>
      </c>
      <c r="L326" s="272" t="e">
        <f t="shared" si="143"/>
        <v>#NUM!</v>
      </c>
      <c r="M326" s="263" t="e">
        <f t="shared" si="157"/>
        <v>#NUM!</v>
      </c>
      <c r="N326" s="26"/>
      <c r="O326" s="45">
        <v>317</v>
      </c>
      <c r="P326" s="46">
        <f t="shared" si="170"/>
        <v>55916</v>
      </c>
      <c r="Q326" s="261" t="e">
        <f t="shared" si="144"/>
        <v>#NUM!</v>
      </c>
      <c r="R326" s="262" t="e">
        <f t="shared" si="158"/>
        <v>#NUM!</v>
      </c>
      <c r="S326" s="272" t="e">
        <f t="shared" si="145"/>
        <v>#NUM!</v>
      </c>
      <c r="T326" s="263" t="e">
        <f t="shared" si="159"/>
        <v>#NUM!</v>
      </c>
      <c r="V326" s="45">
        <v>317</v>
      </c>
      <c r="W326" s="46">
        <f t="shared" si="171"/>
        <v>55916</v>
      </c>
      <c r="X326" s="261" t="e">
        <f t="shared" si="146"/>
        <v>#NUM!</v>
      </c>
      <c r="Y326" s="262" t="e">
        <f t="shared" si="160"/>
        <v>#NUM!</v>
      </c>
      <c r="Z326" s="272" t="e">
        <f t="shared" si="147"/>
        <v>#NUM!</v>
      </c>
      <c r="AA326" s="263" t="e">
        <f t="shared" si="161"/>
        <v>#NUM!</v>
      </c>
      <c r="AC326" s="45">
        <v>317</v>
      </c>
      <c r="AD326" s="46">
        <f t="shared" si="172"/>
        <v>55916</v>
      </c>
      <c r="AE326" s="261" t="e">
        <f t="shared" si="148"/>
        <v>#NUM!</v>
      </c>
      <c r="AF326" s="262" t="e">
        <f t="shared" si="162"/>
        <v>#NUM!</v>
      </c>
      <c r="AG326" s="272" t="e">
        <f t="shared" si="149"/>
        <v>#NUM!</v>
      </c>
      <c r="AH326" s="263" t="e">
        <f t="shared" si="163"/>
        <v>#NUM!</v>
      </c>
      <c r="AJ326" s="45">
        <v>317</v>
      </c>
      <c r="AK326" s="46">
        <f t="shared" si="173"/>
        <v>55916</v>
      </c>
      <c r="AL326" s="261" t="e">
        <f t="shared" si="150"/>
        <v>#NUM!</v>
      </c>
      <c r="AM326" s="262" t="e">
        <f t="shared" si="164"/>
        <v>#NUM!</v>
      </c>
      <c r="AN326" s="272" t="e">
        <f t="shared" si="151"/>
        <v>#NUM!</v>
      </c>
      <c r="AO326" s="263" t="e">
        <f t="shared" si="165"/>
        <v>#NUM!</v>
      </c>
      <c r="AQ326" s="45">
        <v>317</v>
      </c>
      <c r="AR326" s="46">
        <f t="shared" si="174"/>
        <v>55944</v>
      </c>
      <c r="AS326" s="261">
        <f t="shared" si="152"/>
        <v>0</v>
      </c>
      <c r="AT326" s="262">
        <f t="shared" si="166"/>
        <v>0</v>
      </c>
      <c r="AU326" s="272">
        <f t="shared" si="153"/>
        <v>0</v>
      </c>
      <c r="AV326" s="263">
        <f t="shared" si="167"/>
        <v>0</v>
      </c>
    </row>
    <row r="327" spans="1:48" x14ac:dyDescent="0.45">
      <c r="A327" s="49">
        <v>318</v>
      </c>
      <c r="B327" s="46">
        <f t="shared" si="168"/>
        <v>55944</v>
      </c>
      <c r="C327" s="268" t="e">
        <f t="shared" si="140"/>
        <v>#NUM!</v>
      </c>
      <c r="D327" s="262" t="e">
        <f t="shared" si="154"/>
        <v>#NUM!</v>
      </c>
      <c r="E327" s="262" t="e">
        <f t="shared" si="141"/>
        <v>#NUM!</v>
      </c>
      <c r="F327" s="263" t="e">
        <f t="shared" si="155"/>
        <v>#NUM!</v>
      </c>
      <c r="G327" s="27"/>
      <c r="H327" s="45">
        <v>318</v>
      </c>
      <c r="I327" s="46">
        <f t="shared" si="169"/>
        <v>55944</v>
      </c>
      <c r="J327" s="261" t="e">
        <f t="shared" si="142"/>
        <v>#NUM!</v>
      </c>
      <c r="K327" s="262" t="e">
        <f t="shared" si="156"/>
        <v>#NUM!</v>
      </c>
      <c r="L327" s="272" t="e">
        <f t="shared" si="143"/>
        <v>#NUM!</v>
      </c>
      <c r="M327" s="263" t="e">
        <f t="shared" si="157"/>
        <v>#NUM!</v>
      </c>
      <c r="N327" s="26"/>
      <c r="O327" s="45">
        <v>318</v>
      </c>
      <c r="P327" s="46">
        <f t="shared" si="170"/>
        <v>55944</v>
      </c>
      <c r="Q327" s="261" t="e">
        <f t="shared" si="144"/>
        <v>#NUM!</v>
      </c>
      <c r="R327" s="262" t="e">
        <f t="shared" si="158"/>
        <v>#NUM!</v>
      </c>
      <c r="S327" s="272" t="e">
        <f t="shared" si="145"/>
        <v>#NUM!</v>
      </c>
      <c r="T327" s="263" t="e">
        <f t="shared" si="159"/>
        <v>#NUM!</v>
      </c>
      <c r="V327" s="45">
        <v>318</v>
      </c>
      <c r="W327" s="46">
        <f t="shared" si="171"/>
        <v>55944</v>
      </c>
      <c r="X327" s="261" t="e">
        <f t="shared" si="146"/>
        <v>#NUM!</v>
      </c>
      <c r="Y327" s="262" t="e">
        <f t="shared" si="160"/>
        <v>#NUM!</v>
      </c>
      <c r="Z327" s="272" t="e">
        <f t="shared" si="147"/>
        <v>#NUM!</v>
      </c>
      <c r="AA327" s="263" t="e">
        <f t="shared" si="161"/>
        <v>#NUM!</v>
      </c>
      <c r="AC327" s="45">
        <v>318</v>
      </c>
      <c r="AD327" s="46">
        <f t="shared" si="172"/>
        <v>55944</v>
      </c>
      <c r="AE327" s="261" t="e">
        <f t="shared" si="148"/>
        <v>#NUM!</v>
      </c>
      <c r="AF327" s="262" t="e">
        <f t="shared" si="162"/>
        <v>#NUM!</v>
      </c>
      <c r="AG327" s="272" t="e">
        <f t="shared" si="149"/>
        <v>#NUM!</v>
      </c>
      <c r="AH327" s="263" t="e">
        <f t="shared" si="163"/>
        <v>#NUM!</v>
      </c>
      <c r="AJ327" s="45">
        <v>318</v>
      </c>
      <c r="AK327" s="46">
        <f t="shared" si="173"/>
        <v>55944</v>
      </c>
      <c r="AL327" s="261" t="e">
        <f t="shared" si="150"/>
        <v>#NUM!</v>
      </c>
      <c r="AM327" s="262" t="e">
        <f t="shared" si="164"/>
        <v>#NUM!</v>
      </c>
      <c r="AN327" s="272" t="e">
        <f t="shared" si="151"/>
        <v>#NUM!</v>
      </c>
      <c r="AO327" s="263" t="e">
        <f t="shared" si="165"/>
        <v>#NUM!</v>
      </c>
      <c r="AQ327" s="45">
        <v>318</v>
      </c>
      <c r="AR327" s="46">
        <f t="shared" si="174"/>
        <v>55975</v>
      </c>
      <c r="AS327" s="261">
        <f t="shared" si="152"/>
        <v>0</v>
      </c>
      <c r="AT327" s="262">
        <f t="shared" si="166"/>
        <v>0</v>
      </c>
      <c r="AU327" s="272">
        <f t="shared" si="153"/>
        <v>0</v>
      </c>
      <c r="AV327" s="263">
        <f t="shared" si="167"/>
        <v>0</v>
      </c>
    </row>
    <row r="328" spans="1:48" x14ac:dyDescent="0.45">
      <c r="A328" s="49">
        <v>319</v>
      </c>
      <c r="B328" s="46">
        <f t="shared" si="168"/>
        <v>55975</v>
      </c>
      <c r="C328" s="268" t="e">
        <f t="shared" si="140"/>
        <v>#NUM!</v>
      </c>
      <c r="D328" s="262" t="e">
        <f t="shared" si="154"/>
        <v>#NUM!</v>
      </c>
      <c r="E328" s="262" t="e">
        <f t="shared" si="141"/>
        <v>#NUM!</v>
      </c>
      <c r="F328" s="263" t="e">
        <f t="shared" si="155"/>
        <v>#NUM!</v>
      </c>
      <c r="G328" s="27"/>
      <c r="H328" s="45">
        <v>319</v>
      </c>
      <c r="I328" s="46">
        <f t="shared" si="169"/>
        <v>55975</v>
      </c>
      <c r="J328" s="261" t="e">
        <f t="shared" si="142"/>
        <v>#NUM!</v>
      </c>
      <c r="K328" s="262" t="e">
        <f t="shared" si="156"/>
        <v>#NUM!</v>
      </c>
      <c r="L328" s="272" t="e">
        <f t="shared" si="143"/>
        <v>#NUM!</v>
      </c>
      <c r="M328" s="263" t="e">
        <f t="shared" si="157"/>
        <v>#NUM!</v>
      </c>
      <c r="N328" s="26"/>
      <c r="O328" s="45">
        <v>319</v>
      </c>
      <c r="P328" s="46">
        <f t="shared" si="170"/>
        <v>55975</v>
      </c>
      <c r="Q328" s="261" t="e">
        <f t="shared" si="144"/>
        <v>#NUM!</v>
      </c>
      <c r="R328" s="262" t="e">
        <f t="shared" si="158"/>
        <v>#NUM!</v>
      </c>
      <c r="S328" s="272" t="e">
        <f t="shared" si="145"/>
        <v>#NUM!</v>
      </c>
      <c r="T328" s="263" t="e">
        <f t="shared" si="159"/>
        <v>#NUM!</v>
      </c>
      <c r="V328" s="45">
        <v>319</v>
      </c>
      <c r="W328" s="46">
        <f t="shared" si="171"/>
        <v>55975</v>
      </c>
      <c r="X328" s="261" t="e">
        <f t="shared" si="146"/>
        <v>#NUM!</v>
      </c>
      <c r="Y328" s="262" t="e">
        <f t="shared" si="160"/>
        <v>#NUM!</v>
      </c>
      <c r="Z328" s="272" t="e">
        <f t="shared" si="147"/>
        <v>#NUM!</v>
      </c>
      <c r="AA328" s="263" t="e">
        <f t="shared" si="161"/>
        <v>#NUM!</v>
      </c>
      <c r="AC328" s="45">
        <v>319</v>
      </c>
      <c r="AD328" s="46">
        <f t="shared" si="172"/>
        <v>55975</v>
      </c>
      <c r="AE328" s="261" t="e">
        <f t="shared" si="148"/>
        <v>#NUM!</v>
      </c>
      <c r="AF328" s="262" t="e">
        <f t="shared" si="162"/>
        <v>#NUM!</v>
      </c>
      <c r="AG328" s="272" t="e">
        <f t="shared" si="149"/>
        <v>#NUM!</v>
      </c>
      <c r="AH328" s="263" t="e">
        <f t="shared" si="163"/>
        <v>#NUM!</v>
      </c>
      <c r="AJ328" s="45">
        <v>319</v>
      </c>
      <c r="AK328" s="46">
        <f t="shared" si="173"/>
        <v>55975</v>
      </c>
      <c r="AL328" s="261" t="e">
        <f t="shared" si="150"/>
        <v>#NUM!</v>
      </c>
      <c r="AM328" s="262" t="e">
        <f t="shared" si="164"/>
        <v>#NUM!</v>
      </c>
      <c r="AN328" s="272" t="e">
        <f t="shared" si="151"/>
        <v>#NUM!</v>
      </c>
      <c r="AO328" s="263" t="e">
        <f t="shared" si="165"/>
        <v>#NUM!</v>
      </c>
      <c r="AQ328" s="45">
        <v>319</v>
      </c>
      <c r="AR328" s="46">
        <f t="shared" si="174"/>
        <v>56005</v>
      </c>
      <c r="AS328" s="261">
        <f t="shared" si="152"/>
        <v>0</v>
      </c>
      <c r="AT328" s="262">
        <f t="shared" si="166"/>
        <v>0</v>
      </c>
      <c r="AU328" s="272">
        <f t="shared" si="153"/>
        <v>0</v>
      </c>
      <c r="AV328" s="263">
        <f t="shared" si="167"/>
        <v>0</v>
      </c>
    </row>
    <row r="329" spans="1:48" x14ac:dyDescent="0.45">
      <c r="A329" s="49">
        <v>320</v>
      </c>
      <c r="B329" s="46">
        <f t="shared" si="168"/>
        <v>56005</v>
      </c>
      <c r="C329" s="268" t="e">
        <f t="shared" si="140"/>
        <v>#NUM!</v>
      </c>
      <c r="D329" s="262" t="e">
        <f t="shared" si="154"/>
        <v>#NUM!</v>
      </c>
      <c r="E329" s="262" t="e">
        <f t="shared" si="141"/>
        <v>#NUM!</v>
      </c>
      <c r="F329" s="263" t="e">
        <f t="shared" si="155"/>
        <v>#NUM!</v>
      </c>
      <c r="G329" s="27"/>
      <c r="H329" s="45">
        <v>320</v>
      </c>
      <c r="I329" s="46">
        <f t="shared" si="169"/>
        <v>56005</v>
      </c>
      <c r="J329" s="261" t="e">
        <f t="shared" si="142"/>
        <v>#NUM!</v>
      </c>
      <c r="K329" s="262" t="e">
        <f t="shared" si="156"/>
        <v>#NUM!</v>
      </c>
      <c r="L329" s="272" t="e">
        <f t="shared" si="143"/>
        <v>#NUM!</v>
      </c>
      <c r="M329" s="263" t="e">
        <f t="shared" si="157"/>
        <v>#NUM!</v>
      </c>
      <c r="N329" s="26"/>
      <c r="O329" s="45">
        <v>320</v>
      </c>
      <c r="P329" s="46">
        <f t="shared" si="170"/>
        <v>56005</v>
      </c>
      <c r="Q329" s="261" t="e">
        <f t="shared" si="144"/>
        <v>#NUM!</v>
      </c>
      <c r="R329" s="262" t="e">
        <f t="shared" si="158"/>
        <v>#NUM!</v>
      </c>
      <c r="S329" s="272" t="e">
        <f t="shared" si="145"/>
        <v>#NUM!</v>
      </c>
      <c r="T329" s="263" t="e">
        <f t="shared" si="159"/>
        <v>#NUM!</v>
      </c>
      <c r="V329" s="45">
        <v>320</v>
      </c>
      <c r="W329" s="46">
        <f t="shared" si="171"/>
        <v>56005</v>
      </c>
      <c r="X329" s="261" t="e">
        <f t="shared" si="146"/>
        <v>#NUM!</v>
      </c>
      <c r="Y329" s="262" t="e">
        <f t="shared" si="160"/>
        <v>#NUM!</v>
      </c>
      <c r="Z329" s="272" t="e">
        <f t="shared" si="147"/>
        <v>#NUM!</v>
      </c>
      <c r="AA329" s="263" t="e">
        <f t="shared" si="161"/>
        <v>#NUM!</v>
      </c>
      <c r="AC329" s="45">
        <v>320</v>
      </c>
      <c r="AD329" s="46">
        <f t="shared" si="172"/>
        <v>56005</v>
      </c>
      <c r="AE329" s="261" t="e">
        <f t="shared" si="148"/>
        <v>#NUM!</v>
      </c>
      <c r="AF329" s="262" t="e">
        <f t="shared" si="162"/>
        <v>#NUM!</v>
      </c>
      <c r="AG329" s="272" t="e">
        <f t="shared" si="149"/>
        <v>#NUM!</v>
      </c>
      <c r="AH329" s="263" t="e">
        <f t="shared" si="163"/>
        <v>#NUM!</v>
      </c>
      <c r="AJ329" s="45">
        <v>320</v>
      </c>
      <c r="AK329" s="46">
        <f t="shared" si="173"/>
        <v>56005</v>
      </c>
      <c r="AL329" s="261" t="e">
        <f t="shared" si="150"/>
        <v>#NUM!</v>
      </c>
      <c r="AM329" s="262" t="e">
        <f t="shared" si="164"/>
        <v>#NUM!</v>
      </c>
      <c r="AN329" s="272" t="e">
        <f t="shared" si="151"/>
        <v>#NUM!</v>
      </c>
      <c r="AO329" s="263" t="e">
        <f t="shared" si="165"/>
        <v>#NUM!</v>
      </c>
      <c r="AQ329" s="45">
        <v>320</v>
      </c>
      <c r="AR329" s="46">
        <f t="shared" si="174"/>
        <v>56036</v>
      </c>
      <c r="AS329" s="261">
        <f t="shared" si="152"/>
        <v>0</v>
      </c>
      <c r="AT329" s="262">
        <f t="shared" si="166"/>
        <v>0</v>
      </c>
      <c r="AU329" s="272">
        <f t="shared" si="153"/>
        <v>0</v>
      </c>
      <c r="AV329" s="263">
        <f t="shared" si="167"/>
        <v>0</v>
      </c>
    </row>
    <row r="330" spans="1:48" x14ac:dyDescent="0.45">
      <c r="A330" s="49">
        <v>321</v>
      </c>
      <c r="B330" s="46">
        <f t="shared" si="168"/>
        <v>56036</v>
      </c>
      <c r="C330" s="268" t="e">
        <f t="shared" ref="C330:C393" si="175">C329-D330</f>
        <v>#NUM!</v>
      </c>
      <c r="D330" s="262" t="e">
        <f t="shared" si="154"/>
        <v>#NUM!</v>
      </c>
      <c r="E330" s="262" t="e">
        <f t="shared" ref="E330:E393" si="176">F330-D330</f>
        <v>#NUM!</v>
      </c>
      <c r="F330" s="263" t="e">
        <f t="shared" si="155"/>
        <v>#NUM!</v>
      </c>
      <c r="G330" s="27"/>
      <c r="H330" s="45">
        <v>321</v>
      </c>
      <c r="I330" s="46">
        <f t="shared" si="169"/>
        <v>56036</v>
      </c>
      <c r="J330" s="261" t="e">
        <f t="shared" ref="J330:J393" si="177">J329-K330</f>
        <v>#NUM!</v>
      </c>
      <c r="K330" s="262" t="e">
        <f t="shared" si="156"/>
        <v>#NUM!</v>
      </c>
      <c r="L330" s="272" t="e">
        <f t="shared" ref="L330:L393" si="178">M330-K330</f>
        <v>#NUM!</v>
      </c>
      <c r="M330" s="263" t="e">
        <f t="shared" si="157"/>
        <v>#NUM!</v>
      </c>
      <c r="N330" s="26"/>
      <c r="O330" s="45">
        <v>321</v>
      </c>
      <c r="P330" s="46">
        <f t="shared" si="170"/>
        <v>56036</v>
      </c>
      <c r="Q330" s="261" t="e">
        <f t="shared" ref="Q330:Q393" si="179">Q329-R330</f>
        <v>#NUM!</v>
      </c>
      <c r="R330" s="262" t="e">
        <f t="shared" si="158"/>
        <v>#NUM!</v>
      </c>
      <c r="S330" s="272" t="e">
        <f t="shared" ref="S330:S393" si="180">T330-R330</f>
        <v>#NUM!</v>
      </c>
      <c r="T330" s="263" t="e">
        <f t="shared" si="159"/>
        <v>#NUM!</v>
      </c>
      <c r="V330" s="45">
        <v>321</v>
      </c>
      <c r="W330" s="46">
        <f t="shared" si="171"/>
        <v>56036</v>
      </c>
      <c r="X330" s="261" t="e">
        <f t="shared" ref="X330:X393" si="181">X329-Y330</f>
        <v>#NUM!</v>
      </c>
      <c r="Y330" s="262" t="e">
        <f t="shared" si="160"/>
        <v>#NUM!</v>
      </c>
      <c r="Z330" s="272" t="e">
        <f t="shared" ref="Z330:Z393" si="182">AA330-Y330</f>
        <v>#NUM!</v>
      </c>
      <c r="AA330" s="263" t="e">
        <f t="shared" si="161"/>
        <v>#NUM!</v>
      </c>
      <c r="AC330" s="45">
        <v>321</v>
      </c>
      <c r="AD330" s="46">
        <f t="shared" si="172"/>
        <v>56036</v>
      </c>
      <c r="AE330" s="261" t="e">
        <f t="shared" ref="AE330:AE393" si="183">AE329-AF330</f>
        <v>#NUM!</v>
      </c>
      <c r="AF330" s="262" t="e">
        <f t="shared" si="162"/>
        <v>#NUM!</v>
      </c>
      <c r="AG330" s="272" t="e">
        <f t="shared" ref="AG330:AG393" si="184">AH330-AF330</f>
        <v>#NUM!</v>
      </c>
      <c r="AH330" s="263" t="e">
        <f t="shared" si="163"/>
        <v>#NUM!</v>
      </c>
      <c r="AJ330" s="45">
        <v>321</v>
      </c>
      <c r="AK330" s="46">
        <f t="shared" si="173"/>
        <v>56036</v>
      </c>
      <c r="AL330" s="261" t="e">
        <f t="shared" ref="AL330:AL393" si="185">AL329-AM330</f>
        <v>#NUM!</v>
      </c>
      <c r="AM330" s="262" t="e">
        <f t="shared" si="164"/>
        <v>#NUM!</v>
      </c>
      <c r="AN330" s="272" t="e">
        <f t="shared" ref="AN330:AN393" si="186">AO330-AM330</f>
        <v>#NUM!</v>
      </c>
      <c r="AO330" s="263" t="e">
        <f t="shared" si="165"/>
        <v>#NUM!</v>
      </c>
      <c r="AQ330" s="45">
        <v>321</v>
      </c>
      <c r="AR330" s="46">
        <f t="shared" si="174"/>
        <v>56066</v>
      </c>
      <c r="AS330" s="261">
        <f t="shared" ref="AS330:AS393" si="187">AS329-AT330</f>
        <v>0</v>
      </c>
      <c r="AT330" s="262">
        <f t="shared" si="166"/>
        <v>0</v>
      </c>
      <c r="AU330" s="272">
        <f t="shared" ref="AU330:AU393" si="188">AV330-AT330</f>
        <v>0</v>
      </c>
      <c r="AV330" s="263">
        <f t="shared" si="167"/>
        <v>0</v>
      </c>
    </row>
    <row r="331" spans="1:48" x14ac:dyDescent="0.45">
      <c r="A331" s="49">
        <v>322</v>
      </c>
      <c r="B331" s="46">
        <f t="shared" si="168"/>
        <v>56066</v>
      </c>
      <c r="C331" s="268" t="e">
        <f t="shared" si="175"/>
        <v>#NUM!</v>
      </c>
      <c r="D331" s="262" t="e">
        <f t="shared" ref="D331:D394" si="189">IF($D$5="I/O",0,IF(AND($D$6&gt;0,A331/12&lt;=$D$6),0,-PPMT($C$3/12,(A331-$D$6*12),$D$3*$D$5,$C$2)))</f>
        <v>#NUM!</v>
      </c>
      <c r="E331" s="262" t="e">
        <f t="shared" si="176"/>
        <v>#NUM!</v>
      </c>
      <c r="F331" s="263" t="e">
        <f t="shared" ref="F331:F394" si="190">IF(AND(D$6&gt;0,A331/12&lt;=D$6),C$2*(C$3/12),D$2)</f>
        <v>#NUM!</v>
      </c>
      <c r="G331" s="27"/>
      <c r="H331" s="45">
        <v>322</v>
      </c>
      <c r="I331" s="46">
        <f t="shared" si="169"/>
        <v>56066</v>
      </c>
      <c r="J331" s="261" t="e">
        <f t="shared" si="177"/>
        <v>#NUM!</v>
      </c>
      <c r="K331" s="262" t="e">
        <f t="shared" ref="K331:K394" si="191">IF(K$5="I/O",0,IF(AND(K$6&gt;0,H331/12&lt;=K$6),0,-PPMT(J$3/12,(H331-K$6*12),K$3*K$5,J$2)))</f>
        <v>#NUM!</v>
      </c>
      <c r="L331" s="272" t="e">
        <f t="shared" si="178"/>
        <v>#NUM!</v>
      </c>
      <c r="M331" s="263" t="e">
        <f t="shared" ref="M331:M394" si="192">IF(AND(K$6&gt;0,H331/12&lt;=K$6),J$2*(J$3/12),K$2)</f>
        <v>#NUM!</v>
      </c>
      <c r="N331" s="26"/>
      <c r="O331" s="45">
        <v>322</v>
      </c>
      <c r="P331" s="46">
        <f t="shared" si="170"/>
        <v>56066</v>
      </c>
      <c r="Q331" s="261" t="e">
        <f t="shared" si="179"/>
        <v>#NUM!</v>
      </c>
      <c r="R331" s="262" t="e">
        <f t="shared" ref="R331:R394" si="193">IF(R$5="I/O",0,IF(AND(R$6&gt;0,O331/12&lt;=R$6),0,-PPMT(Q$3/12,(O331-R$6*12),R$3*R$5,Q$2)))</f>
        <v>#NUM!</v>
      </c>
      <c r="S331" s="272" t="e">
        <f t="shared" si="180"/>
        <v>#NUM!</v>
      </c>
      <c r="T331" s="263" t="e">
        <f t="shared" ref="T331:T394" si="194">IF(AND(R$6&gt;0,O331/12&lt;=R$6),Q$2*(Q$3/12),R$2)</f>
        <v>#NUM!</v>
      </c>
      <c r="V331" s="45">
        <v>322</v>
      </c>
      <c r="W331" s="46">
        <f t="shared" si="171"/>
        <v>56066</v>
      </c>
      <c r="X331" s="261" t="e">
        <f t="shared" si="181"/>
        <v>#NUM!</v>
      </c>
      <c r="Y331" s="262" t="e">
        <f t="shared" ref="Y331:Y394" si="195">IF(Y$5="I/O",0,IF(AND(Y$6&gt;0,V331/12&lt;=Y$6),0,-PPMT(X$3/12,(V331-Y$6*12),Y$3*Y$5,X$2)))</f>
        <v>#NUM!</v>
      </c>
      <c r="Z331" s="272" t="e">
        <f t="shared" si="182"/>
        <v>#NUM!</v>
      </c>
      <c r="AA331" s="263" t="e">
        <f t="shared" ref="AA331:AA394" si="196">IF(AND(Y$6&gt;0,V331/12&lt;=Y$6),X$2*(X$3/12),Y$2)</f>
        <v>#NUM!</v>
      </c>
      <c r="AC331" s="45">
        <v>322</v>
      </c>
      <c r="AD331" s="46">
        <f t="shared" si="172"/>
        <v>56066</v>
      </c>
      <c r="AE331" s="261" t="e">
        <f t="shared" si="183"/>
        <v>#NUM!</v>
      </c>
      <c r="AF331" s="262" t="e">
        <f t="shared" ref="AF331:AF394" si="197">IF(AF$5="I/O",0,IF(AND(AF$6&gt;0,AC331/12&lt;=AF$6),0,-PPMT(AE$3/12,(AC331-AF$6*12),AF$3*AF$5,AE$2)))</f>
        <v>#NUM!</v>
      </c>
      <c r="AG331" s="272" t="e">
        <f t="shared" si="184"/>
        <v>#NUM!</v>
      </c>
      <c r="AH331" s="263" t="e">
        <f t="shared" ref="AH331:AH394" si="198">IF(AND(AF$6&gt;0,AC331/12&lt;=AF$6),AE$2*(AE$3/12),AF$2)</f>
        <v>#NUM!</v>
      </c>
      <c r="AJ331" s="45">
        <v>322</v>
      </c>
      <c r="AK331" s="46">
        <f t="shared" si="173"/>
        <v>56066</v>
      </c>
      <c r="AL331" s="261" t="e">
        <f t="shared" si="185"/>
        <v>#NUM!</v>
      </c>
      <c r="AM331" s="262" t="e">
        <f t="shared" ref="AM331:AM394" si="199">IF(AM$5="I/O",0,IF(AND(AM$6&gt;0,AJ331/12&lt;=AM$6),0,-PPMT(AL$3/12,(AJ331-AM$6*12),AM$3*AM$5,AL$2)))</f>
        <v>#NUM!</v>
      </c>
      <c r="AN331" s="272" t="e">
        <f t="shared" si="186"/>
        <v>#NUM!</v>
      </c>
      <c r="AO331" s="263" t="e">
        <f t="shared" ref="AO331:AO394" si="200">IF(AND(AM$6&gt;0,AJ331/12&lt;=AM$6),AL$2*(AL$3/12),AM$2)</f>
        <v>#NUM!</v>
      </c>
      <c r="AQ331" s="45">
        <v>322</v>
      </c>
      <c r="AR331" s="46">
        <f t="shared" si="174"/>
        <v>56097</v>
      </c>
      <c r="AS331" s="261">
        <f t="shared" si="187"/>
        <v>0</v>
      </c>
      <c r="AT331" s="262">
        <f t="shared" ref="AT331:AT394" si="201">IF(AT$5="I/O",0,IF(AND(AT$6&gt;0,AQ331/12&lt;=AT$6),0,-PPMT(AS$3/12,(AQ331-AT$6*12),AT$3*AT$5,AS$2)))</f>
        <v>0</v>
      </c>
      <c r="AU331" s="272">
        <f t="shared" si="188"/>
        <v>0</v>
      </c>
      <c r="AV331" s="263">
        <f t="shared" ref="AV331:AV394" si="202">IF(AND(AT$6&gt;0,AQ331/12&lt;=AT$6),AS$2*(AS$3/12),AT$2)</f>
        <v>0</v>
      </c>
    </row>
    <row r="332" spans="1:48" x14ac:dyDescent="0.45">
      <c r="A332" s="49">
        <v>323</v>
      </c>
      <c r="B332" s="46">
        <f t="shared" ref="B332:B395" si="203">EDATE(B331,1)</f>
        <v>56097</v>
      </c>
      <c r="C332" s="268" t="e">
        <f t="shared" si="175"/>
        <v>#NUM!</v>
      </c>
      <c r="D332" s="262" t="e">
        <f t="shared" si="189"/>
        <v>#NUM!</v>
      </c>
      <c r="E332" s="262" t="e">
        <f t="shared" si="176"/>
        <v>#NUM!</v>
      </c>
      <c r="F332" s="263" t="e">
        <f t="shared" si="190"/>
        <v>#NUM!</v>
      </c>
      <c r="G332" s="27"/>
      <c r="H332" s="45">
        <v>323</v>
      </c>
      <c r="I332" s="46">
        <f t="shared" ref="I332:I395" si="204">EDATE(I331,1)</f>
        <v>56097</v>
      </c>
      <c r="J332" s="261" t="e">
        <f t="shared" si="177"/>
        <v>#NUM!</v>
      </c>
      <c r="K332" s="262" t="e">
        <f t="shared" si="191"/>
        <v>#NUM!</v>
      </c>
      <c r="L332" s="272" t="e">
        <f t="shared" si="178"/>
        <v>#NUM!</v>
      </c>
      <c r="M332" s="263" t="e">
        <f t="shared" si="192"/>
        <v>#NUM!</v>
      </c>
      <c r="N332" s="26"/>
      <c r="O332" s="45">
        <v>323</v>
      </c>
      <c r="P332" s="46">
        <f t="shared" ref="P332:P395" si="205">EDATE(P331,1)</f>
        <v>56097</v>
      </c>
      <c r="Q332" s="261" t="e">
        <f t="shared" si="179"/>
        <v>#NUM!</v>
      </c>
      <c r="R332" s="262" t="e">
        <f t="shared" si="193"/>
        <v>#NUM!</v>
      </c>
      <c r="S332" s="272" t="e">
        <f t="shared" si="180"/>
        <v>#NUM!</v>
      </c>
      <c r="T332" s="263" t="e">
        <f t="shared" si="194"/>
        <v>#NUM!</v>
      </c>
      <c r="V332" s="45">
        <v>323</v>
      </c>
      <c r="W332" s="46">
        <f t="shared" ref="W332:W395" si="206">EDATE(W331,1)</f>
        <v>56097</v>
      </c>
      <c r="X332" s="261" t="e">
        <f t="shared" si="181"/>
        <v>#NUM!</v>
      </c>
      <c r="Y332" s="262" t="e">
        <f t="shared" si="195"/>
        <v>#NUM!</v>
      </c>
      <c r="Z332" s="272" t="e">
        <f t="shared" si="182"/>
        <v>#NUM!</v>
      </c>
      <c r="AA332" s="263" t="e">
        <f t="shared" si="196"/>
        <v>#NUM!</v>
      </c>
      <c r="AC332" s="45">
        <v>323</v>
      </c>
      <c r="AD332" s="46">
        <f t="shared" ref="AD332:AD395" si="207">EDATE(AD331,1)</f>
        <v>56097</v>
      </c>
      <c r="AE332" s="261" t="e">
        <f t="shared" si="183"/>
        <v>#NUM!</v>
      </c>
      <c r="AF332" s="262" t="e">
        <f t="shared" si="197"/>
        <v>#NUM!</v>
      </c>
      <c r="AG332" s="272" t="e">
        <f t="shared" si="184"/>
        <v>#NUM!</v>
      </c>
      <c r="AH332" s="263" t="e">
        <f t="shared" si="198"/>
        <v>#NUM!</v>
      </c>
      <c r="AJ332" s="45">
        <v>323</v>
      </c>
      <c r="AK332" s="46">
        <f t="shared" ref="AK332:AK395" si="208">EDATE(AK331,1)</f>
        <v>56097</v>
      </c>
      <c r="AL332" s="261" t="e">
        <f t="shared" si="185"/>
        <v>#NUM!</v>
      </c>
      <c r="AM332" s="262" t="e">
        <f t="shared" si="199"/>
        <v>#NUM!</v>
      </c>
      <c r="AN332" s="272" t="e">
        <f t="shared" si="186"/>
        <v>#NUM!</v>
      </c>
      <c r="AO332" s="263" t="e">
        <f t="shared" si="200"/>
        <v>#NUM!</v>
      </c>
      <c r="AQ332" s="45">
        <v>323</v>
      </c>
      <c r="AR332" s="46">
        <f t="shared" ref="AR332:AR395" si="209">EDATE(AR331,1)</f>
        <v>56128</v>
      </c>
      <c r="AS332" s="261">
        <f t="shared" si="187"/>
        <v>0</v>
      </c>
      <c r="AT332" s="262">
        <f t="shared" si="201"/>
        <v>0</v>
      </c>
      <c r="AU332" s="272">
        <f t="shared" si="188"/>
        <v>0</v>
      </c>
      <c r="AV332" s="263">
        <f t="shared" si="202"/>
        <v>0</v>
      </c>
    </row>
    <row r="333" spans="1:48" ht="14.65" thickBot="1" x14ac:dyDescent="0.5">
      <c r="A333" s="52">
        <v>324</v>
      </c>
      <c r="B333" s="53">
        <f t="shared" si="203"/>
        <v>56128</v>
      </c>
      <c r="C333" s="269" t="e">
        <f t="shared" si="175"/>
        <v>#NUM!</v>
      </c>
      <c r="D333" s="265" t="e">
        <f t="shared" si="189"/>
        <v>#NUM!</v>
      </c>
      <c r="E333" s="265" t="e">
        <f t="shared" si="176"/>
        <v>#NUM!</v>
      </c>
      <c r="F333" s="266" t="e">
        <f t="shared" si="190"/>
        <v>#NUM!</v>
      </c>
      <c r="G333" s="27"/>
      <c r="H333" s="47">
        <v>324</v>
      </c>
      <c r="I333" s="53">
        <f t="shared" si="204"/>
        <v>56128</v>
      </c>
      <c r="J333" s="264" t="e">
        <f t="shared" si="177"/>
        <v>#NUM!</v>
      </c>
      <c r="K333" s="265" t="e">
        <f t="shared" si="191"/>
        <v>#NUM!</v>
      </c>
      <c r="L333" s="273" t="e">
        <f t="shared" si="178"/>
        <v>#NUM!</v>
      </c>
      <c r="M333" s="266" t="e">
        <f t="shared" si="192"/>
        <v>#NUM!</v>
      </c>
      <c r="N333" s="26"/>
      <c r="O333" s="47">
        <v>324</v>
      </c>
      <c r="P333" s="53">
        <f t="shared" si="205"/>
        <v>56128</v>
      </c>
      <c r="Q333" s="264" t="e">
        <f t="shared" si="179"/>
        <v>#NUM!</v>
      </c>
      <c r="R333" s="265" t="e">
        <f t="shared" si="193"/>
        <v>#NUM!</v>
      </c>
      <c r="S333" s="273" t="e">
        <f t="shared" si="180"/>
        <v>#NUM!</v>
      </c>
      <c r="T333" s="266" t="e">
        <f t="shared" si="194"/>
        <v>#NUM!</v>
      </c>
      <c r="V333" s="47">
        <v>324</v>
      </c>
      <c r="W333" s="53">
        <f t="shared" si="206"/>
        <v>56128</v>
      </c>
      <c r="X333" s="264" t="e">
        <f t="shared" si="181"/>
        <v>#NUM!</v>
      </c>
      <c r="Y333" s="265" t="e">
        <f t="shared" si="195"/>
        <v>#NUM!</v>
      </c>
      <c r="Z333" s="273" t="e">
        <f t="shared" si="182"/>
        <v>#NUM!</v>
      </c>
      <c r="AA333" s="266" t="e">
        <f t="shared" si="196"/>
        <v>#NUM!</v>
      </c>
      <c r="AC333" s="47">
        <v>324</v>
      </c>
      <c r="AD333" s="53">
        <f t="shared" si="207"/>
        <v>56128</v>
      </c>
      <c r="AE333" s="264" t="e">
        <f t="shared" si="183"/>
        <v>#NUM!</v>
      </c>
      <c r="AF333" s="265" t="e">
        <f t="shared" si="197"/>
        <v>#NUM!</v>
      </c>
      <c r="AG333" s="273" t="e">
        <f t="shared" si="184"/>
        <v>#NUM!</v>
      </c>
      <c r="AH333" s="266" t="e">
        <f t="shared" si="198"/>
        <v>#NUM!</v>
      </c>
      <c r="AJ333" s="47">
        <v>324</v>
      </c>
      <c r="AK333" s="53">
        <f t="shared" si="208"/>
        <v>56128</v>
      </c>
      <c r="AL333" s="264" t="e">
        <f t="shared" si="185"/>
        <v>#NUM!</v>
      </c>
      <c r="AM333" s="265" t="e">
        <f t="shared" si="199"/>
        <v>#NUM!</v>
      </c>
      <c r="AN333" s="273" t="e">
        <f t="shared" si="186"/>
        <v>#NUM!</v>
      </c>
      <c r="AO333" s="266" t="e">
        <f t="shared" si="200"/>
        <v>#NUM!</v>
      </c>
      <c r="AQ333" s="47">
        <v>324</v>
      </c>
      <c r="AR333" s="53">
        <f t="shared" si="209"/>
        <v>56158</v>
      </c>
      <c r="AS333" s="264">
        <f t="shared" si="187"/>
        <v>0</v>
      </c>
      <c r="AT333" s="265">
        <f t="shared" si="201"/>
        <v>0</v>
      </c>
      <c r="AU333" s="273">
        <f t="shared" si="188"/>
        <v>0</v>
      </c>
      <c r="AV333" s="266">
        <f t="shared" si="202"/>
        <v>0</v>
      </c>
    </row>
    <row r="334" spans="1:48" x14ac:dyDescent="0.45">
      <c r="A334" s="49">
        <v>325</v>
      </c>
      <c r="B334" s="46">
        <f t="shared" si="203"/>
        <v>56158</v>
      </c>
      <c r="C334" s="270" t="e">
        <f t="shared" si="175"/>
        <v>#NUM!</v>
      </c>
      <c r="D334" s="259" t="e">
        <f t="shared" si="189"/>
        <v>#NUM!</v>
      </c>
      <c r="E334" s="259" t="e">
        <f t="shared" si="176"/>
        <v>#NUM!</v>
      </c>
      <c r="F334" s="260" t="e">
        <f t="shared" si="190"/>
        <v>#NUM!</v>
      </c>
      <c r="G334" s="27"/>
      <c r="H334" s="43">
        <v>325</v>
      </c>
      <c r="I334" s="46">
        <f t="shared" si="204"/>
        <v>56158</v>
      </c>
      <c r="J334" s="258" t="e">
        <f t="shared" si="177"/>
        <v>#NUM!</v>
      </c>
      <c r="K334" s="259" t="e">
        <f t="shared" si="191"/>
        <v>#NUM!</v>
      </c>
      <c r="L334" s="271" t="e">
        <f t="shared" si="178"/>
        <v>#NUM!</v>
      </c>
      <c r="M334" s="260" t="e">
        <f t="shared" si="192"/>
        <v>#NUM!</v>
      </c>
      <c r="N334" s="26"/>
      <c r="O334" s="43">
        <v>325</v>
      </c>
      <c r="P334" s="46">
        <f t="shared" si="205"/>
        <v>56158</v>
      </c>
      <c r="Q334" s="258" t="e">
        <f t="shared" si="179"/>
        <v>#NUM!</v>
      </c>
      <c r="R334" s="259" t="e">
        <f t="shared" si="193"/>
        <v>#NUM!</v>
      </c>
      <c r="S334" s="271" t="e">
        <f t="shared" si="180"/>
        <v>#NUM!</v>
      </c>
      <c r="T334" s="260" t="e">
        <f t="shared" si="194"/>
        <v>#NUM!</v>
      </c>
      <c r="V334" s="43">
        <v>325</v>
      </c>
      <c r="W334" s="46">
        <f t="shared" si="206"/>
        <v>56158</v>
      </c>
      <c r="X334" s="258" t="e">
        <f t="shared" si="181"/>
        <v>#NUM!</v>
      </c>
      <c r="Y334" s="259" t="e">
        <f t="shared" si="195"/>
        <v>#NUM!</v>
      </c>
      <c r="Z334" s="271" t="e">
        <f t="shared" si="182"/>
        <v>#NUM!</v>
      </c>
      <c r="AA334" s="260" t="e">
        <f t="shared" si="196"/>
        <v>#NUM!</v>
      </c>
      <c r="AC334" s="43">
        <v>325</v>
      </c>
      <c r="AD334" s="46">
        <f t="shared" si="207"/>
        <v>56158</v>
      </c>
      <c r="AE334" s="258" t="e">
        <f t="shared" si="183"/>
        <v>#NUM!</v>
      </c>
      <c r="AF334" s="259" t="e">
        <f t="shared" si="197"/>
        <v>#NUM!</v>
      </c>
      <c r="AG334" s="271" t="e">
        <f t="shared" si="184"/>
        <v>#NUM!</v>
      </c>
      <c r="AH334" s="260" t="e">
        <f t="shared" si="198"/>
        <v>#NUM!</v>
      </c>
      <c r="AJ334" s="43">
        <v>325</v>
      </c>
      <c r="AK334" s="46">
        <f t="shared" si="208"/>
        <v>56158</v>
      </c>
      <c r="AL334" s="258" t="e">
        <f t="shared" si="185"/>
        <v>#NUM!</v>
      </c>
      <c r="AM334" s="259" t="e">
        <f t="shared" si="199"/>
        <v>#NUM!</v>
      </c>
      <c r="AN334" s="271" t="e">
        <f t="shared" si="186"/>
        <v>#NUM!</v>
      </c>
      <c r="AO334" s="260" t="e">
        <f t="shared" si="200"/>
        <v>#NUM!</v>
      </c>
      <c r="AQ334" s="43">
        <v>325</v>
      </c>
      <c r="AR334" s="46">
        <f t="shared" si="209"/>
        <v>56189</v>
      </c>
      <c r="AS334" s="258">
        <f t="shared" si="187"/>
        <v>0</v>
      </c>
      <c r="AT334" s="259">
        <f t="shared" si="201"/>
        <v>0</v>
      </c>
      <c r="AU334" s="271">
        <f t="shared" si="188"/>
        <v>0</v>
      </c>
      <c r="AV334" s="260">
        <f t="shared" si="202"/>
        <v>0</v>
      </c>
    </row>
    <row r="335" spans="1:48" x14ac:dyDescent="0.45">
      <c r="A335" s="49">
        <v>326</v>
      </c>
      <c r="B335" s="46">
        <f t="shared" si="203"/>
        <v>56189</v>
      </c>
      <c r="C335" s="268" t="e">
        <f t="shared" si="175"/>
        <v>#NUM!</v>
      </c>
      <c r="D335" s="262" t="e">
        <f t="shared" si="189"/>
        <v>#NUM!</v>
      </c>
      <c r="E335" s="262" t="e">
        <f t="shared" si="176"/>
        <v>#NUM!</v>
      </c>
      <c r="F335" s="263" t="e">
        <f t="shared" si="190"/>
        <v>#NUM!</v>
      </c>
      <c r="G335" s="27"/>
      <c r="H335" s="45">
        <v>326</v>
      </c>
      <c r="I335" s="46">
        <f t="shared" si="204"/>
        <v>56189</v>
      </c>
      <c r="J335" s="261" t="e">
        <f t="shared" si="177"/>
        <v>#NUM!</v>
      </c>
      <c r="K335" s="262" t="e">
        <f t="shared" si="191"/>
        <v>#NUM!</v>
      </c>
      <c r="L335" s="272" t="e">
        <f t="shared" si="178"/>
        <v>#NUM!</v>
      </c>
      <c r="M335" s="263" t="e">
        <f t="shared" si="192"/>
        <v>#NUM!</v>
      </c>
      <c r="N335" s="26"/>
      <c r="O335" s="45">
        <v>326</v>
      </c>
      <c r="P335" s="46">
        <f t="shared" si="205"/>
        <v>56189</v>
      </c>
      <c r="Q335" s="261" t="e">
        <f t="shared" si="179"/>
        <v>#NUM!</v>
      </c>
      <c r="R335" s="262" t="e">
        <f t="shared" si="193"/>
        <v>#NUM!</v>
      </c>
      <c r="S335" s="272" t="e">
        <f t="shared" si="180"/>
        <v>#NUM!</v>
      </c>
      <c r="T335" s="263" t="e">
        <f t="shared" si="194"/>
        <v>#NUM!</v>
      </c>
      <c r="V335" s="45">
        <v>326</v>
      </c>
      <c r="W335" s="46">
        <f t="shared" si="206"/>
        <v>56189</v>
      </c>
      <c r="X335" s="261" t="e">
        <f t="shared" si="181"/>
        <v>#NUM!</v>
      </c>
      <c r="Y335" s="262" t="e">
        <f t="shared" si="195"/>
        <v>#NUM!</v>
      </c>
      <c r="Z335" s="272" t="e">
        <f t="shared" si="182"/>
        <v>#NUM!</v>
      </c>
      <c r="AA335" s="263" t="e">
        <f t="shared" si="196"/>
        <v>#NUM!</v>
      </c>
      <c r="AC335" s="45">
        <v>326</v>
      </c>
      <c r="AD335" s="46">
        <f t="shared" si="207"/>
        <v>56189</v>
      </c>
      <c r="AE335" s="261" t="e">
        <f t="shared" si="183"/>
        <v>#NUM!</v>
      </c>
      <c r="AF335" s="262" t="e">
        <f t="shared" si="197"/>
        <v>#NUM!</v>
      </c>
      <c r="AG335" s="272" t="e">
        <f t="shared" si="184"/>
        <v>#NUM!</v>
      </c>
      <c r="AH335" s="263" t="e">
        <f t="shared" si="198"/>
        <v>#NUM!</v>
      </c>
      <c r="AJ335" s="45">
        <v>326</v>
      </c>
      <c r="AK335" s="46">
        <f t="shared" si="208"/>
        <v>56189</v>
      </c>
      <c r="AL335" s="261" t="e">
        <f t="shared" si="185"/>
        <v>#NUM!</v>
      </c>
      <c r="AM335" s="262" t="e">
        <f t="shared" si="199"/>
        <v>#NUM!</v>
      </c>
      <c r="AN335" s="272" t="e">
        <f t="shared" si="186"/>
        <v>#NUM!</v>
      </c>
      <c r="AO335" s="263" t="e">
        <f t="shared" si="200"/>
        <v>#NUM!</v>
      </c>
      <c r="AQ335" s="45">
        <v>326</v>
      </c>
      <c r="AR335" s="46">
        <f t="shared" si="209"/>
        <v>56219</v>
      </c>
      <c r="AS335" s="261">
        <f t="shared" si="187"/>
        <v>0</v>
      </c>
      <c r="AT335" s="262">
        <f t="shared" si="201"/>
        <v>0</v>
      </c>
      <c r="AU335" s="272">
        <f t="shared" si="188"/>
        <v>0</v>
      </c>
      <c r="AV335" s="263">
        <f t="shared" si="202"/>
        <v>0</v>
      </c>
    </row>
    <row r="336" spans="1:48" x14ac:dyDescent="0.45">
      <c r="A336" s="49">
        <v>327</v>
      </c>
      <c r="B336" s="46">
        <f t="shared" si="203"/>
        <v>56219</v>
      </c>
      <c r="C336" s="268" t="e">
        <f t="shared" si="175"/>
        <v>#NUM!</v>
      </c>
      <c r="D336" s="262" t="e">
        <f t="shared" si="189"/>
        <v>#NUM!</v>
      </c>
      <c r="E336" s="262" t="e">
        <f t="shared" si="176"/>
        <v>#NUM!</v>
      </c>
      <c r="F336" s="263" t="e">
        <f t="shared" si="190"/>
        <v>#NUM!</v>
      </c>
      <c r="G336" s="27"/>
      <c r="H336" s="45">
        <v>327</v>
      </c>
      <c r="I336" s="46">
        <f t="shared" si="204"/>
        <v>56219</v>
      </c>
      <c r="J336" s="261" t="e">
        <f t="shared" si="177"/>
        <v>#NUM!</v>
      </c>
      <c r="K336" s="262" t="e">
        <f t="shared" si="191"/>
        <v>#NUM!</v>
      </c>
      <c r="L336" s="272" t="e">
        <f t="shared" si="178"/>
        <v>#NUM!</v>
      </c>
      <c r="M336" s="263" t="e">
        <f t="shared" si="192"/>
        <v>#NUM!</v>
      </c>
      <c r="N336" s="26"/>
      <c r="O336" s="45">
        <v>327</v>
      </c>
      <c r="P336" s="46">
        <f t="shared" si="205"/>
        <v>56219</v>
      </c>
      <c r="Q336" s="261" t="e">
        <f t="shared" si="179"/>
        <v>#NUM!</v>
      </c>
      <c r="R336" s="262" t="e">
        <f t="shared" si="193"/>
        <v>#NUM!</v>
      </c>
      <c r="S336" s="272" t="e">
        <f t="shared" si="180"/>
        <v>#NUM!</v>
      </c>
      <c r="T336" s="263" t="e">
        <f t="shared" si="194"/>
        <v>#NUM!</v>
      </c>
      <c r="V336" s="45">
        <v>327</v>
      </c>
      <c r="W336" s="46">
        <f t="shared" si="206"/>
        <v>56219</v>
      </c>
      <c r="X336" s="261" t="e">
        <f t="shared" si="181"/>
        <v>#NUM!</v>
      </c>
      <c r="Y336" s="262" t="e">
        <f t="shared" si="195"/>
        <v>#NUM!</v>
      </c>
      <c r="Z336" s="272" t="e">
        <f t="shared" si="182"/>
        <v>#NUM!</v>
      </c>
      <c r="AA336" s="263" t="e">
        <f t="shared" si="196"/>
        <v>#NUM!</v>
      </c>
      <c r="AC336" s="45">
        <v>327</v>
      </c>
      <c r="AD336" s="46">
        <f t="shared" si="207"/>
        <v>56219</v>
      </c>
      <c r="AE336" s="261" t="e">
        <f t="shared" si="183"/>
        <v>#NUM!</v>
      </c>
      <c r="AF336" s="262" t="e">
        <f t="shared" si="197"/>
        <v>#NUM!</v>
      </c>
      <c r="AG336" s="272" t="e">
        <f t="shared" si="184"/>
        <v>#NUM!</v>
      </c>
      <c r="AH336" s="263" t="e">
        <f t="shared" si="198"/>
        <v>#NUM!</v>
      </c>
      <c r="AJ336" s="45">
        <v>327</v>
      </c>
      <c r="AK336" s="46">
        <f t="shared" si="208"/>
        <v>56219</v>
      </c>
      <c r="AL336" s="261" t="e">
        <f t="shared" si="185"/>
        <v>#NUM!</v>
      </c>
      <c r="AM336" s="262" t="e">
        <f t="shared" si="199"/>
        <v>#NUM!</v>
      </c>
      <c r="AN336" s="272" t="e">
        <f t="shared" si="186"/>
        <v>#NUM!</v>
      </c>
      <c r="AO336" s="263" t="e">
        <f t="shared" si="200"/>
        <v>#NUM!</v>
      </c>
      <c r="AQ336" s="45">
        <v>327</v>
      </c>
      <c r="AR336" s="46">
        <f t="shared" si="209"/>
        <v>56250</v>
      </c>
      <c r="AS336" s="261">
        <f t="shared" si="187"/>
        <v>0</v>
      </c>
      <c r="AT336" s="262">
        <f t="shared" si="201"/>
        <v>0</v>
      </c>
      <c r="AU336" s="272">
        <f t="shared" si="188"/>
        <v>0</v>
      </c>
      <c r="AV336" s="263">
        <f t="shared" si="202"/>
        <v>0</v>
      </c>
    </row>
    <row r="337" spans="1:48" x14ac:dyDescent="0.45">
      <c r="A337" s="49">
        <v>328</v>
      </c>
      <c r="B337" s="46">
        <f t="shared" si="203"/>
        <v>56250</v>
      </c>
      <c r="C337" s="268" t="e">
        <f t="shared" si="175"/>
        <v>#NUM!</v>
      </c>
      <c r="D337" s="262" t="e">
        <f t="shared" si="189"/>
        <v>#NUM!</v>
      </c>
      <c r="E337" s="262" t="e">
        <f t="shared" si="176"/>
        <v>#NUM!</v>
      </c>
      <c r="F337" s="263" t="e">
        <f t="shared" si="190"/>
        <v>#NUM!</v>
      </c>
      <c r="G337" s="27"/>
      <c r="H337" s="45">
        <v>328</v>
      </c>
      <c r="I337" s="46">
        <f t="shared" si="204"/>
        <v>56250</v>
      </c>
      <c r="J337" s="261" t="e">
        <f t="shared" si="177"/>
        <v>#NUM!</v>
      </c>
      <c r="K337" s="262" t="e">
        <f t="shared" si="191"/>
        <v>#NUM!</v>
      </c>
      <c r="L337" s="272" t="e">
        <f t="shared" si="178"/>
        <v>#NUM!</v>
      </c>
      <c r="M337" s="263" t="e">
        <f t="shared" si="192"/>
        <v>#NUM!</v>
      </c>
      <c r="N337" s="26"/>
      <c r="O337" s="45">
        <v>328</v>
      </c>
      <c r="P337" s="46">
        <f t="shared" si="205"/>
        <v>56250</v>
      </c>
      <c r="Q337" s="261" t="e">
        <f t="shared" si="179"/>
        <v>#NUM!</v>
      </c>
      <c r="R337" s="262" t="e">
        <f t="shared" si="193"/>
        <v>#NUM!</v>
      </c>
      <c r="S337" s="272" t="e">
        <f t="shared" si="180"/>
        <v>#NUM!</v>
      </c>
      <c r="T337" s="263" t="e">
        <f t="shared" si="194"/>
        <v>#NUM!</v>
      </c>
      <c r="V337" s="45">
        <v>328</v>
      </c>
      <c r="W337" s="46">
        <f t="shared" si="206"/>
        <v>56250</v>
      </c>
      <c r="X337" s="261" t="e">
        <f t="shared" si="181"/>
        <v>#NUM!</v>
      </c>
      <c r="Y337" s="262" t="e">
        <f t="shared" si="195"/>
        <v>#NUM!</v>
      </c>
      <c r="Z337" s="272" t="e">
        <f t="shared" si="182"/>
        <v>#NUM!</v>
      </c>
      <c r="AA337" s="263" t="e">
        <f t="shared" si="196"/>
        <v>#NUM!</v>
      </c>
      <c r="AC337" s="45">
        <v>328</v>
      </c>
      <c r="AD337" s="46">
        <f t="shared" si="207"/>
        <v>56250</v>
      </c>
      <c r="AE337" s="261" t="e">
        <f t="shared" si="183"/>
        <v>#NUM!</v>
      </c>
      <c r="AF337" s="262" t="e">
        <f t="shared" si="197"/>
        <v>#NUM!</v>
      </c>
      <c r="AG337" s="272" t="e">
        <f t="shared" si="184"/>
        <v>#NUM!</v>
      </c>
      <c r="AH337" s="263" t="e">
        <f t="shared" si="198"/>
        <v>#NUM!</v>
      </c>
      <c r="AJ337" s="45">
        <v>328</v>
      </c>
      <c r="AK337" s="46">
        <f t="shared" si="208"/>
        <v>56250</v>
      </c>
      <c r="AL337" s="261" t="e">
        <f t="shared" si="185"/>
        <v>#NUM!</v>
      </c>
      <c r="AM337" s="262" t="e">
        <f t="shared" si="199"/>
        <v>#NUM!</v>
      </c>
      <c r="AN337" s="272" t="e">
        <f t="shared" si="186"/>
        <v>#NUM!</v>
      </c>
      <c r="AO337" s="263" t="e">
        <f t="shared" si="200"/>
        <v>#NUM!</v>
      </c>
      <c r="AQ337" s="45">
        <v>328</v>
      </c>
      <c r="AR337" s="46">
        <f t="shared" si="209"/>
        <v>56281</v>
      </c>
      <c r="AS337" s="261">
        <f t="shared" si="187"/>
        <v>0</v>
      </c>
      <c r="AT337" s="262">
        <f t="shared" si="201"/>
        <v>0</v>
      </c>
      <c r="AU337" s="272">
        <f t="shared" si="188"/>
        <v>0</v>
      </c>
      <c r="AV337" s="263">
        <f t="shared" si="202"/>
        <v>0</v>
      </c>
    </row>
    <row r="338" spans="1:48" x14ac:dyDescent="0.45">
      <c r="A338" s="49">
        <v>329</v>
      </c>
      <c r="B338" s="46">
        <f t="shared" si="203"/>
        <v>56281</v>
      </c>
      <c r="C338" s="268" t="e">
        <f t="shared" si="175"/>
        <v>#NUM!</v>
      </c>
      <c r="D338" s="262" t="e">
        <f t="shared" si="189"/>
        <v>#NUM!</v>
      </c>
      <c r="E338" s="262" t="e">
        <f t="shared" si="176"/>
        <v>#NUM!</v>
      </c>
      <c r="F338" s="263" t="e">
        <f t="shared" si="190"/>
        <v>#NUM!</v>
      </c>
      <c r="G338" s="27"/>
      <c r="H338" s="45">
        <v>329</v>
      </c>
      <c r="I338" s="46">
        <f t="shared" si="204"/>
        <v>56281</v>
      </c>
      <c r="J338" s="261" t="e">
        <f t="shared" si="177"/>
        <v>#NUM!</v>
      </c>
      <c r="K338" s="262" t="e">
        <f t="shared" si="191"/>
        <v>#NUM!</v>
      </c>
      <c r="L338" s="272" t="e">
        <f t="shared" si="178"/>
        <v>#NUM!</v>
      </c>
      <c r="M338" s="263" t="e">
        <f t="shared" si="192"/>
        <v>#NUM!</v>
      </c>
      <c r="N338" s="26"/>
      <c r="O338" s="45">
        <v>329</v>
      </c>
      <c r="P338" s="46">
        <f t="shared" si="205"/>
        <v>56281</v>
      </c>
      <c r="Q338" s="261" t="e">
        <f t="shared" si="179"/>
        <v>#NUM!</v>
      </c>
      <c r="R338" s="262" t="e">
        <f t="shared" si="193"/>
        <v>#NUM!</v>
      </c>
      <c r="S338" s="272" t="e">
        <f t="shared" si="180"/>
        <v>#NUM!</v>
      </c>
      <c r="T338" s="263" t="e">
        <f t="shared" si="194"/>
        <v>#NUM!</v>
      </c>
      <c r="V338" s="45">
        <v>329</v>
      </c>
      <c r="W338" s="46">
        <f t="shared" si="206"/>
        <v>56281</v>
      </c>
      <c r="X338" s="261" t="e">
        <f t="shared" si="181"/>
        <v>#NUM!</v>
      </c>
      <c r="Y338" s="262" t="e">
        <f t="shared" si="195"/>
        <v>#NUM!</v>
      </c>
      <c r="Z338" s="272" t="e">
        <f t="shared" si="182"/>
        <v>#NUM!</v>
      </c>
      <c r="AA338" s="263" t="e">
        <f t="shared" si="196"/>
        <v>#NUM!</v>
      </c>
      <c r="AC338" s="45">
        <v>329</v>
      </c>
      <c r="AD338" s="46">
        <f t="shared" si="207"/>
        <v>56281</v>
      </c>
      <c r="AE338" s="261" t="e">
        <f t="shared" si="183"/>
        <v>#NUM!</v>
      </c>
      <c r="AF338" s="262" t="e">
        <f t="shared" si="197"/>
        <v>#NUM!</v>
      </c>
      <c r="AG338" s="272" t="e">
        <f t="shared" si="184"/>
        <v>#NUM!</v>
      </c>
      <c r="AH338" s="263" t="e">
        <f t="shared" si="198"/>
        <v>#NUM!</v>
      </c>
      <c r="AJ338" s="45">
        <v>329</v>
      </c>
      <c r="AK338" s="46">
        <f t="shared" si="208"/>
        <v>56281</v>
      </c>
      <c r="AL338" s="261" t="e">
        <f t="shared" si="185"/>
        <v>#NUM!</v>
      </c>
      <c r="AM338" s="262" t="e">
        <f t="shared" si="199"/>
        <v>#NUM!</v>
      </c>
      <c r="AN338" s="272" t="e">
        <f t="shared" si="186"/>
        <v>#NUM!</v>
      </c>
      <c r="AO338" s="263" t="e">
        <f t="shared" si="200"/>
        <v>#NUM!</v>
      </c>
      <c r="AQ338" s="45">
        <v>329</v>
      </c>
      <c r="AR338" s="46">
        <f t="shared" si="209"/>
        <v>56309</v>
      </c>
      <c r="AS338" s="261">
        <f t="shared" si="187"/>
        <v>0</v>
      </c>
      <c r="AT338" s="262">
        <f t="shared" si="201"/>
        <v>0</v>
      </c>
      <c r="AU338" s="272">
        <f t="shared" si="188"/>
        <v>0</v>
      </c>
      <c r="AV338" s="263">
        <f t="shared" si="202"/>
        <v>0</v>
      </c>
    </row>
    <row r="339" spans="1:48" x14ac:dyDescent="0.45">
      <c r="A339" s="49">
        <v>330</v>
      </c>
      <c r="B339" s="46">
        <f t="shared" si="203"/>
        <v>56309</v>
      </c>
      <c r="C339" s="268" t="e">
        <f t="shared" si="175"/>
        <v>#NUM!</v>
      </c>
      <c r="D339" s="262" t="e">
        <f t="shared" si="189"/>
        <v>#NUM!</v>
      </c>
      <c r="E339" s="262" t="e">
        <f t="shared" si="176"/>
        <v>#NUM!</v>
      </c>
      <c r="F339" s="263" t="e">
        <f t="shared" si="190"/>
        <v>#NUM!</v>
      </c>
      <c r="G339" s="27"/>
      <c r="H339" s="45">
        <v>330</v>
      </c>
      <c r="I339" s="46">
        <f t="shared" si="204"/>
        <v>56309</v>
      </c>
      <c r="J339" s="261" t="e">
        <f t="shared" si="177"/>
        <v>#NUM!</v>
      </c>
      <c r="K339" s="262" t="e">
        <f t="shared" si="191"/>
        <v>#NUM!</v>
      </c>
      <c r="L339" s="272" t="e">
        <f t="shared" si="178"/>
        <v>#NUM!</v>
      </c>
      <c r="M339" s="263" t="e">
        <f t="shared" si="192"/>
        <v>#NUM!</v>
      </c>
      <c r="N339" s="26"/>
      <c r="O339" s="45">
        <v>330</v>
      </c>
      <c r="P339" s="46">
        <f t="shared" si="205"/>
        <v>56309</v>
      </c>
      <c r="Q339" s="261" t="e">
        <f t="shared" si="179"/>
        <v>#NUM!</v>
      </c>
      <c r="R339" s="262" t="e">
        <f t="shared" si="193"/>
        <v>#NUM!</v>
      </c>
      <c r="S339" s="272" t="e">
        <f t="shared" si="180"/>
        <v>#NUM!</v>
      </c>
      <c r="T339" s="263" t="e">
        <f t="shared" si="194"/>
        <v>#NUM!</v>
      </c>
      <c r="V339" s="45">
        <v>330</v>
      </c>
      <c r="W339" s="46">
        <f t="shared" si="206"/>
        <v>56309</v>
      </c>
      <c r="X339" s="261" t="e">
        <f t="shared" si="181"/>
        <v>#NUM!</v>
      </c>
      <c r="Y339" s="262" t="e">
        <f t="shared" si="195"/>
        <v>#NUM!</v>
      </c>
      <c r="Z339" s="272" t="e">
        <f t="shared" si="182"/>
        <v>#NUM!</v>
      </c>
      <c r="AA339" s="263" t="e">
        <f t="shared" si="196"/>
        <v>#NUM!</v>
      </c>
      <c r="AC339" s="45">
        <v>330</v>
      </c>
      <c r="AD339" s="46">
        <f t="shared" si="207"/>
        <v>56309</v>
      </c>
      <c r="AE339" s="261" t="e">
        <f t="shared" si="183"/>
        <v>#NUM!</v>
      </c>
      <c r="AF339" s="262" t="e">
        <f t="shared" si="197"/>
        <v>#NUM!</v>
      </c>
      <c r="AG339" s="272" t="e">
        <f t="shared" si="184"/>
        <v>#NUM!</v>
      </c>
      <c r="AH339" s="263" t="e">
        <f t="shared" si="198"/>
        <v>#NUM!</v>
      </c>
      <c r="AJ339" s="45">
        <v>330</v>
      </c>
      <c r="AK339" s="46">
        <f t="shared" si="208"/>
        <v>56309</v>
      </c>
      <c r="AL339" s="261" t="e">
        <f t="shared" si="185"/>
        <v>#NUM!</v>
      </c>
      <c r="AM339" s="262" t="e">
        <f t="shared" si="199"/>
        <v>#NUM!</v>
      </c>
      <c r="AN339" s="272" t="e">
        <f t="shared" si="186"/>
        <v>#NUM!</v>
      </c>
      <c r="AO339" s="263" t="e">
        <f t="shared" si="200"/>
        <v>#NUM!</v>
      </c>
      <c r="AQ339" s="45">
        <v>330</v>
      </c>
      <c r="AR339" s="46">
        <f t="shared" si="209"/>
        <v>56340</v>
      </c>
      <c r="AS339" s="261">
        <f t="shared" si="187"/>
        <v>0</v>
      </c>
      <c r="AT339" s="262">
        <f t="shared" si="201"/>
        <v>0</v>
      </c>
      <c r="AU339" s="272">
        <f t="shared" si="188"/>
        <v>0</v>
      </c>
      <c r="AV339" s="263">
        <f t="shared" si="202"/>
        <v>0</v>
      </c>
    </row>
    <row r="340" spans="1:48" x14ac:dyDescent="0.45">
      <c r="A340" s="49">
        <v>331</v>
      </c>
      <c r="B340" s="46">
        <f t="shared" si="203"/>
        <v>56340</v>
      </c>
      <c r="C340" s="268" t="e">
        <f t="shared" si="175"/>
        <v>#NUM!</v>
      </c>
      <c r="D340" s="262" t="e">
        <f t="shared" si="189"/>
        <v>#NUM!</v>
      </c>
      <c r="E340" s="262" t="e">
        <f t="shared" si="176"/>
        <v>#NUM!</v>
      </c>
      <c r="F340" s="263" t="e">
        <f t="shared" si="190"/>
        <v>#NUM!</v>
      </c>
      <c r="G340" s="27"/>
      <c r="H340" s="45">
        <v>331</v>
      </c>
      <c r="I340" s="46">
        <f t="shared" si="204"/>
        <v>56340</v>
      </c>
      <c r="J340" s="261" t="e">
        <f t="shared" si="177"/>
        <v>#NUM!</v>
      </c>
      <c r="K340" s="262" t="e">
        <f t="shared" si="191"/>
        <v>#NUM!</v>
      </c>
      <c r="L340" s="272" t="e">
        <f t="shared" si="178"/>
        <v>#NUM!</v>
      </c>
      <c r="M340" s="263" t="e">
        <f t="shared" si="192"/>
        <v>#NUM!</v>
      </c>
      <c r="N340" s="26"/>
      <c r="O340" s="45">
        <v>331</v>
      </c>
      <c r="P340" s="46">
        <f t="shared" si="205"/>
        <v>56340</v>
      </c>
      <c r="Q340" s="261" t="e">
        <f t="shared" si="179"/>
        <v>#NUM!</v>
      </c>
      <c r="R340" s="262" t="e">
        <f t="shared" si="193"/>
        <v>#NUM!</v>
      </c>
      <c r="S340" s="272" t="e">
        <f t="shared" si="180"/>
        <v>#NUM!</v>
      </c>
      <c r="T340" s="263" t="e">
        <f t="shared" si="194"/>
        <v>#NUM!</v>
      </c>
      <c r="V340" s="45">
        <v>331</v>
      </c>
      <c r="W340" s="46">
        <f t="shared" si="206"/>
        <v>56340</v>
      </c>
      <c r="X340" s="261" t="e">
        <f t="shared" si="181"/>
        <v>#NUM!</v>
      </c>
      <c r="Y340" s="262" t="e">
        <f t="shared" si="195"/>
        <v>#NUM!</v>
      </c>
      <c r="Z340" s="272" t="e">
        <f t="shared" si="182"/>
        <v>#NUM!</v>
      </c>
      <c r="AA340" s="263" t="e">
        <f t="shared" si="196"/>
        <v>#NUM!</v>
      </c>
      <c r="AC340" s="45">
        <v>331</v>
      </c>
      <c r="AD340" s="46">
        <f t="shared" si="207"/>
        <v>56340</v>
      </c>
      <c r="AE340" s="261" t="e">
        <f t="shared" si="183"/>
        <v>#NUM!</v>
      </c>
      <c r="AF340" s="262" t="e">
        <f t="shared" si="197"/>
        <v>#NUM!</v>
      </c>
      <c r="AG340" s="272" t="e">
        <f t="shared" si="184"/>
        <v>#NUM!</v>
      </c>
      <c r="AH340" s="263" t="e">
        <f t="shared" si="198"/>
        <v>#NUM!</v>
      </c>
      <c r="AJ340" s="45">
        <v>331</v>
      </c>
      <c r="AK340" s="46">
        <f t="shared" si="208"/>
        <v>56340</v>
      </c>
      <c r="AL340" s="261" t="e">
        <f t="shared" si="185"/>
        <v>#NUM!</v>
      </c>
      <c r="AM340" s="262" t="e">
        <f t="shared" si="199"/>
        <v>#NUM!</v>
      </c>
      <c r="AN340" s="272" t="e">
        <f t="shared" si="186"/>
        <v>#NUM!</v>
      </c>
      <c r="AO340" s="263" t="e">
        <f t="shared" si="200"/>
        <v>#NUM!</v>
      </c>
      <c r="AQ340" s="45">
        <v>331</v>
      </c>
      <c r="AR340" s="46">
        <f t="shared" si="209"/>
        <v>56370</v>
      </c>
      <c r="AS340" s="261">
        <f t="shared" si="187"/>
        <v>0</v>
      </c>
      <c r="AT340" s="262">
        <f t="shared" si="201"/>
        <v>0</v>
      </c>
      <c r="AU340" s="272">
        <f t="shared" si="188"/>
        <v>0</v>
      </c>
      <c r="AV340" s="263">
        <f t="shared" si="202"/>
        <v>0</v>
      </c>
    </row>
    <row r="341" spans="1:48" x14ac:dyDescent="0.45">
      <c r="A341" s="49">
        <v>332</v>
      </c>
      <c r="B341" s="46">
        <f t="shared" si="203"/>
        <v>56370</v>
      </c>
      <c r="C341" s="268" t="e">
        <f t="shared" si="175"/>
        <v>#NUM!</v>
      </c>
      <c r="D341" s="262" t="e">
        <f t="shared" si="189"/>
        <v>#NUM!</v>
      </c>
      <c r="E341" s="262" t="e">
        <f t="shared" si="176"/>
        <v>#NUM!</v>
      </c>
      <c r="F341" s="263" t="e">
        <f t="shared" si="190"/>
        <v>#NUM!</v>
      </c>
      <c r="G341" s="27"/>
      <c r="H341" s="45">
        <v>332</v>
      </c>
      <c r="I341" s="46">
        <f t="shared" si="204"/>
        <v>56370</v>
      </c>
      <c r="J341" s="261" t="e">
        <f t="shared" si="177"/>
        <v>#NUM!</v>
      </c>
      <c r="K341" s="262" t="e">
        <f t="shared" si="191"/>
        <v>#NUM!</v>
      </c>
      <c r="L341" s="272" t="e">
        <f t="shared" si="178"/>
        <v>#NUM!</v>
      </c>
      <c r="M341" s="263" t="e">
        <f t="shared" si="192"/>
        <v>#NUM!</v>
      </c>
      <c r="N341" s="26"/>
      <c r="O341" s="45">
        <v>332</v>
      </c>
      <c r="P341" s="46">
        <f t="shared" si="205"/>
        <v>56370</v>
      </c>
      <c r="Q341" s="261" t="e">
        <f t="shared" si="179"/>
        <v>#NUM!</v>
      </c>
      <c r="R341" s="262" t="e">
        <f t="shared" si="193"/>
        <v>#NUM!</v>
      </c>
      <c r="S341" s="272" t="e">
        <f t="shared" si="180"/>
        <v>#NUM!</v>
      </c>
      <c r="T341" s="263" t="e">
        <f t="shared" si="194"/>
        <v>#NUM!</v>
      </c>
      <c r="V341" s="45">
        <v>332</v>
      </c>
      <c r="W341" s="46">
        <f t="shared" si="206"/>
        <v>56370</v>
      </c>
      <c r="X341" s="261" t="e">
        <f t="shared" si="181"/>
        <v>#NUM!</v>
      </c>
      <c r="Y341" s="262" t="e">
        <f t="shared" si="195"/>
        <v>#NUM!</v>
      </c>
      <c r="Z341" s="272" t="e">
        <f t="shared" si="182"/>
        <v>#NUM!</v>
      </c>
      <c r="AA341" s="263" t="e">
        <f t="shared" si="196"/>
        <v>#NUM!</v>
      </c>
      <c r="AC341" s="45">
        <v>332</v>
      </c>
      <c r="AD341" s="46">
        <f t="shared" si="207"/>
        <v>56370</v>
      </c>
      <c r="AE341" s="261" t="e">
        <f t="shared" si="183"/>
        <v>#NUM!</v>
      </c>
      <c r="AF341" s="262" t="e">
        <f t="shared" si="197"/>
        <v>#NUM!</v>
      </c>
      <c r="AG341" s="272" t="e">
        <f t="shared" si="184"/>
        <v>#NUM!</v>
      </c>
      <c r="AH341" s="263" t="e">
        <f t="shared" si="198"/>
        <v>#NUM!</v>
      </c>
      <c r="AJ341" s="45">
        <v>332</v>
      </c>
      <c r="AK341" s="46">
        <f t="shared" si="208"/>
        <v>56370</v>
      </c>
      <c r="AL341" s="261" t="e">
        <f t="shared" si="185"/>
        <v>#NUM!</v>
      </c>
      <c r="AM341" s="262" t="e">
        <f t="shared" si="199"/>
        <v>#NUM!</v>
      </c>
      <c r="AN341" s="272" t="e">
        <f t="shared" si="186"/>
        <v>#NUM!</v>
      </c>
      <c r="AO341" s="263" t="e">
        <f t="shared" si="200"/>
        <v>#NUM!</v>
      </c>
      <c r="AQ341" s="45">
        <v>332</v>
      </c>
      <c r="AR341" s="46">
        <f t="shared" si="209"/>
        <v>56401</v>
      </c>
      <c r="AS341" s="261">
        <f t="shared" si="187"/>
        <v>0</v>
      </c>
      <c r="AT341" s="262">
        <f t="shared" si="201"/>
        <v>0</v>
      </c>
      <c r="AU341" s="272">
        <f t="shared" si="188"/>
        <v>0</v>
      </c>
      <c r="AV341" s="263">
        <f t="shared" si="202"/>
        <v>0</v>
      </c>
    </row>
    <row r="342" spans="1:48" x14ac:dyDescent="0.45">
      <c r="A342" s="49">
        <v>333</v>
      </c>
      <c r="B342" s="46">
        <f t="shared" si="203"/>
        <v>56401</v>
      </c>
      <c r="C342" s="268" t="e">
        <f t="shared" si="175"/>
        <v>#NUM!</v>
      </c>
      <c r="D342" s="262" t="e">
        <f t="shared" si="189"/>
        <v>#NUM!</v>
      </c>
      <c r="E342" s="262" t="e">
        <f t="shared" si="176"/>
        <v>#NUM!</v>
      </c>
      <c r="F342" s="263" t="e">
        <f t="shared" si="190"/>
        <v>#NUM!</v>
      </c>
      <c r="G342" s="27"/>
      <c r="H342" s="45">
        <v>333</v>
      </c>
      <c r="I342" s="46">
        <f t="shared" si="204"/>
        <v>56401</v>
      </c>
      <c r="J342" s="261" t="e">
        <f t="shared" si="177"/>
        <v>#NUM!</v>
      </c>
      <c r="K342" s="262" t="e">
        <f t="shared" si="191"/>
        <v>#NUM!</v>
      </c>
      <c r="L342" s="272" t="e">
        <f t="shared" si="178"/>
        <v>#NUM!</v>
      </c>
      <c r="M342" s="263" t="e">
        <f t="shared" si="192"/>
        <v>#NUM!</v>
      </c>
      <c r="N342" s="26"/>
      <c r="O342" s="45">
        <v>333</v>
      </c>
      <c r="P342" s="46">
        <f t="shared" si="205"/>
        <v>56401</v>
      </c>
      <c r="Q342" s="261" t="e">
        <f t="shared" si="179"/>
        <v>#NUM!</v>
      </c>
      <c r="R342" s="262" t="e">
        <f t="shared" si="193"/>
        <v>#NUM!</v>
      </c>
      <c r="S342" s="272" t="e">
        <f t="shared" si="180"/>
        <v>#NUM!</v>
      </c>
      <c r="T342" s="263" t="e">
        <f t="shared" si="194"/>
        <v>#NUM!</v>
      </c>
      <c r="V342" s="45">
        <v>333</v>
      </c>
      <c r="W342" s="46">
        <f t="shared" si="206"/>
        <v>56401</v>
      </c>
      <c r="X342" s="261" t="e">
        <f t="shared" si="181"/>
        <v>#NUM!</v>
      </c>
      <c r="Y342" s="262" t="e">
        <f t="shared" si="195"/>
        <v>#NUM!</v>
      </c>
      <c r="Z342" s="272" t="e">
        <f t="shared" si="182"/>
        <v>#NUM!</v>
      </c>
      <c r="AA342" s="263" t="e">
        <f t="shared" si="196"/>
        <v>#NUM!</v>
      </c>
      <c r="AC342" s="45">
        <v>333</v>
      </c>
      <c r="AD342" s="46">
        <f t="shared" si="207"/>
        <v>56401</v>
      </c>
      <c r="AE342" s="261" t="e">
        <f t="shared" si="183"/>
        <v>#NUM!</v>
      </c>
      <c r="AF342" s="262" t="e">
        <f t="shared" si="197"/>
        <v>#NUM!</v>
      </c>
      <c r="AG342" s="272" t="e">
        <f t="shared" si="184"/>
        <v>#NUM!</v>
      </c>
      <c r="AH342" s="263" t="e">
        <f t="shared" si="198"/>
        <v>#NUM!</v>
      </c>
      <c r="AJ342" s="45">
        <v>333</v>
      </c>
      <c r="AK342" s="46">
        <f t="shared" si="208"/>
        <v>56401</v>
      </c>
      <c r="AL342" s="261" t="e">
        <f t="shared" si="185"/>
        <v>#NUM!</v>
      </c>
      <c r="AM342" s="262" t="e">
        <f t="shared" si="199"/>
        <v>#NUM!</v>
      </c>
      <c r="AN342" s="272" t="e">
        <f t="shared" si="186"/>
        <v>#NUM!</v>
      </c>
      <c r="AO342" s="263" t="e">
        <f t="shared" si="200"/>
        <v>#NUM!</v>
      </c>
      <c r="AQ342" s="45">
        <v>333</v>
      </c>
      <c r="AR342" s="46">
        <f t="shared" si="209"/>
        <v>56431</v>
      </c>
      <c r="AS342" s="261">
        <f t="shared" si="187"/>
        <v>0</v>
      </c>
      <c r="AT342" s="262">
        <f t="shared" si="201"/>
        <v>0</v>
      </c>
      <c r="AU342" s="272">
        <f t="shared" si="188"/>
        <v>0</v>
      </c>
      <c r="AV342" s="263">
        <f t="shared" si="202"/>
        <v>0</v>
      </c>
    </row>
    <row r="343" spans="1:48" x14ac:dyDescent="0.45">
      <c r="A343" s="49">
        <v>334</v>
      </c>
      <c r="B343" s="46">
        <f t="shared" si="203"/>
        <v>56431</v>
      </c>
      <c r="C343" s="268" t="e">
        <f t="shared" si="175"/>
        <v>#NUM!</v>
      </c>
      <c r="D343" s="262" t="e">
        <f t="shared" si="189"/>
        <v>#NUM!</v>
      </c>
      <c r="E343" s="262" t="e">
        <f t="shared" si="176"/>
        <v>#NUM!</v>
      </c>
      <c r="F343" s="263" t="e">
        <f t="shared" si="190"/>
        <v>#NUM!</v>
      </c>
      <c r="G343" s="27"/>
      <c r="H343" s="45">
        <v>334</v>
      </c>
      <c r="I343" s="46">
        <f t="shared" si="204"/>
        <v>56431</v>
      </c>
      <c r="J343" s="261" t="e">
        <f t="shared" si="177"/>
        <v>#NUM!</v>
      </c>
      <c r="K343" s="262" t="e">
        <f t="shared" si="191"/>
        <v>#NUM!</v>
      </c>
      <c r="L343" s="272" t="e">
        <f t="shared" si="178"/>
        <v>#NUM!</v>
      </c>
      <c r="M343" s="263" t="e">
        <f t="shared" si="192"/>
        <v>#NUM!</v>
      </c>
      <c r="N343" s="26"/>
      <c r="O343" s="45">
        <v>334</v>
      </c>
      <c r="P343" s="46">
        <f t="shared" si="205"/>
        <v>56431</v>
      </c>
      <c r="Q343" s="261" t="e">
        <f t="shared" si="179"/>
        <v>#NUM!</v>
      </c>
      <c r="R343" s="262" t="e">
        <f t="shared" si="193"/>
        <v>#NUM!</v>
      </c>
      <c r="S343" s="272" t="e">
        <f t="shared" si="180"/>
        <v>#NUM!</v>
      </c>
      <c r="T343" s="263" t="e">
        <f t="shared" si="194"/>
        <v>#NUM!</v>
      </c>
      <c r="V343" s="45">
        <v>334</v>
      </c>
      <c r="W343" s="46">
        <f t="shared" si="206"/>
        <v>56431</v>
      </c>
      <c r="X343" s="261" t="e">
        <f t="shared" si="181"/>
        <v>#NUM!</v>
      </c>
      <c r="Y343" s="262" t="e">
        <f t="shared" si="195"/>
        <v>#NUM!</v>
      </c>
      <c r="Z343" s="272" t="e">
        <f t="shared" si="182"/>
        <v>#NUM!</v>
      </c>
      <c r="AA343" s="263" t="e">
        <f t="shared" si="196"/>
        <v>#NUM!</v>
      </c>
      <c r="AC343" s="45">
        <v>334</v>
      </c>
      <c r="AD343" s="46">
        <f t="shared" si="207"/>
        <v>56431</v>
      </c>
      <c r="AE343" s="261" t="e">
        <f t="shared" si="183"/>
        <v>#NUM!</v>
      </c>
      <c r="AF343" s="262" t="e">
        <f t="shared" si="197"/>
        <v>#NUM!</v>
      </c>
      <c r="AG343" s="272" t="e">
        <f t="shared" si="184"/>
        <v>#NUM!</v>
      </c>
      <c r="AH343" s="263" t="e">
        <f t="shared" si="198"/>
        <v>#NUM!</v>
      </c>
      <c r="AJ343" s="45">
        <v>334</v>
      </c>
      <c r="AK343" s="46">
        <f t="shared" si="208"/>
        <v>56431</v>
      </c>
      <c r="AL343" s="261" t="e">
        <f t="shared" si="185"/>
        <v>#NUM!</v>
      </c>
      <c r="AM343" s="262" t="e">
        <f t="shared" si="199"/>
        <v>#NUM!</v>
      </c>
      <c r="AN343" s="272" t="e">
        <f t="shared" si="186"/>
        <v>#NUM!</v>
      </c>
      <c r="AO343" s="263" t="e">
        <f t="shared" si="200"/>
        <v>#NUM!</v>
      </c>
      <c r="AQ343" s="45">
        <v>334</v>
      </c>
      <c r="AR343" s="46">
        <f t="shared" si="209"/>
        <v>56462</v>
      </c>
      <c r="AS343" s="261">
        <f t="shared" si="187"/>
        <v>0</v>
      </c>
      <c r="AT343" s="262">
        <f t="shared" si="201"/>
        <v>0</v>
      </c>
      <c r="AU343" s="272">
        <f t="shared" si="188"/>
        <v>0</v>
      </c>
      <c r="AV343" s="263">
        <f t="shared" si="202"/>
        <v>0</v>
      </c>
    </row>
    <row r="344" spans="1:48" x14ac:dyDescent="0.45">
      <c r="A344" s="49">
        <v>335</v>
      </c>
      <c r="B344" s="46">
        <f t="shared" si="203"/>
        <v>56462</v>
      </c>
      <c r="C344" s="268" t="e">
        <f t="shared" si="175"/>
        <v>#NUM!</v>
      </c>
      <c r="D344" s="262" t="e">
        <f t="shared" si="189"/>
        <v>#NUM!</v>
      </c>
      <c r="E344" s="262" t="e">
        <f t="shared" si="176"/>
        <v>#NUM!</v>
      </c>
      <c r="F344" s="263" t="e">
        <f t="shared" si="190"/>
        <v>#NUM!</v>
      </c>
      <c r="G344" s="27"/>
      <c r="H344" s="45">
        <v>335</v>
      </c>
      <c r="I344" s="46">
        <f t="shared" si="204"/>
        <v>56462</v>
      </c>
      <c r="J344" s="261" t="e">
        <f t="shared" si="177"/>
        <v>#NUM!</v>
      </c>
      <c r="K344" s="262" t="e">
        <f t="shared" si="191"/>
        <v>#NUM!</v>
      </c>
      <c r="L344" s="272" t="e">
        <f t="shared" si="178"/>
        <v>#NUM!</v>
      </c>
      <c r="M344" s="263" t="e">
        <f t="shared" si="192"/>
        <v>#NUM!</v>
      </c>
      <c r="N344" s="26"/>
      <c r="O344" s="45">
        <v>335</v>
      </c>
      <c r="P344" s="46">
        <f t="shared" si="205"/>
        <v>56462</v>
      </c>
      <c r="Q344" s="261" t="e">
        <f t="shared" si="179"/>
        <v>#NUM!</v>
      </c>
      <c r="R344" s="262" t="e">
        <f t="shared" si="193"/>
        <v>#NUM!</v>
      </c>
      <c r="S344" s="272" t="e">
        <f t="shared" si="180"/>
        <v>#NUM!</v>
      </c>
      <c r="T344" s="263" t="e">
        <f t="shared" si="194"/>
        <v>#NUM!</v>
      </c>
      <c r="V344" s="45">
        <v>335</v>
      </c>
      <c r="W344" s="46">
        <f t="shared" si="206"/>
        <v>56462</v>
      </c>
      <c r="X344" s="261" t="e">
        <f t="shared" si="181"/>
        <v>#NUM!</v>
      </c>
      <c r="Y344" s="262" t="e">
        <f t="shared" si="195"/>
        <v>#NUM!</v>
      </c>
      <c r="Z344" s="272" t="e">
        <f t="shared" si="182"/>
        <v>#NUM!</v>
      </c>
      <c r="AA344" s="263" t="e">
        <f t="shared" si="196"/>
        <v>#NUM!</v>
      </c>
      <c r="AC344" s="45">
        <v>335</v>
      </c>
      <c r="AD344" s="46">
        <f t="shared" si="207"/>
        <v>56462</v>
      </c>
      <c r="AE344" s="261" t="e">
        <f t="shared" si="183"/>
        <v>#NUM!</v>
      </c>
      <c r="AF344" s="262" t="e">
        <f t="shared" si="197"/>
        <v>#NUM!</v>
      </c>
      <c r="AG344" s="272" t="e">
        <f t="shared" si="184"/>
        <v>#NUM!</v>
      </c>
      <c r="AH344" s="263" t="e">
        <f t="shared" si="198"/>
        <v>#NUM!</v>
      </c>
      <c r="AJ344" s="45">
        <v>335</v>
      </c>
      <c r="AK344" s="46">
        <f t="shared" si="208"/>
        <v>56462</v>
      </c>
      <c r="AL344" s="261" t="e">
        <f t="shared" si="185"/>
        <v>#NUM!</v>
      </c>
      <c r="AM344" s="262" t="e">
        <f t="shared" si="199"/>
        <v>#NUM!</v>
      </c>
      <c r="AN344" s="272" t="e">
        <f t="shared" si="186"/>
        <v>#NUM!</v>
      </c>
      <c r="AO344" s="263" t="e">
        <f t="shared" si="200"/>
        <v>#NUM!</v>
      </c>
      <c r="AQ344" s="45">
        <v>335</v>
      </c>
      <c r="AR344" s="46">
        <f t="shared" si="209"/>
        <v>56493</v>
      </c>
      <c r="AS344" s="261">
        <f t="shared" si="187"/>
        <v>0</v>
      </c>
      <c r="AT344" s="262">
        <f t="shared" si="201"/>
        <v>0</v>
      </c>
      <c r="AU344" s="272">
        <f t="shared" si="188"/>
        <v>0</v>
      </c>
      <c r="AV344" s="263">
        <f t="shared" si="202"/>
        <v>0</v>
      </c>
    </row>
    <row r="345" spans="1:48" ht="14.65" thickBot="1" x14ac:dyDescent="0.5">
      <c r="A345" s="52">
        <v>336</v>
      </c>
      <c r="B345" s="53">
        <f t="shared" si="203"/>
        <v>56493</v>
      </c>
      <c r="C345" s="269" t="e">
        <f t="shared" si="175"/>
        <v>#NUM!</v>
      </c>
      <c r="D345" s="265" t="e">
        <f t="shared" si="189"/>
        <v>#NUM!</v>
      </c>
      <c r="E345" s="265" t="e">
        <f t="shared" si="176"/>
        <v>#NUM!</v>
      </c>
      <c r="F345" s="266" t="e">
        <f t="shared" si="190"/>
        <v>#NUM!</v>
      </c>
      <c r="G345" s="27"/>
      <c r="H345" s="47">
        <v>336</v>
      </c>
      <c r="I345" s="53">
        <f t="shared" si="204"/>
        <v>56493</v>
      </c>
      <c r="J345" s="264" t="e">
        <f t="shared" si="177"/>
        <v>#NUM!</v>
      </c>
      <c r="K345" s="265" t="e">
        <f t="shared" si="191"/>
        <v>#NUM!</v>
      </c>
      <c r="L345" s="273" t="e">
        <f t="shared" si="178"/>
        <v>#NUM!</v>
      </c>
      <c r="M345" s="266" t="e">
        <f t="shared" si="192"/>
        <v>#NUM!</v>
      </c>
      <c r="N345" s="26"/>
      <c r="O345" s="47">
        <v>336</v>
      </c>
      <c r="P345" s="53">
        <f t="shared" si="205"/>
        <v>56493</v>
      </c>
      <c r="Q345" s="264" t="e">
        <f t="shared" si="179"/>
        <v>#NUM!</v>
      </c>
      <c r="R345" s="265" t="e">
        <f t="shared" si="193"/>
        <v>#NUM!</v>
      </c>
      <c r="S345" s="273" t="e">
        <f t="shared" si="180"/>
        <v>#NUM!</v>
      </c>
      <c r="T345" s="266" t="e">
        <f t="shared" si="194"/>
        <v>#NUM!</v>
      </c>
      <c r="V345" s="47">
        <v>336</v>
      </c>
      <c r="W345" s="53">
        <f t="shared" si="206"/>
        <v>56493</v>
      </c>
      <c r="X345" s="264" t="e">
        <f t="shared" si="181"/>
        <v>#NUM!</v>
      </c>
      <c r="Y345" s="265" t="e">
        <f t="shared" si="195"/>
        <v>#NUM!</v>
      </c>
      <c r="Z345" s="273" t="e">
        <f t="shared" si="182"/>
        <v>#NUM!</v>
      </c>
      <c r="AA345" s="266" t="e">
        <f t="shared" si="196"/>
        <v>#NUM!</v>
      </c>
      <c r="AC345" s="47">
        <v>336</v>
      </c>
      <c r="AD345" s="53">
        <f t="shared" si="207"/>
        <v>56493</v>
      </c>
      <c r="AE345" s="264" t="e">
        <f t="shared" si="183"/>
        <v>#NUM!</v>
      </c>
      <c r="AF345" s="265" t="e">
        <f t="shared" si="197"/>
        <v>#NUM!</v>
      </c>
      <c r="AG345" s="273" t="e">
        <f t="shared" si="184"/>
        <v>#NUM!</v>
      </c>
      <c r="AH345" s="266" t="e">
        <f t="shared" si="198"/>
        <v>#NUM!</v>
      </c>
      <c r="AJ345" s="47">
        <v>336</v>
      </c>
      <c r="AK345" s="53">
        <f t="shared" si="208"/>
        <v>56493</v>
      </c>
      <c r="AL345" s="264" t="e">
        <f t="shared" si="185"/>
        <v>#NUM!</v>
      </c>
      <c r="AM345" s="265" t="e">
        <f t="shared" si="199"/>
        <v>#NUM!</v>
      </c>
      <c r="AN345" s="273" t="e">
        <f t="shared" si="186"/>
        <v>#NUM!</v>
      </c>
      <c r="AO345" s="266" t="e">
        <f t="shared" si="200"/>
        <v>#NUM!</v>
      </c>
      <c r="AQ345" s="47">
        <v>336</v>
      </c>
      <c r="AR345" s="53">
        <f t="shared" si="209"/>
        <v>56523</v>
      </c>
      <c r="AS345" s="264">
        <f t="shared" si="187"/>
        <v>0</v>
      </c>
      <c r="AT345" s="265">
        <f t="shared" si="201"/>
        <v>0</v>
      </c>
      <c r="AU345" s="273">
        <f t="shared" si="188"/>
        <v>0</v>
      </c>
      <c r="AV345" s="266">
        <f t="shared" si="202"/>
        <v>0</v>
      </c>
    </row>
    <row r="346" spans="1:48" x14ac:dyDescent="0.45">
      <c r="A346" s="49">
        <v>337</v>
      </c>
      <c r="B346" s="46">
        <f t="shared" si="203"/>
        <v>56523</v>
      </c>
      <c r="C346" s="270" t="e">
        <f t="shared" si="175"/>
        <v>#NUM!</v>
      </c>
      <c r="D346" s="259" t="e">
        <f t="shared" si="189"/>
        <v>#NUM!</v>
      </c>
      <c r="E346" s="259" t="e">
        <f t="shared" si="176"/>
        <v>#NUM!</v>
      </c>
      <c r="F346" s="260" t="e">
        <f t="shared" si="190"/>
        <v>#NUM!</v>
      </c>
      <c r="G346" s="27"/>
      <c r="H346" s="43">
        <v>337</v>
      </c>
      <c r="I346" s="46">
        <f t="shared" si="204"/>
        <v>56523</v>
      </c>
      <c r="J346" s="258" t="e">
        <f t="shared" si="177"/>
        <v>#NUM!</v>
      </c>
      <c r="K346" s="259" t="e">
        <f t="shared" si="191"/>
        <v>#NUM!</v>
      </c>
      <c r="L346" s="271" t="e">
        <f t="shared" si="178"/>
        <v>#NUM!</v>
      </c>
      <c r="M346" s="260" t="e">
        <f t="shared" si="192"/>
        <v>#NUM!</v>
      </c>
      <c r="N346" s="26"/>
      <c r="O346" s="43">
        <v>337</v>
      </c>
      <c r="P346" s="46">
        <f t="shared" si="205"/>
        <v>56523</v>
      </c>
      <c r="Q346" s="258" t="e">
        <f t="shared" si="179"/>
        <v>#NUM!</v>
      </c>
      <c r="R346" s="259" t="e">
        <f t="shared" si="193"/>
        <v>#NUM!</v>
      </c>
      <c r="S346" s="271" t="e">
        <f t="shared" si="180"/>
        <v>#NUM!</v>
      </c>
      <c r="T346" s="260" t="e">
        <f t="shared" si="194"/>
        <v>#NUM!</v>
      </c>
      <c r="V346" s="43">
        <v>337</v>
      </c>
      <c r="W346" s="46">
        <f t="shared" si="206"/>
        <v>56523</v>
      </c>
      <c r="X346" s="258" t="e">
        <f t="shared" si="181"/>
        <v>#NUM!</v>
      </c>
      <c r="Y346" s="259" t="e">
        <f t="shared" si="195"/>
        <v>#NUM!</v>
      </c>
      <c r="Z346" s="271" t="e">
        <f t="shared" si="182"/>
        <v>#NUM!</v>
      </c>
      <c r="AA346" s="260" t="e">
        <f t="shared" si="196"/>
        <v>#NUM!</v>
      </c>
      <c r="AC346" s="43">
        <v>337</v>
      </c>
      <c r="AD346" s="46">
        <f t="shared" si="207"/>
        <v>56523</v>
      </c>
      <c r="AE346" s="258" t="e">
        <f t="shared" si="183"/>
        <v>#NUM!</v>
      </c>
      <c r="AF346" s="259" t="e">
        <f t="shared" si="197"/>
        <v>#NUM!</v>
      </c>
      <c r="AG346" s="271" t="e">
        <f t="shared" si="184"/>
        <v>#NUM!</v>
      </c>
      <c r="AH346" s="260" t="e">
        <f t="shared" si="198"/>
        <v>#NUM!</v>
      </c>
      <c r="AJ346" s="43">
        <v>337</v>
      </c>
      <c r="AK346" s="46">
        <f t="shared" si="208"/>
        <v>56523</v>
      </c>
      <c r="AL346" s="258" t="e">
        <f t="shared" si="185"/>
        <v>#NUM!</v>
      </c>
      <c r="AM346" s="259" t="e">
        <f t="shared" si="199"/>
        <v>#NUM!</v>
      </c>
      <c r="AN346" s="271" t="e">
        <f t="shared" si="186"/>
        <v>#NUM!</v>
      </c>
      <c r="AO346" s="260" t="e">
        <f t="shared" si="200"/>
        <v>#NUM!</v>
      </c>
      <c r="AQ346" s="43">
        <v>337</v>
      </c>
      <c r="AR346" s="46">
        <f t="shared" si="209"/>
        <v>56554</v>
      </c>
      <c r="AS346" s="258">
        <f t="shared" si="187"/>
        <v>0</v>
      </c>
      <c r="AT346" s="259">
        <f t="shared" si="201"/>
        <v>0</v>
      </c>
      <c r="AU346" s="271">
        <f t="shared" si="188"/>
        <v>0</v>
      </c>
      <c r="AV346" s="260">
        <f t="shared" si="202"/>
        <v>0</v>
      </c>
    </row>
    <row r="347" spans="1:48" x14ac:dyDescent="0.45">
      <c r="A347" s="49">
        <v>338</v>
      </c>
      <c r="B347" s="46">
        <f t="shared" si="203"/>
        <v>56554</v>
      </c>
      <c r="C347" s="268" t="e">
        <f t="shared" si="175"/>
        <v>#NUM!</v>
      </c>
      <c r="D347" s="262" t="e">
        <f t="shared" si="189"/>
        <v>#NUM!</v>
      </c>
      <c r="E347" s="262" t="e">
        <f t="shared" si="176"/>
        <v>#NUM!</v>
      </c>
      <c r="F347" s="263" t="e">
        <f t="shared" si="190"/>
        <v>#NUM!</v>
      </c>
      <c r="G347" s="27"/>
      <c r="H347" s="45">
        <v>338</v>
      </c>
      <c r="I347" s="46">
        <f t="shared" si="204"/>
        <v>56554</v>
      </c>
      <c r="J347" s="261" t="e">
        <f t="shared" si="177"/>
        <v>#NUM!</v>
      </c>
      <c r="K347" s="262" t="e">
        <f t="shared" si="191"/>
        <v>#NUM!</v>
      </c>
      <c r="L347" s="272" t="e">
        <f t="shared" si="178"/>
        <v>#NUM!</v>
      </c>
      <c r="M347" s="263" t="e">
        <f t="shared" si="192"/>
        <v>#NUM!</v>
      </c>
      <c r="N347" s="26"/>
      <c r="O347" s="45">
        <v>338</v>
      </c>
      <c r="P347" s="46">
        <f t="shared" si="205"/>
        <v>56554</v>
      </c>
      <c r="Q347" s="261" t="e">
        <f t="shared" si="179"/>
        <v>#NUM!</v>
      </c>
      <c r="R347" s="262" t="e">
        <f t="shared" si="193"/>
        <v>#NUM!</v>
      </c>
      <c r="S347" s="272" t="e">
        <f t="shared" si="180"/>
        <v>#NUM!</v>
      </c>
      <c r="T347" s="263" t="e">
        <f t="shared" si="194"/>
        <v>#NUM!</v>
      </c>
      <c r="V347" s="45">
        <v>338</v>
      </c>
      <c r="W347" s="46">
        <f t="shared" si="206"/>
        <v>56554</v>
      </c>
      <c r="X347" s="261" t="e">
        <f t="shared" si="181"/>
        <v>#NUM!</v>
      </c>
      <c r="Y347" s="262" t="e">
        <f t="shared" si="195"/>
        <v>#NUM!</v>
      </c>
      <c r="Z347" s="272" t="e">
        <f t="shared" si="182"/>
        <v>#NUM!</v>
      </c>
      <c r="AA347" s="263" t="e">
        <f t="shared" si="196"/>
        <v>#NUM!</v>
      </c>
      <c r="AC347" s="45">
        <v>338</v>
      </c>
      <c r="AD347" s="46">
        <f t="shared" si="207"/>
        <v>56554</v>
      </c>
      <c r="AE347" s="261" t="e">
        <f t="shared" si="183"/>
        <v>#NUM!</v>
      </c>
      <c r="AF347" s="262" t="e">
        <f t="shared" si="197"/>
        <v>#NUM!</v>
      </c>
      <c r="AG347" s="272" t="e">
        <f t="shared" si="184"/>
        <v>#NUM!</v>
      </c>
      <c r="AH347" s="263" t="e">
        <f t="shared" si="198"/>
        <v>#NUM!</v>
      </c>
      <c r="AJ347" s="45">
        <v>338</v>
      </c>
      <c r="AK347" s="46">
        <f t="shared" si="208"/>
        <v>56554</v>
      </c>
      <c r="AL347" s="261" t="e">
        <f t="shared" si="185"/>
        <v>#NUM!</v>
      </c>
      <c r="AM347" s="262" t="e">
        <f t="shared" si="199"/>
        <v>#NUM!</v>
      </c>
      <c r="AN347" s="272" t="e">
        <f t="shared" si="186"/>
        <v>#NUM!</v>
      </c>
      <c r="AO347" s="263" t="e">
        <f t="shared" si="200"/>
        <v>#NUM!</v>
      </c>
      <c r="AQ347" s="45">
        <v>338</v>
      </c>
      <c r="AR347" s="46">
        <f t="shared" si="209"/>
        <v>56584</v>
      </c>
      <c r="AS347" s="261">
        <f t="shared" si="187"/>
        <v>0</v>
      </c>
      <c r="AT347" s="262">
        <f t="shared" si="201"/>
        <v>0</v>
      </c>
      <c r="AU347" s="272">
        <f t="shared" si="188"/>
        <v>0</v>
      </c>
      <c r="AV347" s="263">
        <f t="shared" si="202"/>
        <v>0</v>
      </c>
    </row>
    <row r="348" spans="1:48" x14ac:dyDescent="0.45">
      <c r="A348" s="49">
        <v>339</v>
      </c>
      <c r="B348" s="46">
        <f t="shared" si="203"/>
        <v>56584</v>
      </c>
      <c r="C348" s="268" t="e">
        <f t="shared" si="175"/>
        <v>#NUM!</v>
      </c>
      <c r="D348" s="262" t="e">
        <f t="shared" si="189"/>
        <v>#NUM!</v>
      </c>
      <c r="E348" s="262" t="e">
        <f t="shared" si="176"/>
        <v>#NUM!</v>
      </c>
      <c r="F348" s="263" t="e">
        <f t="shared" si="190"/>
        <v>#NUM!</v>
      </c>
      <c r="G348" s="27"/>
      <c r="H348" s="45">
        <v>339</v>
      </c>
      <c r="I348" s="46">
        <f t="shared" si="204"/>
        <v>56584</v>
      </c>
      <c r="J348" s="261" t="e">
        <f t="shared" si="177"/>
        <v>#NUM!</v>
      </c>
      <c r="K348" s="262" t="e">
        <f t="shared" si="191"/>
        <v>#NUM!</v>
      </c>
      <c r="L348" s="272" t="e">
        <f t="shared" si="178"/>
        <v>#NUM!</v>
      </c>
      <c r="M348" s="263" t="e">
        <f t="shared" si="192"/>
        <v>#NUM!</v>
      </c>
      <c r="N348" s="26"/>
      <c r="O348" s="45">
        <v>339</v>
      </c>
      <c r="P348" s="46">
        <f t="shared" si="205"/>
        <v>56584</v>
      </c>
      <c r="Q348" s="261" t="e">
        <f t="shared" si="179"/>
        <v>#NUM!</v>
      </c>
      <c r="R348" s="262" t="e">
        <f t="shared" si="193"/>
        <v>#NUM!</v>
      </c>
      <c r="S348" s="272" t="e">
        <f t="shared" si="180"/>
        <v>#NUM!</v>
      </c>
      <c r="T348" s="263" t="e">
        <f t="shared" si="194"/>
        <v>#NUM!</v>
      </c>
      <c r="V348" s="45">
        <v>339</v>
      </c>
      <c r="W348" s="46">
        <f t="shared" si="206"/>
        <v>56584</v>
      </c>
      <c r="X348" s="261" t="e">
        <f t="shared" si="181"/>
        <v>#NUM!</v>
      </c>
      <c r="Y348" s="262" t="e">
        <f t="shared" si="195"/>
        <v>#NUM!</v>
      </c>
      <c r="Z348" s="272" t="e">
        <f t="shared" si="182"/>
        <v>#NUM!</v>
      </c>
      <c r="AA348" s="263" t="e">
        <f t="shared" si="196"/>
        <v>#NUM!</v>
      </c>
      <c r="AC348" s="45">
        <v>339</v>
      </c>
      <c r="AD348" s="46">
        <f t="shared" si="207"/>
        <v>56584</v>
      </c>
      <c r="AE348" s="261" t="e">
        <f t="shared" si="183"/>
        <v>#NUM!</v>
      </c>
      <c r="AF348" s="262" t="e">
        <f t="shared" si="197"/>
        <v>#NUM!</v>
      </c>
      <c r="AG348" s="272" t="e">
        <f t="shared" si="184"/>
        <v>#NUM!</v>
      </c>
      <c r="AH348" s="263" t="e">
        <f t="shared" si="198"/>
        <v>#NUM!</v>
      </c>
      <c r="AJ348" s="45">
        <v>339</v>
      </c>
      <c r="AK348" s="46">
        <f t="shared" si="208"/>
        <v>56584</v>
      </c>
      <c r="AL348" s="261" t="e">
        <f t="shared" si="185"/>
        <v>#NUM!</v>
      </c>
      <c r="AM348" s="262" t="e">
        <f t="shared" si="199"/>
        <v>#NUM!</v>
      </c>
      <c r="AN348" s="272" t="e">
        <f t="shared" si="186"/>
        <v>#NUM!</v>
      </c>
      <c r="AO348" s="263" t="e">
        <f t="shared" si="200"/>
        <v>#NUM!</v>
      </c>
      <c r="AQ348" s="45">
        <v>339</v>
      </c>
      <c r="AR348" s="46">
        <f t="shared" si="209"/>
        <v>56615</v>
      </c>
      <c r="AS348" s="261">
        <f t="shared" si="187"/>
        <v>0</v>
      </c>
      <c r="AT348" s="262">
        <f t="shared" si="201"/>
        <v>0</v>
      </c>
      <c r="AU348" s="272">
        <f t="shared" si="188"/>
        <v>0</v>
      </c>
      <c r="AV348" s="263">
        <f t="shared" si="202"/>
        <v>0</v>
      </c>
    </row>
    <row r="349" spans="1:48" x14ac:dyDescent="0.45">
      <c r="A349" s="49">
        <v>340</v>
      </c>
      <c r="B349" s="46">
        <f t="shared" si="203"/>
        <v>56615</v>
      </c>
      <c r="C349" s="268" t="e">
        <f t="shared" si="175"/>
        <v>#NUM!</v>
      </c>
      <c r="D349" s="262" t="e">
        <f t="shared" si="189"/>
        <v>#NUM!</v>
      </c>
      <c r="E349" s="262" t="e">
        <f t="shared" si="176"/>
        <v>#NUM!</v>
      </c>
      <c r="F349" s="263" t="e">
        <f t="shared" si="190"/>
        <v>#NUM!</v>
      </c>
      <c r="G349" s="27"/>
      <c r="H349" s="45">
        <v>340</v>
      </c>
      <c r="I349" s="46">
        <f t="shared" si="204"/>
        <v>56615</v>
      </c>
      <c r="J349" s="261" t="e">
        <f t="shared" si="177"/>
        <v>#NUM!</v>
      </c>
      <c r="K349" s="262" t="e">
        <f t="shared" si="191"/>
        <v>#NUM!</v>
      </c>
      <c r="L349" s="272" t="e">
        <f t="shared" si="178"/>
        <v>#NUM!</v>
      </c>
      <c r="M349" s="263" t="e">
        <f t="shared" si="192"/>
        <v>#NUM!</v>
      </c>
      <c r="N349" s="26"/>
      <c r="O349" s="45">
        <v>340</v>
      </c>
      <c r="P349" s="46">
        <f t="shared" si="205"/>
        <v>56615</v>
      </c>
      <c r="Q349" s="261" t="e">
        <f t="shared" si="179"/>
        <v>#NUM!</v>
      </c>
      <c r="R349" s="262" t="e">
        <f t="shared" si="193"/>
        <v>#NUM!</v>
      </c>
      <c r="S349" s="272" t="e">
        <f t="shared" si="180"/>
        <v>#NUM!</v>
      </c>
      <c r="T349" s="263" t="e">
        <f t="shared" si="194"/>
        <v>#NUM!</v>
      </c>
      <c r="V349" s="45">
        <v>340</v>
      </c>
      <c r="W349" s="46">
        <f t="shared" si="206"/>
        <v>56615</v>
      </c>
      <c r="X349" s="261" t="e">
        <f t="shared" si="181"/>
        <v>#NUM!</v>
      </c>
      <c r="Y349" s="262" t="e">
        <f t="shared" si="195"/>
        <v>#NUM!</v>
      </c>
      <c r="Z349" s="272" t="e">
        <f t="shared" si="182"/>
        <v>#NUM!</v>
      </c>
      <c r="AA349" s="263" t="e">
        <f t="shared" si="196"/>
        <v>#NUM!</v>
      </c>
      <c r="AC349" s="45">
        <v>340</v>
      </c>
      <c r="AD349" s="46">
        <f t="shared" si="207"/>
        <v>56615</v>
      </c>
      <c r="AE349" s="261" t="e">
        <f t="shared" si="183"/>
        <v>#NUM!</v>
      </c>
      <c r="AF349" s="262" t="e">
        <f t="shared" si="197"/>
        <v>#NUM!</v>
      </c>
      <c r="AG349" s="272" t="e">
        <f t="shared" si="184"/>
        <v>#NUM!</v>
      </c>
      <c r="AH349" s="263" t="e">
        <f t="shared" si="198"/>
        <v>#NUM!</v>
      </c>
      <c r="AJ349" s="45">
        <v>340</v>
      </c>
      <c r="AK349" s="46">
        <f t="shared" si="208"/>
        <v>56615</v>
      </c>
      <c r="AL349" s="261" t="e">
        <f t="shared" si="185"/>
        <v>#NUM!</v>
      </c>
      <c r="AM349" s="262" t="e">
        <f t="shared" si="199"/>
        <v>#NUM!</v>
      </c>
      <c r="AN349" s="272" t="e">
        <f t="shared" si="186"/>
        <v>#NUM!</v>
      </c>
      <c r="AO349" s="263" t="e">
        <f t="shared" si="200"/>
        <v>#NUM!</v>
      </c>
      <c r="AQ349" s="45">
        <v>340</v>
      </c>
      <c r="AR349" s="46">
        <f t="shared" si="209"/>
        <v>56646</v>
      </c>
      <c r="AS349" s="261">
        <f t="shared" si="187"/>
        <v>0</v>
      </c>
      <c r="AT349" s="262">
        <f t="shared" si="201"/>
        <v>0</v>
      </c>
      <c r="AU349" s="272">
        <f t="shared" si="188"/>
        <v>0</v>
      </c>
      <c r="AV349" s="263">
        <f t="shared" si="202"/>
        <v>0</v>
      </c>
    </row>
    <row r="350" spans="1:48" x14ac:dyDescent="0.45">
      <c r="A350" s="49">
        <v>341</v>
      </c>
      <c r="B350" s="46">
        <f t="shared" si="203"/>
        <v>56646</v>
      </c>
      <c r="C350" s="268" t="e">
        <f t="shared" si="175"/>
        <v>#NUM!</v>
      </c>
      <c r="D350" s="262" t="e">
        <f t="shared" si="189"/>
        <v>#NUM!</v>
      </c>
      <c r="E350" s="262" t="e">
        <f t="shared" si="176"/>
        <v>#NUM!</v>
      </c>
      <c r="F350" s="263" t="e">
        <f t="shared" si="190"/>
        <v>#NUM!</v>
      </c>
      <c r="G350" s="27"/>
      <c r="H350" s="45">
        <v>341</v>
      </c>
      <c r="I350" s="46">
        <f t="shared" si="204"/>
        <v>56646</v>
      </c>
      <c r="J350" s="261" t="e">
        <f t="shared" si="177"/>
        <v>#NUM!</v>
      </c>
      <c r="K350" s="262" t="e">
        <f t="shared" si="191"/>
        <v>#NUM!</v>
      </c>
      <c r="L350" s="272" t="e">
        <f t="shared" si="178"/>
        <v>#NUM!</v>
      </c>
      <c r="M350" s="263" t="e">
        <f t="shared" si="192"/>
        <v>#NUM!</v>
      </c>
      <c r="N350" s="26"/>
      <c r="O350" s="45">
        <v>341</v>
      </c>
      <c r="P350" s="46">
        <f t="shared" si="205"/>
        <v>56646</v>
      </c>
      <c r="Q350" s="261" t="e">
        <f t="shared" si="179"/>
        <v>#NUM!</v>
      </c>
      <c r="R350" s="262" t="e">
        <f t="shared" si="193"/>
        <v>#NUM!</v>
      </c>
      <c r="S350" s="272" t="e">
        <f t="shared" si="180"/>
        <v>#NUM!</v>
      </c>
      <c r="T350" s="263" t="e">
        <f t="shared" si="194"/>
        <v>#NUM!</v>
      </c>
      <c r="V350" s="45">
        <v>341</v>
      </c>
      <c r="W350" s="46">
        <f t="shared" si="206"/>
        <v>56646</v>
      </c>
      <c r="X350" s="261" t="e">
        <f t="shared" si="181"/>
        <v>#NUM!</v>
      </c>
      <c r="Y350" s="262" t="e">
        <f t="shared" si="195"/>
        <v>#NUM!</v>
      </c>
      <c r="Z350" s="272" t="e">
        <f t="shared" si="182"/>
        <v>#NUM!</v>
      </c>
      <c r="AA350" s="263" t="e">
        <f t="shared" si="196"/>
        <v>#NUM!</v>
      </c>
      <c r="AC350" s="45">
        <v>341</v>
      </c>
      <c r="AD350" s="46">
        <f t="shared" si="207"/>
        <v>56646</v>
      </c>
      <c r="AE350" s="261" t="e">
        <f t="shared" si="183"/>
        <v>#NUM!</v>
      </c>
      <c r="AF350" s="262" t="e">
        <f t="shared" si="197"/>
        <v>#NUM!</v>
      </c>
      <c r="AG350" s="272" t="e">
        <f t="shared" si="184"/>
        <v>#NUM!</v>
      </c>
      <c r="AH350" s="263" t="e">
        <f t="shared" si="198"/>
        <v>#NUM!</v>
      </c>
      <c r="AJ350" s="45">
        <v>341</v>
      </c>
      <c r="AK350" s="46">
        <f t="shared" si="208"/>
        <v>56646</v>
      </c>
      <c r="AL350" s="261" t="e">
        <f t="shared" si="185"/>
        <v>#NUM!</v>
      </c>
      <c r="AM350" s="262" t="e">
        <f t="shared" si="199"/>
        <v>#NUM!</v>
      </c>
      <c r="AN350" s="272" t="e">
        <f t="shared" si="186"/>
        <v>#NUM!</v>
      </c>
      <c r="AO350" s="263" t="e">
        <f t="shared" si="200"/>
        <v>#NUM!</v>
      </c>
      <c r="AQ350" s="45">
        <v>341</v>
      </c>
      <c r="AR350" s="46">
        <f t="shared" si="209"/>
        <v>56674</v>
      </c>
      <c r="AS350" s="261">
        <f t="shared" si="187"/>
        <v>0</v>
      </c>
      <c r="AT350" s="262">
        <f t="shared" si="201"/>
        <v>0</v>
      </c>
      <c r="AU350" s="272">
        <f t="shared" si="188"/>
        <v>0</v>
      </c>
      <c r="AV350" s="263">
        <f t="shared" si="202"/>
        <v>0</v>
      </c>
    </row>
    <row r="351" spans="1:48" x14ac:dyDescent="0.45">
      <c r="A351" s="49">
        <v>342</v>
      </c>
      <c r="B351" s="46">
        <f t="shared" si="203"/>
        <v>56674</v>
      </c>
      <c r="C351" s="268" t="e">
        <f t="shared" si="175"/>
        <v>#NUM!</v>
      </c>
      <c r="D351" s="262" t="e">
        <f t="shared" si="189"/>
        <v>#NUM!</v>
      </c>
      <c r="E351" s="262" t="e">
        <f t="shared" si="176"/>
        <v>#NUM!</v>
      </c>
      <c r="F351" s="263" t="e">
        <f t="shared" si="190"/>
        <v>#NUM!</v>
      </c>
      <c r="G351" s="27"/>
      <c r="H351" s="45">
        <v>342</v>
      </c>
      <c r="I351" s="46">
        <f t="shared" si="204"/>
        <v>56674</v>
      </c>
      <c r="J351" s="261" t="e">
        <f t="shared" si="177"/>
        <v>#NUM!</v>
      </c>
      <c r="K351" s="262" t="e">
        <f t="shared" si="191"/>
        <v>#NUM!</v>
      </c>
      <c r="L351" s="272" t="e">
        <f t="shared" si="178"/>
        <v>#NUM!</v>
      </c>
      <c r="M351" s="263" t="e">
        <f t="shared" si="192"/>
        <v>#NUM!</v>
      </c>
      <c r="N351" s="26"/>
      <c r="O351" s="45">
        <v>342</v>
      </c>
      <c r="P351" s="46">
        <f t="shared" si="205"/>
        <v>56674</v>
      </c>
      <c r="Q351" s="261" t="e">
        <f t="shared" si="179"/>
        <v>#NUM!</v>
      </c>
      <c r="R351" s="262" t="e">
        <f t="shared" si="193"/>
        <v>#NUM!</v>
      </c>
      <c r="S351" s="272" t="e">
        <f t="shared" si="180"/>
        <v>#NUM!</v>
      </c>
      <c r="T351" s="263" t="e">
        <f t="shared" si="194"/>
        <v>#NUM!</v>
      </c>
      <c r="V351" s="45">
        <v>342</v>
      </c>
      <c r="W351" s="46">
        <f t="shared" si="206"/>
        <v>56674</v>
      </c>
      <c r="X351" s="261" t="e">
        <f t="shared" si="181"/>
        <v>#NUM!</v>
      </c>
      <c r="Y351" s="262" t="e">
        <f t="shared" si="195"/>
        <v>#NUM!</v>
      </c>
      <c r="Z351" s="272" t="e">
        <f t="shared" si="182"/>
        <v>#NUM!</v>
      </c>
      <c r="AA351" s="263" t="e">
        <f t="shared" si="196"/>
        <v>#NUM!</v>
      </c>
      <c r="AC351" s="45">
        <v>342</v>
      </c>
      <c r="AD351" s="46">
        <f t="shared" si="207"/>
        <v>56674</v>
      </c>
      <c r="AE351" s="261" t="e">
        <f t="shared" si="183"/>
        <v>#NUM!</v>
      </c>
      <c r="AF351" s="262" t="e">
        <f t="shared" si="197"/>
        <v>#NUM!</v>
      </c>
      <c r="AG351" s="272" t="e">
        <f t="shared" si="184"/>
        <v>#NUM!</v>
      </c>
      <c r="AH351" s="263" t="e">
        <f t="shared" si="198"/>
        <v>#NUM!</v>
      </c>
      <c r="AJ351" s="45">
        <v>342</v>
      </c>
      <c r="AK351" s="46">
        <f t="shared" si="208"/>
        <v>56674</v>
      </c>
      <c r="AL351" s="261" t="e">
        <f t="shared" si="185"/>
        <v>#NUM!</v>
      </c>
      <c r="AM351" s="262" t="e">
        <f t="shared" si="199"/>
        <v>#NUM!</v>
      </c>
      <c r="AN351" s="272" t="e">
        <f t="shared" si="186"/>
        <v>#NUM!</v>
      </c>
      <c r="AO351" s="263" t="e">
        <f t="shared" si="200"/>
        <v>#NUM!</v>
      </c>
      <c r="AQ351" s="45">
        <v>342</v>
      </c>
      <c r="AR351" s="46">
        <f t="shared" si="209"/>
        <v>56705</v>
      </c>
      <c r="AS351" s="261">
        <f t="shared" si="187"/>
        <v>0</v>
      </c>
      <c r="AT351" s="262">
        <f t="shared" si="201"/>
        <v>0</v>
      </c>
      <c r="AU351" s="272">
        <f t="shared" si="188"/>
        <v>0</v>
      </c>
      <c r="AV351" s="263">
        <f t="shared" si="202"/>
        <v>0</v>
      </c>
    </row>
    <row r="352" spans="1:48" x14ac:dyDescent="0.45">
      <c r="A352" s="49">
        <v>343</v>
      </c>
      <c r="B352" s="46">
        <f t="shared" si="203"/>
        <v>56705</v>
      </c>
      <c r="C352" s="268" t="e">
        <f t="shared" si="175"/>
        <v>#NUM!</v>
      </c>
      <c r="D352" s="262" t="e">
        <f t="shared" si="189"/>
        <v>#NUM!</v>
      </c>
      <c r="E352" s="262" t="e">
        <f t="shared" si="176"/>
        <v>#NUM!</v>
      </c>
      <c r="F352" s="263" t="e">
        <f t="shared" si="190"/>
        <v>#NUM!</v>
      </c>
      <c r="G352" s="27"/>
      <c r="H352" s="45">
        <v>343</v>
      </c>
      <c r="I352" s="46">
        <f t="shared" si="204"/>
        <v>56705</v>
      </c>
      <c r="J352" s="261" t="e">
        <f t="shared" si="177"/>
        <v>#NUM!</v>
      </c>
      <c r="K352" s="262" t="e">
        <f t="shared" si="191"/>
        <v>#NUM!</v>
      </c>
      <c r="L352" s="272" t="e">
        <f t="shared" si="178"/>
        <v>#NUM!</v>
      </c>
      <c r="M352" s="263" t="e">
        <f t="shared" si="192"/>
        <v>#NUM!</v>
      </c>
      <c r="N352" s="26"/>
      <c r="O352" s="45">
        <v>343</v>
      </c>
      <c r="P352" s="46">
        <f t="shared" si="205"/>
        <v>56705</v>
      </c>
      <c r="Q352" s="261" t="e">
        <f t="shared" si="179"/>
        <v>#NUM!</v>
      </c>
      <c r="R352" s="262" t="e">
        <f t="shared" si="193"/>
        <v>#NUM!</v>
      </c>
      <c r="S352" s="272" t="e">
        <f t="shared" si="180"/>
        <v>#NUM!</v>
      </c>
      <c r="T352" s="263" t="e">
        <f t="shared" si="194"/>
        <v>#NUM!</v>
      </c>
      <c r="V352" s="45">
        <v>343</v>
      </c>
      <c r="W352" s="46">
        <f t="shared" si="206"/>
        <v>56705</v>
      </c>
      <c r="X352" s="261" t="e">
        <f t="shared" si="181"/>
        <v>#NUM!</v>
      </c>
      <c r="Y352" s="262" t="e">
        <f t="shared" si="195"/>
        <v>#NUM!</v>
      </c>
      <c r="Z352" s="272" t="e">
        <f t="shared" si="182"/>
        <v>#NUM!</v>
      </c>
      <c r="AA352" s="263" t="e">
        <f t="shared" si="196"/>
        <v>#NUM!</v>
      </c>
      <c r="AC352" s="45">
        <v>343</v>
      </c>
      <c r="AD352" s="46">
        <f t="shared" si="207"/>
        <v>56705</v>
      </c>
      <c r="AE352" s="261" t="e">
        <f t="shared" si="183"/>
        <v>#NUM!</v>
      </c>
      <c r="AF352" s="262" t="e">
        <f t="shared" si="197"/>
        <v>#NUM!</v>
      </c>
      <c r="AG352" s="272" t="e">
        <f t="shared" si="184"/>
        <v>#NUM!</v>
      </c>
      <c r="AH352" s="263" t="e">
        <f t="shared" si="198"/>
        <v>#NUM!</v>
      </c>
      <c r="AJ352" s="45">
        <v>343</v>
      </c>
      <c r="AK352" s="46">
        <f t="shared" si="208"/>
        <v>56705</v>
      </c>
      <c r="AL352" s="261" t="e">
        <f t="shared" si="185"/>
        <v>#NUM!</v>
      </c>
      <c r="AM352" s="262" t="e">
        <f t="shared" si="199"/>
        <v>#NUM!</v>
      </c>
      <c r="AN352" s="272" t="e">
        <f t="shared" si="186"/>
        <v>#NUM!</v>
      </c>
      <c r="AO352" s="263" t="e">
        <f t="shared" si="200"/>
        <v>#NUM!</v>
      </c>
      <c r="AQ352" s="45">
        <v>343</v>
      </c>
      <c r="AR352" s="46">
        <f t="shared" si="209"/>
        <v>56735</v>
      </c>
      <c r="AS352" s="261">
        <f t="shared" si="187"/>
        <v>0</v>
      </c>
      <c r="AT352" s="262">
        <f t="shared" si="201"/>
        <v>0</v>
      </c>
      <c r="AU352" s="272">
        <f t="shared" si="188"/>
        <v>0</v>
      </c>
      <c r="AV352" s="263">
        <f t="shared" si="202"/>
        <v>0</v>
      </c>
    </row>
    <row r="353" spans="1:48" x14ac:dyDescent="0.45">
      <c r="A353" s="49">
        <v>344</v>
      </c>
      <c r="B353" s="46">
        <f t="shared" si="203"/>
        <v>56735</v>
      </c>
      <c r="C353" s="268" t="e">
        <f t="shared" si="175"/>
        <v>#NUM!</v>
      </c>
      <c r="D353" s="262" t="e">
        <f t="shared" si="189"/>
        <v>#NUM!</v>
      </c>
      <c r="E353" s="262" t="e">
        <f t="shared" si="176"/>
        <v>#NUM!</v>
      </c>
      <c r="F353" s="263" t="e">
        <f t="shared" si="190"/>
        <v>#NUM!</v>
      </c>
      <c r="G353" s="27"/>
      <c r="H353" s="45">
        <v>344</v>
      </c>
      <c r="I353" s="46">
        <f t="shared" si="204"/>
        <v>56735</v>
      </c>
      <c r="J353" s="261" t="e">
        <f t="shared" si="177"/>
        <v>#NUM!</v>
      </c>
      <c r="K353" s="262" t="e">
        <f t="shared" si="191"/>
        <v>#NUM!</v>
      </c>
      <c r="L353" s="272" t="e">
        <f t="shared" si="178"/>
        <v>#NUM!</v>
      </c>
      <c r="M353" s="263" t="e">
        <f t="shared" si="192"/>
        <v>#NUM!</v>
      </c>
      <c r="N353" s="26"/>
      <c r="O353" s="45">
        <v>344</v>
      </c>
      <c r="P353" s="46">
        <f t="shared" si="205"/>
        <v>56735</v>
      </c>
      <c r="Q353" s="261" t="e">
        <f t="shared" si="179"/>
        <v>#NUM!</v>
      </c>
      <c r="R353" s="262" t="e">
        <f t="shared" si="193"/>
        <v>#NUM!</v>
      </c>
      <c r="S353" s="272" t="e">
        <f t="shared" si="180"/>
        <v>#NUM!</v>
      </c>
      <c r="T353" s="263" t="e">
        <f t="shared" si="194"/>
        <v>#NUM!</v>
      </c>
      <c r="V353" s="45">
        <v>344</v>
      </c>
      <c r="W353" s="46">
        <f t="shared" si="206"/>
        <v>56735</v>
      </c>
      <c r="X353" s="261" t="e">
        <f t="shared" si="181"/>
        <v>#NUM!</v>
      </c>
      <c r="Y353" s="262" t="e">
        <f t="shared" si="195"/>
        <v>#NUM!</v>
      </c>
      <c r="Z353" s="272" t="e">
        <f t="shared" si="182"/>
        <v>#NUM!</v>
      </c>
      <c r="AA353" s="263" t="e">
        <f t="shared" si="196"/>
        <v>#NUM!</v>
      </c>
      <c r="AC353" s="45">
        <v>344</v>
      </c>
      <c r="AD353" s="46">
        <f t="shared" si="207"/>
        <v>56735</v>
      </c>
      <c r="AE353" s="261" t="e">
        <f t="shared" si="183"/>
        <v>#NUM!</v>
      </c>
      <c r="AF353" s="262" t="e">
        <f t="shared" si="197"/>
        <v>#NUM!</v>
      </c>
      <c r="AG353" s="272" t="e">
        <f t="shared" si="184"/>
        <v>#NUM!</v>
      </c>
      <c r="AH353" s="263" t="e">
        <f t="shared" si="198"/>
        <v>#NUM!</v>
      </c>
      <c r="AJ353" s="45">
        <v>344</v>
      </c>
      <c r="AK353" s="46">
        <f t="shared" si="208"/>
        <v>56735</v>
      </c>
      <c r="AL353" s="261" t="e">
        <f t="shared" si="185"/>
        <v>#NUM!</v>
      </c>
      <c r="AM353" s="262" t="e">
        <f t="shared" si="199"/>
        <v>#NUM!</v>
      </c>
      <c r="AN353" s="272" t="e">
        <f t="shared" si="186"/>
        <v>#NUM!</v>
      </c>
      <c r="AO353" s="263" t="e">
        <f t="shared" si="200"/>
        <v>#NUM!</v>
      </c>
      <c r="AQ353" s="45">
        <v>344</v>
      </c>
      <c r="AR353" s="46">
        <f t="shared" si="209"/>
        <v>56766</v>
      </c>
      <c r="AS353" s="261">
        <f t="shared" si="187"/>
        <v>0</v>
      </c>
      <c r="AT353" s="262">
        <f t="shared" si="201"/>
        <v>0</v>
      </c>
      <c r="AU353" s="272">
        <f t="shared" si="188"/>
        <v>0</v>
      </c>
      <c r="AV353" s="263">
        <f t="shared" si="202"/>
        <v>0</v>
      </c>
    </row>
    <row r="354" spans="1:48" x14ac:dyDescent="0.45">
      <c r="A354" s="49">
        <v>345</v>
      </c>
      <c r="B354" s="46">
        <f t="shared" si="203"/>
        <v>56766</v>
      </c>
      <c r="C354" s="268" t="e">
        <f t="shared" si="175"/>
        <v>#NUM!</v>
      </c>
      <c r="D354" s="262" t="e">
        <f t="shared" si="189"/>
        <v>#NUM!</v>
      </c>
      <c r="E354" s="262" t="e">
        <f t="shared" si="176"/>
        <v>#NUM!</v>
      </c>
      <c r="F354" s="263" t="e">
        <f t="shared" si="190"/>
        <v>#NUM!</v>
      </c>
      <c r="G354" s="27"/>
      <c r="H354" s="45">
        <v>345</v>
      </c>
      <c r="I354" s="46">
        <f t="shared" si="204"/>
        <v>56766</v>
      </c>
      <c r="J354" s="261" t="e">
        <f t="shared" si="177"/>
        <v>#NUM!</v>
      </c>
      <c r="K354" s="262" t="e">
        <f t="shared" si="191"/>
        <v>#NUM!</v>
      </c>
      <c r="L354" s="272" t="e">
        <f t="shared" si="178"/>
        <v>#NUM!</v>
      </c>
      <c r="M354" s="263" t="e">
        <f t="shared" si="192"/>
        <v>#NUM!</v>
      </c>
      <c r="N354" s="26"/>
      <c r="O354" s="45">
        <v>345</v>
      </c>
      <c r="P354" s="46">
        <f t="shared" si="205"/>
        <v>56766</v>
      </c>
      <c r="Q354" s="261" t="e">
        <f t="shared" si="179"/>
        <v>#NUM!</v>
      </c>
      <c r="R354" s="262" t="e">
        <f t="shared" si="193"/>
        <v>#NUM!</v>
      </c>
      <c r="S354" s="272" t="e">
        <f t="shared" si="180"/>
        <v>#NUM!</v>
      </c>
      <c r="T354" s="263" t="e">
        <f t="shared" si="194"/>
        <v>#NUM!</v>
      </c>
      <c r="V354" s="45">
        <v>345</v>
      </c>
      <c r="W354" s="46">
        <f t="shared" si="206"/>
        <v>56766</v>
      </c>
      <c r="X354" s="261" t="e">
        <f t="shared" si="181"/>
        <v>#NUM!</v>
      </c>
      <c r="Y354" s="262" t="e">
        <f t="shared" si="195"/>
        <v>#NUM!</v>
      </c>
      <c r="Z354" s="272" t="e">
        <f t="shared" si="182"/>
        <v>#NUM!</v>
      </c>
      <c r="AA354" s="263" t="e">
        <f t="shared" si="196"/>
        <v>#NUM!</v>
      </c>
      <c r="AC354" s="45">
        <v>345</v>
      </c>
      <c r="AD354" s="46">
        <f t="shared" si="207"/>
        <v>56766</v>
      </c>
      <c r="AE354" s="261" t="e">
        <f t="shared" si="183"/>
        <v>#NUM!</v>
      </c>
      <c r="AF354" s="262" t="e">
        <f t="shared" si="197"/>
        <v>#NUM!</v>
      </c>
      <c r="AG354" s="272" t="e">
        <f t="shared" si="184"/>
        <v>#NUM!</v>
      </c>
      <c r="AH354" s="263" t="e">
        <f t="shared" si="198"/>
        <v>#NUM!</v>
      </c>
      <c r="AJ354" s="45">
        <v>345</v>
      </c>
      <c r="AK354" s="46">
        <f t="shared" si="208"/>
        <v>56766</v>
      </c>
      <c r="AL354" s="261" t="e">
        <f t="shared" si="185"/>
        <v>#NUM!</v>
      </c>
      <c r="AM354" s="262" t="e">
        <f t="shared" si="199"/>
        <v>#NUM!</v>
      </c>
      <c r="AN354" s="272" t="e">
        <f t="shared" si="186"/>
        <v>#NUM!</v>
      </c>
      <c r="AO354" s="263" t="e">
        <f t="shared" si="200"/>
        <v>#NUM!</v>
      </c>
      <c r="AQ354" s="45">
        <v>345</v>
      </c>
      <c r="AR354" s="46">
        <f t="shared" si="209"/>
        <v>56796</v>
      </c>
      <c r="AS354" s="261">
        <f t="shared" si="187"/>
        <v>0</v>
      </c>
      <c r="AT354" s="262">
        <f t="shared" si="201"/>
        <v>0</v>
      </c>
      <c r="AU354" s="272">
        <f t="shared" si="188"/>
        <v>0</v>
      </c>
      <c r="AV354" s="263">
        <f t="shared" si="202"/>
        <v>0</v>
      </c>
    </row>
    <row r="355" spans="1:48" x14ac:dyDescent="0.45">
      <c r="A355" s="49">
        <v>346</v>
      </c>
      <c r="B355" s="46">
        <f t="shared" si="203"/>
        <v>56796</v>
      </c>
      <c r="C355" s="268" t="e">
        <f t="shared" si="175"/>
        <v>#NUM!</v>
      </c>
      <c r="D355" s="262" t="e">
        <f t="shared" si="189"/>
        <v>#NUM!</v>
      </c>
      <c r="E355" s="262" t="e">
        <f t="shared" si="176"/>
        <v>#NUM!</v>
      </c>
      <c r="F355" s="263" t="e">
        <f t="shared" si="190"/>
        <v>#NUM!</v>
      </c>
      <c r="G355" s="27"/>
      <c r="H355" s="45">
        <v>346</v>
      </c>
      <c r="I355" s="46">
        <f t="shared" si="204"/>
        <v>56796</v>
      </c>
      <c r="J355" s="261" t="e">
        <f t="shared" si="177"/>
        <v>#NUM!</v>
      </c>
      <c r="K355" s="262" t="e">
        <f t="shared" si="191"/>
        <v>#NUM!</v>
      </c>
      <c r="L355" s="272" t="e">
        <f t="shared" si="178"/>
        <v>#NUM!</v>
      </c>
      <c r="M355" s="263" t="e">
        <f t="shared" si="192"/>
        <v>#NUM!</v>
      </c>
      <c r="N355" s="26"/>
      <c r="O355" s="45">
        <v>346</v>
      </c>
      <c r="P355" s="46">
        <f t="shared" si="205"/>
        <v>56796</v>
      </c>
      <c r="Q355" s="261" t="e">
        <f t="shared" si="179"/>
        <v>#NUM!</v>
      </c>
      <c r="R355" s="262" t="e">
        <f t="shared" si="193"/>
        <v>#NUM!</v>
      </c>
      <c r="S355" s="272" t="e">
        <f t="shared" si="180"/>
        <v>#NUM!</v>
      </c>
      <c r="T355" s="263" t="e">
        <f t="shared" si="194"/>
        <v>#NUM!</v>
      </c>
      <c r="V355" s="45">
        <v>346</v>
      </c>
      <c r="W355" s="46">
        <f t="shared" si="206"/>
        <v>56796</v>
      </c>
      <c r="X355" s="261" t="e">
        <f t="shared" si="181"/>
        <v>#NUM!</v>
      </c>
      <c r="Y355" s="262" t="e">
        <f t="shared" si="195"/>
        <v>#NUM!</v>
      </c>
      <c r="Z355" s="272" t="e">
        <f t="shared" si="182"/>
        <v>#NUM!</v>
      </c>
      <c r="AA355" s="263" t="e">
        <f t="shared" si="196"/>
        <v>#NUM!</v>
      </c>
      <c r="AC355" s="45">
        <v>346</v>
      </c>
      <c r="AD355" s="46">
        <f t="shared" si="207"/>
        <v>56796</v>
      </c>
      <c r="AE355" s="261" t="e">
        <f t="shared" si="183"/>
        <v>#NUM!</v>
      </c>
      <c r="AF355" s="262" t="e">
        <f t="shared" si="197"/>
        <v>#NUM!</v>
      </c>
      <c r="AG355" s="272" t="e">
        <f t="shared" si="184"/>
        <v>#NUM!</v>
      </c>
      <c r="AH355" s="263" t="e">
        <f t="shared" si="198"/>
        <v>#NUM!</v>
      </c>
      <c r="AJ355" s="45">
        <v>346</v>
      </c>
      <c r="AK355" s="46">
        <f t="shared" si="208"/>
        <v>56796</v>
      </c>
      <c r="AL355" s="261" t="e">
        <f t="shared" si="185"/>
        <v>#NUM!</v>
      </c>
      <c r="AM355" s="262" t="e">
        <f t="shared" si="199"/>
        <v>#NUM!</v>
      </c>
      <c r="AN355" s="272" t="e">
        <f t="shared" si="186"/>
        <v>#NUM!</v>
      </c>
      <c r="AO355" s="263" t="e">
        <f t="shared" si="200"/>
        <v>#NUM!</v>
      </c>
      <c r="AQ355" s="45">
        <v>346</v>
      </c>
      <c r="AR355" s="46">
        <f t="shared" si="209"/>
        <v>56827</v>
      </c>
      <c r="AS355" s="261">
        <f t="shared" si="187"/>
        <v>0</v>
      </c>
      <c r="AT355" s="262">
        <f t="shared" si="201"/>
        <v>0</v>
      </c>
      <c r="AU355" s="272">
        <f t="shared" si="188"/>
        <v>0</v>
      </c>
      <c r="AV355" s="263">
        <f t="shared" si="202"/>
        <v>0</v>
      </c>
    </row>
    <row r="356" spans="1:48" x14ac:dyDescent="0.45">
      <c r="A356" s="49">
        <v>347</v>
      </c>
      <c r="B356" s="46">
        <f t="shared" si="203"/>
        <v>56827</v>
      </c>
      <c r="C356" s="268" t="e">
        <f t="shared" si="175"/>
        <v>#NUM!</v>
      </c>
      <c r="D356" s="262" t="e">
        <f t="shared" si="189"/>
        <v>#NUM!</v>
      </c>
      <c r="E356" s="262" t="e">
        <f t="shared" si="176"/>
        <v>#NUM!</v>
      </c>
      <c r="F356" s="263" t="e">
        <f t="shared" si="190"/>
        <v>#NUM!</v>
      </c>
      <c r="G356" s="27"/>
      <c r="H356" s="45">
        <v>347</v>
      </c>
      <c r="I356" s="46">
        <f t="shared" si="204"/>
        <v>56827</v>
      </c>
      <c r="J356" s="261" t="e">
        <f t="shared" si="177"/>
        <v>#NUM!</v>
      </c>
      <c r="K356" s="262" t="e">
        <f t="shared" si="191"/>
        <v>#NUM!</v>
      </c>
      <c r="L356" s="272" t="e">
        <f t="shared" si="178"/>
        <v>#NUM!</v>
      </c>
      <c r="M356" s="263" t="e">
        <f t="shared" si="192"/>
        <v>#NUM!</v>
      </c>
      <c r="N356" s="26"/>
      <c r="O356" s="45">
        <v>347</v>
      </c>
      <c r="P356" s="46">
        <f t="shared" si="205"/>
        <v>56827</v>
      </c>
      <c r="Q356" s="261" t="e">
        <f t="shared" si="179"/>
        <v>#NUM!</v>
      </c>
      <c r="R356" s="262" t="e">
        <f t="shared" si="193"/>
        <v>#NUM!</v>
      </c>
      <c r="S356" s="272" t="e">
        <f t="shared" si="180"/>
        <v>#NUM!</v>
      </c>
      <c r="T356" s="263" t="e">
        <f t="shared" si="194"/>
        <v>#NUM!</v>
      </c>
      <c r="V356" s="45">
        <v>347</v>
      </c>
      <c r="W356" s="46">
        <f t="shared" si="206"/>
        <v>56827</v>
      </c>
      <c r="X356" s="261" t="e">
        <f t="shared" si="181"/>
        <v>#NUM!</v>
      </c>
      <c r="Y356" s="262" t="e">
        <f t="shared" si="195"/>
        <v>#NUM!</v>
      </c>
      <c r="Z356" s="272" t="e">
        <f t="shared" si="182"/>
        <v>#NUM!</v>
      </c>
      <c r="AA356" s="263" t="e">
        <f t="shared" si="196"/>
        <v>#NUM!</v>
      </c>
      <c r="AC356" s="45">
        <v>347</v>
      </c>
      <c r="AD356" s="46">
        <f t="shared" si="207"/>
        <v>56827</v>
      </c>
      <c r="AE356" s="261" t="e">
        <f t="shared" si="183"/>
        <v>#NUM!</v>
      </c>
      <c r="AF356" s="262" t="e">
        <f t="shared" si="197"/>
        <v>#NUM!</v>
      </c>
      <c r="AG356" s="272" t="e">
        <f t="shared" si="184"/>
        <v>#NUM!</v>
      </c>
      <c r="AH356" s="263" t="e">
        <f t="shared" si="198"/>
        <v>#NUM!</v>
      </c>
      <c r="AJ356" s="45">
        <v>347</v>
      </c>
      <c r="AK356" s="46">
        <f t="shared" si="208"/>
        <v>56827</v>
      </c>
      <c r="AL356" s="261" t="e">
        <f t="shared" si="185"/>
        <v>#NUM!</v>
      </c>
      <c r="AM356" s="262" t="e">
        <f t="shared" si="199"/>
        <v>#NUM!</v>
      </c>
      <c r="AN356" s="272" t="e">
        <f t="shared" si="186"/>
        <v>#NUM!</v>
      </c>
      <c r="AO356" s="263" t="e">
        <f t="shared" si="200"/>
        <v>#NUM!</v>
      </c>
      <c r="AQ356" s="45">
        <v>347</v>
      </c>
      <c r="AR356" s="46">
        <f t="shared" si="209"/>
        <v>56858</v>
      </c>
      <c r="AS356" s="261">
        <f t="shared" si="187"/>
        <v>0</v>
      </c>
      <c r="AT356" s="262">
        <f t="shared" si="201"/>
        <v>0</v>
      </c>
      <c r="AU356" s="272">
        <f t="shared" si="188"/>
        <v>0</v>
      </c>
      <c r="AV356" s="263">
        <f t="shared" si="202"/>
        <v>0</v>
      </c>
    </row>
    <row r="357" spans="1:48" ht="14.65" thickBot="1" x14ac:dyDescent="0.5">
      <c r="A357" s="52">
        <v>348</v>
      </c>
      <c r="B357" s="53">
        <f t="shared" si="203"/>
        <v>56858</v>
      </c>
      <c r="C357" s="269" t="e">
        <f t="shared" si="175"/>
        <v>#NUM!</v>
      </c>
      <c r="D357" s="265" t="e">
        <f t="shared" si="189"/>
        <v>#NUM!</v>
      </c>
      <c r="E357" s="265" t="e">
        <f t="shared" si="176"/>
        <v>#NUM!</v>
      </c>
      <c r="F357" s="266" t="e">
        <f t="shared" si="190"/>
        <v>#NUM!</v>
      </c>
      <c r="G357" s="27"/>
      <c r="H357" s="47">
        <v>348</v>
      </c>
      <c r="I357" s="53">
        <f t="shared" si="204"/>
        <v>56858</v>
      </c>
      <c r="J357" s="264" t="e">
        <f t="shared" si="177"/>
        <v>#NUM!</v>
      </c>
      <c r="K357" s="265" t="e">
        <f t="shared" si="191"/>
        <v>#NUM!</v>
      </c>
      <c r="L357" s="273" t="e">
        <f t="shared" si="178"/>
        <v>#NUM!</v>
      </c>
      <c r="M357" s="266" t="e">
        <f t="shared" si="192"/>
        <v>#NUM!</v>
      </c>
      <c r="N357" s="26"/>
      <c r="O357" s="47">
        <v>348</v>
      </c>
      <c r="P357" s="53">
        <f t="shared" si="205"/>
        <v>56858</v>
      </c>
      <c r="Q357" s="264" t="e">
        <f t="shared" si="179"/>
        <v>#NUM!</v>
      </c>
      <c r="R357" s="265" t="e">
        <f t="shared" si="193"/>
        <v>#NUM!</v>
      </c>
      <c r="S357" s="273" t="e">
        <f t="shared" si="180"/>
        <v>#NUM!</v>
      </c>
      <c r="T357" s="266" t="e">
        <f t="shared" si="194"/>
        <v>#NUM!</v>
      </c>
      <c r="V357" s="47">
        <v>348</v>
      </c>
      <c r="W357" s="53">
        <f t="shared" si="206"/>
        <v>56858</v>
      </c>
      <c r="X357" s="264" t="e">
        <f t="shared" si="181"/>
        <v>#NUM!</v>
      </c>
      <c r="Y357" s="265" t="e">
        <f t="shared" si="195"/>
        <v>#NUM!</v>
      </c>
      <c r="Z357" s="273" t="e">
        <f t="shared" si="182"/>
        <v>#NUM!</v>
      </c>
      <c r="AA357" s="266" t="e">
        <f t="shared" si="196"/>
        <v>#NUM!</v>
      </c>
      <c r="AC357" s="47">
        <v>348</v>
      </c>
      <c r="AD357" s="53">
        <f t="shared" si="207"/>
        <v>56858</v>
      </c>
      <c r="AE357" s="264" t="e">
        <f t="shared" si="183"/>
        <v>#NUM!</v>
      </c>
      <c r="AF357" s="265" t="e">
        <f t="shared" si="197"/>
        <v>#NUM!</v>
      </c>
      <c r="AG357" s="273" t="e">
        <f t="shared" si="184"/>
        <v>#NUM!</v>
      </c>
      <c r="AH357" s="266" t="e">
        <f t="shared" si="198"/>
        <v>#NUM!</v>
      </c>
      <c r="AJ357" s="47">
        <v>348</v>
      </c>
      <c r="AK357" s="53">
        <f t="shared" si="208"/>
        <v>56858</v>
      </c>
      <c r="AL357" s="264" t="e">
        <f t="shared" si="185"/>
        <v>#NUM!</v>
      </c>
      <c r="AM357" s="265" t="e">
        <f t="shared" si="199"/>
        <v>#NUM!</v>
      </c>
      <c r="AN357" s="273" t="e">
        <f t="shared" si="186"/>
        <v>#NUM!</v>
      </c>
      <c r="AO357" s="266" t="e">
        <f t="shared" si="200"/>
        <v>#NUM!</v>
      </c>
      <c r="AQ357" s="47">
        <v>348</v>
      </c>
      <c r="AR357" s="53">
        <f t="shared" si="209"/>
        <v>56888</v>
      </c>
      <c r="AS357" s="264">
        <f t="shared" si="187"/>
        <v>0</v>
      </c>
      <c r="AT357" s="265">
        <f t="shared" si="201"/>
        <v>0</v>
      </c>
      <c r="AU357" s="273">
        <f t="shared" si="188"/>
        <v>0</v>
      </c>
      <c r="AV357" s="266">
        <f t="shared" si="202"/>
        <v>0</v>
      </c>
    </row>
    <row r="358" spans="1:48" x14ac:dyDescent="0.45">
      <c r="A358" s="49">
        <v>349</v>
      </c>
      <c r="B358" s="46">
        <f t="shared" si="203"/>
        <v>56888</v>
      </c>
      <c r="C358" s="270" t="e">
        <f t="shared" si="175"/>
        <v>#NUM!</v>
      </c>
      <c r="D358" s="259" t="e">
        <f t="shared" si="189"/>
        <v>#NUM!</v>
      </c>
      <c r="E358" s="259" t="e">
        <f t="shared" si="176"/>
        <v>#NUM!</v>
      </c>
      <c r="F358" s="260" t="e">
        <f t="shared" si="190"/>
        <v>#NUM!</v>
      </c>
      <c r="G358" s="27"/>
      <c r="H358" s="43">
        <v>349</v>
      </c>
      <c r="I358" s="46">
        <f t="shared" si="204"/>
        <v>56888</v>
      </c>
      <c r="J358" s="258" t="e">
        <f t="shared" si="177"/>
        <v>#NUM!</v>
      </c>
      <c r="K358" s="259" t="e">
        <f t="shared" si="191"/>
        <v>#NUM!</v>
      </c>
      <c r="L358" s="271" t="e">
        <f t="shared" si="178"/>
        <v>#NUM!</v>
      </c>
      <c r="M358" s="260" t="e">
        <f t="shared" si="192"/>
        <v>#NUM!</v>
      </c>
      <c r="N358" s="26"/>
      <c r="O358" s="43">
        <v>349</v>
      </c>
      <c r="P358" s="46">
        <f t="shared" si="205"/>
        <v>56888</v>
      </c>
      <c r="Q358" s="258" t="e">
        <f t="shared" si="179"/>
        <v>#NUM!</v>
      </c>
      <c r="R358" s="259" t="e">
        <f t="shared" si="193"/>
        <v>#NUM!</v>
      </c>
      <c r="S358" s="271" t="e">
        <f t="shared" si="180"/>
        <v>#NUM!</v>
      </c>
      <c r="T358" s="260" t="e">
        <f t="shared" si="194"/>
        <v>#NUM!</v>
      </c>
      <c r="V358" s="43">
        <v>349</v>
      </c>
      <c r="W358" s="46">
        <f t="shared" si="206"/>
        <v>56888</v>
      </c>
      <c r="X358" s="258" t="e">
        <f t="shared" si="181"/>
        <v>#NUM!</v>
      </c>
      <c r="Y358" s="259" t="e">
        <f t="shared" si="195"/>
        <v>#NUM!</v>
      </c>
      <c r="Z358" s="271" t="e">
        <f t="shared" si="182"/>
        <v>#NUM!</v>
      </c>
      <c r="AA358" s="260" t="e">
        <f t="shared" si="196"/>
        <v>#NUM!</v>
      </c>
      <c r="AC358" s="43">
        <v>349</v>
      </c>
      <c r="AD358" s="46">
        <f t="shared" si="207"/>
        <v>56888</v>
      </c>
      <c r="AE358" s="258" t="e">
        <f t="shared" si="183"/>
        <v>#NUM!</v>
      </c>
      <c r="AF358" s="259" t="e">
        <f t="shared" si="197"/>
        <v>#NUM!</v>
      </c>
      <c r="AG358" s="271" t="e">
        <f t="shared" si="184"/>
        <v>#NUM!</v>
      </c>
      <c r="AH358" s="260" t="e">
        <f t="shared" si="198"/>
        <v>#NUM!</v>
      </c>
      <c r="AJ358" s="43">
        <v>349</v>
      </c>
      <c r="AK358" s="46">
        <f t="shared" si="208"/>
        <v>56888</v>
      </c>
      <c r="AL358" s="258" t="e">
        <f t="shared" si="185"/>
        <v>#NUM!</v>
      </c>
      <c r="AM358" s="259" t="e">
        <f t="shared" si="199"/>
        <v>#NUM!</v>
      </c>
      <c r="AN358" s="271" t="e">
        <f t="shared" si="186"/>
        <v>#NUM!</v>
      </c>
      <c r="AO358" s="260" t="e">
        <f t="shared" si="200"/>
        <v>#NUM!</v>
      </c>
      <c r="AQ358" s="43">
        <v>349</v>
      </c>
      <c r="AR358" s="46">
        <f t="shared" si="209"/>
        <v>56919</v>
      </c>
      <c r="AS358" s="258">
        <f t="shared" si="187"/>
        <v>0</v>
      </c>
      <c r="AT358" s="259">
        <f t="shared" si="201"/>
        <v>0</v>
      </c>
      <c r="AU358" s="271">
        <f t="shared" si="188"/>
        <v>0</v>
      </c>
      <c r="AV358" s="260">
        <f t="shared" si="202"/>
        <v>0</v>
      </c>
    </row>
    <row r="359" spans="1:48" x14ac:dyDescent="0.45">
      <c r="A359" s="49">
        <v>350</v>
      </c>
      <c r="B359" s="46">
        <f t="shared" si="203"/>
        <v>56919</v>
      </c>
      <c r="C359" s="268" t="e">
        <f t="shared" si="175"/>
        <v>#NUM!</v>
      </c>
      <c r="D359" s="262" t="e">
        <f t="shared" si="189"/>
        <v>#NUM!</v>
      </c>
      <c r="E359" s="262" t="e">
        <f t="shared" si="176"/>
        <v>#NUM!</v>
      </c>
      <c r="F359" s="263" t="e">
        <f t="shared" si="190"/>
        <v>#NUM!</v>
      </c>
      <c r="G359" s="27"/>
      <c r="H359" s="45">
        <v>350</v>
      </c>
      <c r="I359" s="46">
        <f t="shared" si="204"/>
        <v>56919</v>
      </c>
      <c r="J359" s="261" t="e">
        <f t="shared" si="177"/>
        <v>#NUM!</v>
      </c>
      <c r="K359" s="262" t="e">
        <f t="shared" si="191"/>
        <v>#NUM!</v>
      </c>
      <c r="L359" s="272" t="e">
        <f t="shared" si="178"/>
        <v>#NUM!</v>
      </c>
      <c r="M359" s="263" t="e">
        <f t="shared" si="192"/>
        <v>#NUM!</v>
      </c>
      <c r="N359" s="26"/>
      <c r="O359" s="45">
        <v>350</v>
      </c>
      <c r="P359" s="46">
        <f t="shared" si="205"/>
        <v>56919</v>
      </c>
      <c r="Q359" s="261" t="e">
        <f t="shared" si="179"/>
        <v>#NUM!</v>
      </c>
      <c r="R359" s="262" t="e">
        <f t="shared" si="193"/>
        <v>#NUM!</v>
      </c>
      <c r="S359" s="272" t="e">
        <f t="shared" si="180"/>
        <v>#NUM!</v>
      </c>
      <c r="T359" s="263" t="e">
        <f t="shared" si="194"/>
        <v>#NUM!</v>
      </c>
      <c r="V359" s="45">
        <v>350</v>
      </c>
      <c r="W359" s="46">
        <f t="shared" si="206"/>
        <v>56919</v>
      </c>
      <c r="X359" s="261" t="e">
        <f t="shared" si="181"/>
        <v>#NUM!</v>
      </c>
      <c r="Y359" s="262" t="e">
        <f t="shared" si="195"/>
        <v>#NUM!</v>
      </c>
      <c r="Z359" s="272" t="e">
        <f t="shared" si="182"/>
        <v>#NUM!</v>
      </c>
      <c r="AA359" s="263" t="e">
        <f t="shared" si="196"/>
        <v>#NUM!</v>
      </c>
      <c r="AC359" s="45">
        <v>350</v>
      </c>
      <c r="AD359" s="46">
        <f t="shared" si="207"/>
        <v>56919</v>
      </c>
      <c r="AE359" s="261" t="e">
        <f t="shared" si="183"/>
        <v>#NUM!</v>
      </c>
      <c r="AF359" s="262" t="e">
        <f t="shared" si="197"/>
        <v>#NUM!</v>
      </c>
      <c r="AG359" s="272" t="e">
        <f t="shared" si="184"/>
        <v>#NUM!</v>
      </c>
      <c r="AH359" s="263" t="e">
        <f t="shared" si="198"/>
        <v>#NUM!</v>
      </c>
      <c r="AJ359" s="45">
        <v>350</v>
      </c>
      <c r="AK359" s="46">
        <f t="shared" si="208"/>
        <v>56919</v>
      </c>
      <c r="AL359" s="261" t="e">
        <f t="shared" si="185"/>
        <v>#NUM!</v>
      </c>
      <c r="AM359" s="262" t="e">
        <f t="shared" si="199"/>
        <v>#NUM!</v>
      </c>
      <c r="AN359" s="272" t="e">
        <f t="shared" si="186"/>
        <v>#NUM!</v>
      </c>
      <c r="AO359" s="263" t="e">
        <f t="shared" si="200"/>
        <v>#NUM!</v>
      </c>
      <c r="AQ359" s="45">
        <v>350</v>
      </c>
      <c r="AR359" s="46">
        <f t="shared" si="209"/>
        <v>56949</v>
      </c>
      <c r="AS359" s="261">
        <f t="shared" si="187"/>
        <v>0</v>
      </c>
      <c r="AT359" s="262">
        <f t="shared" si="201"/>
        <v>0</v>
      </c>
      <c r="AU359" s="272">
        <f t="shared" si="188"/>
        <v>0</v>
      </c>
      <c r="AV359" s="263">
        <f t="shared" si="202"/>
        <v>0</v>
      </c>
    </row>
    <row r="360" spans="1:48" x14ac:dyDescent="0.45">
      <c r="A360" s="49">
        <v>351</v>
      </c>
      <c r="B360" s="46">
        <f t="shared" si="203"/>
        <v>56949</v>
      </c>
      <c r="C360" s="268" t="e">
        <f t="shared" si="175"/>
        <v>#NUM!</v>
      </c>
      <c r="D360" s="262" t="e">
        <f t="shared" si="189"/>
        <v>#NUM!</v>
      </c>
      <c r="E360" s="262" t="e">
        <f t="shared" si="176"/>
        <v>#NUM!</v>
      </c>
      <c r="F360" s="263" t="e">
        <f t="shared" si="190"/>
        <v>#NUM!</v>
      </c>
      <c r="G360" s="27"/>
      <c r="H360" s="45">
        <v>351</v>
      </c>
      <c r="I360" s="46">
        <f t="shared" si="204"/>
        <v>56949</v>
      </c>
      <c r="J360" s="261" t="e">
        <f t="shared" si="177"/>
        <v>#NUM!</v>
      </c>
      <c r="K360" s="262" t="e">
        <f t="shared" si="191"/>
        <v>#NUM!</v>
      </c>
      <c r="L360" s="272" t="e">
        <f t="shared" si="178"/>
        <v>#NUM!</v>
      </c>
      <c r="M360" s="263" t="e">
        <f t="shared" si="192"/>
        <v>#NUM!</v>
      </c>
      <c r="N360" s="26"/>
      <c r="O360" s="45">
        <v>351</v>
      </c>
      <c r="P360" s="46">
        <f t="shared" si="205"/>
        <v>56949</v>
      </c>
      <c r="Q360" s="261" t="e">
        <f t="shared" si="179"/>
        <v>#NUM!</v>
      </c>
      <c r="R360" s="262" t="e">
        <f t="shared" si="193"/>
        <v>#NUM!</v>
      </c>
      <c r="S360" s="272" t="e">
        <f t="shared" si="180"/>
        <v>#NUM!</v>
      </c>
      <c r="T360" s="263" t="e">
        <f t="shared" si="194"/>
        <v>#NUM!</v>
      </c>
      <c r="V360" s="45">
        <v>351</v>
      </c>
      <c r="W360" s="46">
        <f t="shared" si="206"/>
        <v>56949</v>
      </c>
      <c r="X360" s="261" t="e">
        <f t="shared" si="181"/>
        <v>#NUM!</v>
      </c>
      <c r="Y360" s="262" t="e">
        <f t="shared" si="195"/>
        <v>#NUM!</v>
      </c>
      <c r="Z360" s="272" t="e">
        <f t="shared" si="182"/>
        <v>#NUM!</v>
      </c>
      <c r="AA360" s="263" t="e">
        <f t="shared" si="196"/>
        <v>#NUM!</v>
      </c>
      <c r="AC360" s="45">
        <v>351</v>
      </c>
      <c r="AD360" s="46">
        <f t="shared" si="207"/>
        <v>56949</v>
      </c>
      <c r="AE360" s="261" t="e">
        <f t="shared" si="183"/>
        <v>#NUM!</v>
      </c>
      <c r="AF360" s="262" t="e">
        <f t="shared" si="197"/>
        <v>#NUM!</v>
      </c>
      <c r="AG360" s="272" t="e">
        <f t="shared" si="184"/>
        <v>#NUM!</v>
      </c>
      <c r="AH360" s="263" t="e">
        <f t="shared" si="198"/>
        <v>#NUM!</v>
      </c>
      <c r="AJ360" s="45">
        <v>351</v>
      </c>
      <c r="AK360" s="46">
        <f t="shared" si="208"/>
        <v>56949</v>
      </c>
      <c r="AL360" s="261" t="e">
        <f t="shared" si="185"/>
        <v>#NUM!</v>
      </c>
      <c r="AM360" s="262" t="e">
        <f t="shared" si="199"/>
        <v>#NUM!</v>
      </c>
      <c r="AN360" s="272" t="e">
        <f t="shared" si="186"/>
        <v>#NUM!</v>
      </c>
      <c r="AO360" s="263" t="e">
        <f t="shared" si="200"/>
        <v>#NUM!</v>
      </c>
      <c r="AQ360" s="45">
        <v>351</v>
      </c>
      <c r="AR360" s="46">
        <f t="shared" si="209"/>
        <v>56980</v>
      </c>
      <c r="AS360" s="261">
        <f t="shared" si="187"/>
        <v>0</v>
      </c>
      <c r="AT360" s="262">
        <f t="shared" si="201"/>
        <v>0</v>
      </c>
      <c r="AU360" s="272">
        <f t="shared" si="188"/>
        <v>0</v>
      </c>
      <c r="AV360" s="263">
        <f t="shared" si="202"/>
        <v>0</v>
      </c>
    </row>
    <row r="361" spans="1:48" x14ac:dyDescent="0.45">
      <c r="A361" s="49">
        <v>352</v>
      </c>
      <c r="B361" s="46">
        <f t="shared" si="203"/>
        <v>56980</v>
      </c>
      <c r="C361" s="268" t="e">
        <f t="shared" si="175"/>
        <v>#NUM!</v>
      </c>
      <c r="D361" s="262" t="e">
        <f t="shared" si="189"/>
        <v>#NUM!</v>
      </c>
      <c r="E361" s="262" t="e">
        <f t="shared" si="176"/>
        <v>#NUM!</v>
      </c>
      <c r="F361" s="263" t="e">
        <f t="shared" si="190"/>
        <v>#NUM!</v>
      </c>
      <c r="G361" s="27"/>
      <c r="H361" s="45">
        <v>352</v>
      </c>
      <c r="I361" s="46">
        <f t="shared" si="204"/>
        <v>56980</v>
      </c>
      <c r="J361" s="261" t="e">
        <f t="shared" si="177"/>
        <v>#NUM!</v>
      </c>
      <c r="K361" s="262" t="e">
        <f t="shared" si="191"/>
        <v>#NUM!</v>
      </c>
      <c r="L361" s="272" t="e">
        <f t="shared" si="178"/>
        <v>#NUM!</v>
      </c>
      <c r="M361" s="263" t="e">
        <f t="shared" si="192"/>
        <v>#NUM!</v>
      </c>
      <c r="N361" s="26"/>
      <c r="O361" s="45">
        <v>352</v>
      </c>
      <c r="P361" s="46">
        <f t="shared" si="205"/>
        <v>56980</v>
      </c>
      <c r="Q361" s="261" t="e">
        <f t="shared" si="179"/>
        <v>#NUM!</v>
      </c>
      <c r="R361" s="262" t="e">
        <f t="shared" si="193"/>
        <v>#NUM!</v>
      </c>
      <c r="S361" s="272" t="e">
        <f t="shared" si="180"/>
        <v>#NUM!</v>
      </c>
      <c r="T361" s="263" t="e">
        <f t="shared" si="194"/>
        <v>#NUM!</v>
      </c>
      <c r="V361" s="45">
        <v>352</v>
      </c>
      <c r="W361" s="46">
        <f t="shared" si="206"/>
        <v>56980</v>
      </c>
      <c r="X361" s="261" t="e">
        <f t="shared" si="181"/>
        <v>#NUM!</v>
      </c>
      <c r="Y361" s="262" t="e">
        <f t="shared" si="195"/>
        <v>#NUM!</v>
      </c>
      <c r="Z361" s="272" t="e">
        <f t="shared" si="182"/>
        <v>#NUM!</v>
      </c>
      <c r="AA361" s="263" t="e">
        <f t="shared" si="196"/>
        <v>#NUM!</v>
      </c>
      <c r="AC361" s="45">
        <v>352</v>
      </c>
      <c r="AD361" s="46">
        <f t="shared" si="207"/>
        <v>56980</v>
      </c>
      <c r="AE361" s="261" t="e">
        <f t="shared" si="183"/>
        <v>#NUM!</v>
      </c>
      <c r="AF361" s="262" t="e">
        <f t="shared" si="197"/>
        <v>#NUM!</v>
      </c>
      <c r="AG361" s="272" t="e">
        <f t="shared" si="184"/>
        <v>#NUM!</v>
      </c>
      <c r="AH361" s="263" t="e">
        <f t="shared" si="198"/>
        <v>#NUM!</v>
      </c>
      <c r="AJ361" s="45">
        <v>352</v>
      </c>
      <c r="AK361" s="46">
        <f t="shared" si="208"/>
        <v>56980</v>
      </c>
      <c r="AL361" s="261" t="e">
        <f t="shared" si="185"/>
        <v>#NUM!</v>
      </c>
      <c r="AM361" s="262" t="e">
        <f t="shared" si="199"/>
        <v>#NUM!</v>
      </c>
      <c r="AN361" s="272" t="e">
        <f t="shared" si="186"/>
        <v>#NUM!</v>
      </c>
      <c r="AO361" s="263" t="e">
        <f t="shared" si="200"/>
        <v>#NUM!</v>
      </c>
      <c r="AQ361" s="45">
        <v>352</v>
      </c>
      <c r="AR361" s="46">
        <f t="shared" si="209"/>
        <v>57011</v>
      </c>
      <c r="AS361" s="261">
        <f t="shared" si="187"/>
        <v>0</v>
      </c>
      <c r="AT361" s="262">
        <f t="shared" si="201"/>
        <v>0</v>
      </c>
      <c r="AU361" s="272">
        <f t="shared" si="188"/>
        <v>0</v>
      </c>
      <c r="AV361" s="263">
        <f t="shared" si="202"/>
        <v>0</v>
      </c>
    </row>
    <row r="362" spans="1:48" x14ac:dyDescent="0.45">
      <c r="A362" s="49">
        <v>353</v>
      </c>
      <c r="B362" s="46">
        <f t="shared" si="203"/>
        <v>57011</v>
      </c>
      <c r="C362" s="268" t="e">
        <f t="shared" si="175"/>
        <v>#NUM!</v>
      </c>
      <c r="D362" s="262" t="e">
        <f t="shared" si="189"/>
        <v>#NUM!</v>
      </c>
      <c r="E362" s="262" t="e">
        <f t="shared" si="176"/>
        <v>#NUM!</v>
      </c>
      <c r="F362" s="263" t="e">
        <f t="shared" si="190"/>
        <v>#NUM!</v>
      </c>
      <c r="G362" s="27"/>
      <c r="H362" s="45">
        <v>353</v>
      </c>
      <c r="I362" s="46">
        <f t="shared" si="204"/>
        <v>57011</v>
      </c>
      <c r="J362" s="261" t="e">
        <f t="shared" si="177"/>
        <v>#NUM!</v>
      </c>
      <c r="K362" s="262" t="e">
        <f t="shared" si="191"/>
        <v>#NUM!</v>
      </c>
      <c r="L362" s="272" t="e">
        <f t="shared" si="178"/>
        <v>#NUM!</v>
      </c>
      <c r="M362" s="263" t="e">
        <f t="shared" si="192"/>
        <v>#NUM!</v>
      </c>
      <c r="N362" s="26"/>
      <c r="O362" s="45">
        <v>353</v>
      </c>
      <c r="P362" s="46">
        <f t="shared" si="205"/>
        <v>57011</v>
      </c>
      <c r="Q362" s="261" t="e">
        <f t="shared" si="179"/>
        <v>#NUM!</v>
      </c>
      <c r="R362" s="262" t="e">
        <f t="shared" si="193"/>
        <v>#NUM!</v>
      </c>
      <c r="S362" s="272" t="e">
        <f t="shared" si="180"/>
        <v>#NUM!</v>
      </c>
      <c r="T362" s="263" t="e">
        <f t="shared" si="194"/>
        <v>#NUM!</v>
      </c>
      <c r="V362" s="45">
        <v>353</v>
      </c>
      <c r="W362" s="46">
        <f t="shared" si="206"/>
        <v>57011</v>
      </c>
      <c r="X362" s="261" t="e">
        <f t="shared" si="181"/>
        <v>#NUM!</v>
      </c>
      <c r="Y362" s="262" t="e">
        <f t="shared" si="195"/>
        <v>#NUM!</v>
      </c>
      <c r="Z362" s="272" t="e">
        <f t="shared" si="182"/>
        <v>#NUM!</v>
      </c>
      <c r="AA362" s="263" t="e">
        <f t="shared" si="196"/>
        <v>#NUM!</v>
      </c>
      <c r="AC362" s="45">
        <v>353</v>
      </c>
      <c r="AD362" s="46">
        <f t="shared" si="207"/>
        <v>57011</v>
      </c>
      <c r="AE362" s="261" t="e">
        <f t="shared" si="183"/>
        <v>#NUM!</v>
      </c>
      <c r="AF362" s="262" t="e">
        <f t="shared" si="197"/>
        <v>#NUM!</v>
      </c>
      <c r="AG362" s="272" t="e">
        <f t="shared" si="184"/>
        <v>#NUM!</v>
      </c>
      <c r="AH362" s="263" t="e">
        <f t="shared" si="198"/>
        <v>#NUM!</v>
      </c>
      <c r="AJ362" s="45">
        <v>353</v>
      </c>
      <c r="AK362" s="46">
        <f t="shared" si="208"/>
        <v>57011</v>
      </c>
      <c r="AL362" s="261" t="e">
        <f t="shared" si="185"/>
        <v>#NUM!</v>
      </c>
      <c r="AM362" s="262" t="e">
        <f t="shared" si="199"/>
        <v>#NUM!</v>
      </c>
      <c r="AN362" s="272" t="e">
        <f t="shared" si="186"/>
        <v>#NUM!</v>
      </c>
      <c r="AO362" s="263" t="e">
        <f t="shared" si="200"/>
        <v>#NUM!</v>
      </c>
      <c r="AQ362" s="45">
        <v>353</v>
      </c>
      <c r="AR362" s="46">
        <f t="shared" si="209"/>
        <v>57040</v>
      </c>
      <c r="AS362" s="261">
        <f t="shared" si="187"/>
        <v>0</v>
      </c>
      <c r="AT362" s="262">
        <f t="shared" si="201"/>
        <v>0</v>
      </c>
      <c r="AU362" s="272">
        <f t="shared" si="188"/>
        <v>0</v>
      </c>
      <c r="AV362" s="263">
        <f t="shared" si="202"/>
        <v>0</v>
      </c>
    </row>
    <row r="363" spans="1:48" x14ac:dyDescent="0.45">
      <c r="A363" s="49">
        <v>354</v>
      </c>
      <c r="B363" s="46">
        <f t="shared" si="203"/>
        <v>57040</v>
      </c>
      <c r="C363" s="268" t="e">
        <f t="shared" si="175"/>
        <v>#NUM!</v>
      </c>
      <c r="D363" s="262" t="e">
        <f t="shared" si="189"/>
        <v>#NUM!</v>
      </c>
      <c r="E363" s="262" t="e">
        <f t="shared" si="176"/>
        <v>#NUM!</v>
      </c>
      <c r="F363" s="263" t="e">
        <f t="shared" si="190"/>
        <v>#NUM!</v>
      </c>
      <c r="G363" s="27"/>
      <c r="H363" s="45">
        <v>354</v>
      </c>
      <c r="I363" s="46">
        <f t="shared" si="204"/>
        <v>57040</v>
      </c>
      <c r="J363" s="261" t="e">
        <f t="shared" si="177"/>
        <v>#NUM!</v>
      </c>
      <c r="K363" s="262" t="e">
        <f t="shared" si="191"/>
        <v>#NUM!</v>
      </c>
      <c r="L363" s="272" t="e">
        <f t="shared" si="178"/>
        <v>#NUM!</v>
      </c>
      <c r="M363" s="263" t="e">
        <f t="shared" si="192"/>
        <v>#NUM!</v>
      </c>
      <c r="N363" s="26"/>
      <c r="O363" s="45">
        <v>354</v>
      </c>
      <c r="P363" s="46">
        <f t="shared" si="205"/>
        <v>57040</v>
      </c>
      <c r="Q363" s="261" t="e">
        <f t="shared" si="179"/>
        <v>#NUM!</v>
      </c>
      <c r="R363" s="262" t="e">
        <f t="shared" si="193"/>
        <v>#NUM!</v>
      </c>
      <c r="S363" s="272" t="e">
        <f t="shared" si="180"/>
        <v>#NUM!</v>
      </c>
      <c r="T363" s="263" t="e">
        <f t="shared" si="194"/>
        <v>#NUM!</v>
      </c>
      <c r="V363" s="45">
        <v>354</v>
      </c>
      <c r="W363" s="46">
        <f t="shared" si="206"/>
        <v>57040</v>
      </c>
      <c r="X363" s="261" t="e">
        <f t="shared" si="181"/>
        <v>#NUM!</v>
      </c>
      <c r="Y363" s="262" t="e">
        <f t="shared" si="195"/>
        <v>#NUM!</v>
      </c>
      <c r="Z363" s="272" t="e">
        <f t="shared" si="182"/>
        <v>#NUM!</v>
      </c>
      <c r="AA363" s="263" t="e">
        <f t="shared" si="196"/>
        <v>#NUM!</v>
      </c>
      <c r="AC363" s="45">
        <v>354</v>
      </c>
      <c r="AD363" s="46">
        <f t="shared" si="207"/>
        <v>57040</v>
      </c>
      <c r="AE363" s="261" t="e">
        <f t="shared" si="183"/>
        <v>#NUM!</v>
      </c>
      <c r="AF363" s="262" t="e">
        <f t="shared" si="197"/>
        <v>#NUM!</v>
      </c>
      <c r="AG363" s="272" t="e">
        <f t="shared" si="184"/>
        <v>#NUM!</v>
      </c>
      <c r="AH363" s="263" t="e">
        <f t="shared" si="198"/>
        <v>#NUM!</v>
      </c>
      <c r="AJ363" s="45">
        <v>354</v>
      </c>
      <c r="AK363" s="46">
        <f t="shared" si="208"/>
        <v>57040</v>
      </c>
      <c r="AL363" s="261" t="e">
        <f t="shared" si="185"/>
        <v>#NUM!</v>
      </c>
      <c r="AM363" s="262" t="e">
        <f t="shared" si="199"/>
        <v>#NUM!</v>
      </c>
      <c r="AN363" s="272" t="e">
        <f t="shared" si="186"/>
        <v>#NUM!</v>
      </c>
      <c r="AO363" s="263" t="e">
        <f t="shared" si="200"/>
        <v>#NUM!</v>
      </c>
      <c r="AQ363" s="45">
        <v>354</v>
      </c>
      <c r="AR363" s="46">
        <f t="shared" si="209"/>
        <v>57071</v>
      </c>
      <c r="AS363" s="261">
        <f t="shared" si="187"/>
        <v>0</v>
      </c>
      <c r="AT363" s="262">
        <f t="shared" si="201"/>
        <v>0</v>
      </c>
      <c r="AU363" s="272">
        <f t="shared" si="188"/>
        <v>0</v>
      </c>
      <c r="AV363" s="263">
        <f t="shared" si="202"/>
        <v>0</v>
      </c>
    </row>
    <row r="364" spans="1:48" x14ac:dyDescent="0.45">
      <c r="A364" s="49">
        <v>355</v>
      </c>
      <c r="B364" s="46">
        <f t="shared" si="203"/>
        <v>57071</v>
      </c>
      <c r="C364" s="268" t="e">
        <f t="shared" si="175"/>
        <v>#NUM!</v>
      </c>
      <c r="D364" s="262" t="e">
        <f t="shared" si="189"/>
        <v>#NUM!</v>
      </c>
      <c r="E364" s="262" t="e">
        <f t="shared" si="176"/>
        <v>#NUM!</v>
      </c>
      <c r="F364" s="263" t="e">
        <f t="shared" si="190"/>
        <v>#NUM!</v>
      </c>
      <c r="G364" s="27"/>
      <c r="H364" s="45">
        <v>355</v>
      </c>
      <c r="I364" s="46">
        <f t="shared" si="204"/>
        <v>57071</v>
      </c>
      <c r="J364" s="261" t="e">
        <f t="shared" si="177"/>
        <v>#NUM!</v>
      </c>
      <c r="K364" s="262" t="e">
        <f t="shared" si="191"/>
        <v>#NUM!</v>
      </c>
      <c r="L364" s="272" t="e">
        <f t="shared" si="178"/>
        <v>#NUM!</v>
      </c>
      <c r="M364" s="263" t="e">
        <f t="shared" si="192"/>
        <v>#NUM!</v>
      </c>
      <c r="N364" s="26"/>
      <c r="O364" s="45">
        <v>355</v>
      </c>
      <c r="P364" s="46">
        <f t="shared" si="205"/>
        <v>57071</v>
      </c>
      <c r="Q364" s="261" t="e">
        <f t="shared" si="179"/>
        <v>#NUM!</v>
      </c>
      <c r="R364" s="262" t="e">
        <f t="shared" si="193"/>
        <v>#NUM!</v>
      </c>
      <c r="S364" s="272" t="e">
        <f t="shared" si="180"/>
        <v>#NUM!</v>
      </c>
      <c r="T364" s="263" t="e">
        <f t="shared" si="194"/>
        <v>#NUM!</v>
      </c>
      <c r="V364" s="45">
        <v>355</v>
      </c>
      <c r="W364" s="46">
        <f t="shared" si="206"/>
        <v>57071</v>
      </c>
      <c r="X364" s="261" t="e">
        <f t="shared" si="181"/>
        <v>#NUM!</v>
      </c>
      <c r="Y364" s="262" t="e">
        <f t="shared" si="195"/>
        <v>#NUM!</v>
      </c>
      <c r="Z364" s="272" t="e">
        <f t="shared" si="182"/>
        <v>#NUM!</v>
      </c>
      <c r="AA364" s="263" t="e">
        <f t="shared" si="196"/>
        <v>#NUM!</v>
      </c>
      <c r="AC364" s="45">
        <v>355</v>
      </c>
      <c r="AD364" s="46">
        <f t="shared" si="207"/>
        <v>57071</v>
      </c>
      <c r="AE364" s="261" t="e">
        <f t="shared" si="183"/>
        <v>#NUM!</v>
      </c>
      <c r="AF364" s="262" t="e">
        <f t="shared" si="197"/>
        <v>#NUM!</v>
      </c>
      <c r="AG364" s="272" t="e">
        <f t="shared" si="184"/>
        <v>#NUM!</v>
      </c>
      <c r="AH364" s="263" t="e">
        <f t="shared" si="198"/>
        <v>#NUM!</v>
      </c>
      <c r="AJ364" s="45">
        <v>355</v>
      </c>
      <c r="AK364" s="46">
        <f t="shared" si="208"/>
        <v>57071</v>
      </c>
      <c r="AL364" s="261" t="e">
        <f t="shared" si="185"/>
        <v>#NUM!</v>
      </c>
      <c r="AM364" s="262" t="e">
        <f t="shared" si="199"/>
        <v>#NUM!</v>
      </c>
      <c r="AN364" s="272" t="e">
        <f t="shared" si="186"/>
        <v>#NUM!</v>
      </c>
      <c r="AO364" s="263" t="e">
        <f t="shared" si="200"/>
        <v>#NUM!</v>
      </c>
      <c r="AQ364" s="45">
        <v>355</v>
      </c>
      <c r="AR364" s="46">
        <f t="shared" si="209"/>
        <v>57101</v>
      </c>
      <c r="AS364" s="261">
        <f t="shared" si="187"/>
        <v>0</v>
      </c>
      <c r="AT364" s="262">
        <f t="shared" si="201"/>
        <v>0</v>
      </c>
      <c r="AU364" s="272">
        <f t="shared" si="188"/>
        <v>0</v>
      </c>
      <c r="AV364" s="263">
        <f t="shared" si="202"/>
        <v>0</v>
      </c>
    </row>
    <row r="365" spans="1:48" x14ac:dyDescent="0.45">
      <c r="A365" s="49">
        <v>356</v>
      </c>
      <c r="B365" s="46">
        <f t="shared" si="203"/>
        <v>57101</v>
      </c>
      <c r="C365" s="268" t="e">
        <f t="shared" si="175"/>
        <v>#NUM!</v>
      </c>
      <c r="D365" s="262" t="e">
        <f t="shared" si="189"/>
        <v>#NUM!</v>
      </c>
      <c r="E365" s="262" t="e">
        <f t="shared" si="176"/>
        <v>#NUM!</v>
      </c>
      <c r="F365" s="263" t="e">
        <f t="shared" si="190"/>
        <v>#NUM!</v>
      </c>
      <c r="G365" s="27"/>
      <c r="H365" s="45">
        <v>356</v>
      </c>
      <c r="I365" s="46">
        <f t="shared" si="204"/>
        <v>57101</v>
      </c>
      <c r="J365" s="261" t="e">
        <f t="shared" si="177"/>
        <v>#NUM!</v>
      </c>
      <c r="K365" s="262" t="e">
        <f t="shared" si="191"/>
        <v>#NUM!</v>
      </c>
      <c r="L365" s="272" t="e">
        <f t="shared" si="178"/>
        <v>#NUM!</v>
      </c>
      <c r="M365" s="263" t="e">
        <f t="shared" si="192"/>
        <v>#NUM!</v>
      </c>
      <c r="N365" s="26"/>
      <c r="O365" s="45">
        <v>356</v>
      </c>
      <c r="P365" s="46">
        <f t="shared" si="205"/>
        <v>57101</v>
      </c>
      <c r="Q365" s="261" t="e">
        <f t="shared" si="179"/>
        <v>#NUM!</v>
      </c>
      <c r="R365" s="262" t="e">
        <f t="shared" si="193"/>
        <v>#NUM!</v>
      </c>
      <c r="S365" s="272" t="e">
        <f t="shared" si="180"/>
        <v>#NUM!</v>
      </c>
      <c r="T365" s="263" t="e">
        <f t="shared" si="194"/>
        <v>#NUM!</v>
      </c>
      <c r="V365" s="45">
        <v>356</v>
      </c>
      <c r="W365" s="46">
        <f t="shared" si="206"/>
        <v>57101</v>
      </c>
      <c r="X365" s="261" t="e">
        <f t="shared" si="181"/>
        <v>#NUM!</v>
      </c>
      <c r="Y365" s="262" t="e">
        <f t="shared" si="195"/>
        <v>#NUM!</v>
      </c>
      <c r="Z365" s="272" t="e">
        <f t="shared" si="182"/>
        <v>#NUM!</v>
      </c>
      <c r="AA365" s="263" t="e">
        <f t="shared" si="196"/>
        <v>#NUM!</v>
      </c>
      <c r="AC365" s="45">
        <v>356</v>
      </c>
      <c r="AD365" s="46">
        <f t="shared" si="207"/>
        <v>57101</v>
      </c>
      <c r="AE365" s="261" t="e">
        <f t="shared" si="183"/>
        <v>#NUM!</v>
      </c>
      <c r="AF365" s="262" t="e">
        <f t="shared" si="197"/>
        <v>#NUM!</v>
      </c>
      <c r="AG365" s="272" t="e">
        <f t="shared" si="184"/>
        <v>#NUM!</v>
      </c>
      <c r="AH365" s="263" t="e">
        <f t="shared" si="198"/>
        <v>#NUM!</v>
      </c>
      <c r="AJ365" s="45">
        <v>356</v>
      </c>
      <c r="AK365" s="46">
        <f t="shared" si="208"/>
        <v>57101</v>
      </c>
      <c r="AL365" s="261" t="e">
        <f t="shared" si="185"/>
        <v>#NUM!</v>
      </c>
      <c r="AM365" s="262" t="e">
        <f t="shared" si="199"/>
        <v>#NUM!</v>
      </c>
      <c r="AN365" s="272" t="e">
        <f t="shared" si="186"/>
        <v>#NUM!</v>
      </c>
      <c r="AO365" s="263" t="e">
        <f t="shared" si="200"/>
        <v>#NUM!</v>
      </c>
      <c r="AQ365" s="45">
        <v>356</v>
      </c>
      <c r="AR365" s="46">
        <f t="shared" si="209"/>
        <v>57132</v>
      </c>
      <c r="AS365" s="261">
        <f t="shared" si="187"/>
        <v>0</v>
      </c>
      <c r="AT365" s="262">
        <f t="shared" si="201"/>
        <v>0</v>
      </c>
      <c r="AU365" s="272">
        <f t="shared" si="188"/>
        <v>0</v>
      </c>
      <c r="AV365" s="263">
        <f t="shared" si="202"/>
        <v>0</v>
      </c>
    </row>
    <row r="366" spans="1:48" x14ac:dyDescent="0.45">
      <c r="A366" s="49">
        <v>357</v>
      </c>
      <c r="B366" s="46">
        <f t="shared" si="203"/>
        <v>57132</v>
      </c>
      <c r="C366" s="268" t="e">
        <f t="shared" si="175"/>
        <v>#NUM!</v>
      </c>
      <c r="D366" s="262" t="e">
        <f t="shared" si="189"/>
        <v>#NUM!</v>
      </c>
      <c r="E366" s="262" t="e">
        <f t="shared" si="176"/>
        <v>#NUM!</v>
      </c>
      <c r="F366" s="263" t="e">
        <f t="shared" si="190"/>
        <v>#NUM!</v>
      </c>
      <c r="G366" s="27"/>
      <c r="H366" s="45">
        <v>357</v>
      </c>
      <c r="I366" s="46">
        <f t="shared" si="204"/>
        <v>57132</v>
      </c>
      <c r="J366" s="261" t="e">
        <f t="shared" si="177"/>
        <v>#NUM!</v>
      </c>
      <c r="K366" s="262" t="e">
        <f t="shared" si="191"/>
        <v>#NUM!</v>
      </c>
      <c r="L366" s="272" t="e">
        <f t="shared" si="178"/>
        <v>#NUM!</v>
      </c>
      <c r="M366" s="263" t="e">
        <f t="shared" si="192"/>
        <v>#NUM!</v>
      </c>
      <c r="N366" s="26"/>
      <c r="O366" s="45">
        <v>357</v>
      </c>
      <c r="P366" s="46">
        <f t="shared" si="205"/>
        <v>57132</v>
      </c>
      <c r="Q366" s="261" t="e">
        <f t="shared" si="179"/>
        <v>#NUM!</v>
      </c>
      <c r="R366" s="262" t="e">
        <f t="shared" si="193"/>
        <v>#NUM!</v>
      </c>
      <c r="S366" s="272" t="e">
        <f t="shared" si="180"/>
        <v>#NUM!</v>
      </c>
      <c r="T366" s="263" t="e">
        <f t="shared" si="194"/>
        <v>#NUM!</v>
      </c>
      <c r="V366" s="45">
        <v>357</v>
      </c>
      <c r="W366" s="46">
        <f t="shared" si="206"/>
        <v>57132</v>
      </c>
      <c r="X366" s="261" t="e">
        <f t="shared" si="181"/>
        <v>#NUM!</v>
      </c>
      <c r="Y366" s="262" t="e">
        <f t="shared" si="195"/>
        <v>#NUM!</v>
      </c>
      <c r="Z366" s="272" t="e">
        <f t="shared" si="182"/>
        <v>#NUM!</v>
      </c>
      <c r="AA366" s="263" t="e">
        <f t="shared" si="196"/>
        <v>#NUM!</v>
      </c>
      <c r="AC366" s="45">
        <v>357</v>
      </c>
      <c r="AD366" s="46">
        <f t="shared" si="207"/>
        <v>57132</v>
      </c>
      <c r="AE366" s="261" t="e">
        <f t="shared" si="183"/>
        <v>#NUM!</v>
      </c>
      <c r="AF366" s="262" t="e">
        <f t="shared" si="197"/>
        <v>#NUM!</v>
      </c>
      <c r="AG366" s="272" t="e">
        <f t="shared" si="184"/>
        <v>#NUM!</v>
      </c>
      <c r="AH366" s="263" t="e">
        <f t="shared" si="198"/>
        <v>#NUM!</v>
      </c>
      <c r="AJ366" s="45">
        <v>357</v>
      </c>
      <c r="AK366" s="46">
        <f t="shared" si="208"/>
        <v>57132</v>
      </c>
      <c r="AL366" s="261" t="e">
        <f t="shared" si="185"/>
        <v>#NUM!</v>
      </c>
      <c r="AM366" s="262" t="e">
        <f t="shared" si="199"/>
        <v>#NUM!</v>
      </c>
      <c r="AN366" s="272" t="e">
        <f t="shared" si="186"/>
        <v>#NUM!</v>
      </c>
      <c r="AO366" s="263" t="e">
        <f t="shared" si="200"/>
        <v>#NUM!</v>
      </c>
      <c r="AQ366" s="45">
        <v>357</v>
      </c>
      <c r="AR366" s="46">
        <f t="shared" si="209"/>
        <v>57162</v>
      </c>
      <c r="AS366" s="261">
        <f t="shared" si="187"/>
        <v>0</v>
      </c>
      <c r="AT366" s="262">
        <f t="shared" si="201"/>
        <v>0</v>
      </c>
      <c r="AU366" s="272">
        <f t="shared" si="188"/>
        <v>0</v>
      </c>
      <c r="AV366" s="263">
        <f t="shared" si="202"/>
        <v>0</v>
      </c>
    </row>
    <row r="367" spans="1:48" x14ac:dyDescent="0.45">
      <c r="A367" s="49">
        <v>358</v>
      </c>
      <c r="B367" s="46">
        <f t="shared" si="203"/>
        <v>57162</v>
      </c>
      <c r="C367" s="268" t="e">
        <f t="shared" si="175"/>
        <v>#NUM!</v>
      </c>
      <c r="D367" s="262" t="e">
        <f t="shared" si="189"/>
        <v>#NUM!</v>
      </c>
      <c r="E367" s="262" t="e">
        <f t="shared" si="176"/>
        <v>#NUM!</v>
      </c>
      <c r="F367" s="263" t="e">
        <f t="shared" si="190"/>
        <v>#NUM!</v>
      </c>
      <c r="G367" s="27"/>
      <c r="H367" s="45">
        <v>358</v>
      </c>
      <c r="I367" s="46">
        <f t="shared" si="204"/>
        <v>57162</v>
      </c>
      <c r="J367" s="261" t="e">
        <f t="shared" si="177"/>
        <v>#NUM!</v>
      </c>
      <c r="K367" s="262" t="e">
        <f t="shared" si="191"/>
        <v>#NUM!</v>
      </c>
      <c r="L367" s="272" t="e">
        <f t="shared" si="178"/>
        <v>#NUM!</v>
      </c>
      <c r="M367" s="263" t="e">
        <f t="shared" si="192"/>
        <v>#NUM!</v>
      </c>
      <c r="N367" s="26"/>
      <c r="O367" s="45">
        <v>358</v>
      </c>
      <c r="P367" s="46">
        <f t="shared" si="205"/>
        <v>57162</v>
      </c>
      <c r="Q367" s="261" t="e">
        <f t="shared" si="179"/>
        <v>#NUM!</v>
      </c>
      <c r="R367" s="262" t="e">
        <f t="shared" si="193"/>
        <v>#NUM!</v>
      </c>
      <c r="S367" s="272" t="e">
        <f t="shared" si="180"/>
        <v>#NUM!</v>
      </c>
      <c r="T367" s="263" t="e">
        <f t="shared" si="194"/>
        <v>#NUM!</v>
      </c>
      <c r="V367" s="45">
        <v>358</v>
      </c>
      <c r="W367" s="46">
        <f t="shared" si="206"/>
        <v>57162</v>
      </c>
      <c r="X367" s="261" t="e">
        <f t="shared" si="181"/>
        <v>#NUM!</v>
      </c>
      <c r="Y367" s="262" t="e">
        <f t="shared" si="195"/>
        <v>#NUM!</v>
      </c>
      <c r="Z367" s="272" t="e">
        <f t="shared" si="182"/>
        <v>#NUM!</v>
      </c>
      <c r="AA367" s="263" t="e">
        <f t="shared" si="196"/>
        <v>#NUM!</v>
      </c>
      <c r="AC367" s="45">
        <v>358</v>
      </c>
      <c r="AD367" s="46">
        <f t="shared" si="207"/>
        <v>57162</v>
      </c>
      <c r="AE367" s="261" t="e">
        <f t="shared" si="183"/>
        <v>#NUM!</v>
      </c>
      <c r="AF367" s="262" t="e">
        <f t="shared" si="197"/>
        <v>#NUM!</v>
      </c>
      <c r="AG367" s="272" t="e">
        <f t="shared" si="184"/>
        <v>#NUM!</v>
      </c>
      <c r="AH367" s="263" t="e">
        <f t="shared" si="198"/>
        <v>#NUM!</v>
      </c>
      <c r="AJ367" s="45">
        <v>358</v>
      </c>
      <c r="AK367" s="46">
        <f t="shared" si="208"/>
        <v>57162</v>
      </c>
      <c r="AL367" s="261" t="e">
        <f t="shared" si="185"/>
        <v>#NUM!</v>
      </c>
      <c r="AM367" s="262" t="e">
        <f t="shared" si="199"/>
        <v>#NUM!</v>
      </c>
      <c r="AN367" s="272" t="e">
        <f t="shared" si="186"/>
        <v>#NUM!</v>
      </c>
      <c r="AO367" s="263" t="e">
        <f t="shared" si="200"/>
        <v>#NUM!</v>
      </c>
      <c r="AQ367" s="45">
        <v>358</v>
      </c>
      <c r="AR367" s="46">
        <f t="shared" si="209"/>
        <v>57193</v>
      </c>
      <c r="AS367" s="261">
        <f t="shared" si="187"/>
        <v>0</v>
      </c>
      <c r="AT367" s="262">
        <f t="shared" si="201"/>
        <v>0</v>
      </c>
      <c r="AU367" s="272">
        <f t="shared" si="188"/>
        <v>0</v>
      </c>
      <c r="AV367" s="263">
        <f t="shared" si="202"/>
        <v>0</v>
      </c>
    </row>
    <row r="368" spans="1:48" x14ac:dyDescent="0.45">
      <c r="A368" s="49">
        <v>359</v>
      </c>
      <c r="B368" s="46">
        <f t="shared" si="203"/>
        <v>57193</v>
      </c>
      <c r="C368" s="268" t="e">
        <f t="shared" si="175"/>
        <v>#NUM!</v>
      </c>
      <c r="D368" s="262" t="e">
        <f t="shared" si="189"/>
        <v>#NUM!</v>
      </c>
      <c r="E368" s="262" t="e">
        <f t="shared" si="176"/>
        <v>#NUM!</v>
      </c>
      <c r="F368" s="263" t="e">
        <f t="shared" si="190"/>
        <v>#NUM!</v>
      </c>
      <c r="G368" s="27"/>
      <c r="H368" s="45">
        <v>359</v>
      </c>
      <c r="I368" s="46">
        <f t="shared" si="204"/>
        <v>57193</v>
      </c>
      <c r="J368" s="261" t="e">
        <f t="shared" si="177"/>
        <v>#NUM!</v>
      </c>
      <c r="K368" s="262" t="e">
        <f t="shared" si="191"/>
        <v>#NUM!</v>
      </c>
      <c r="L368" s="272" t="e">
        <f t="shared" si="178"/>
        <v>#NUM!</v>
      </c>
      <c r="M368" s="263" t="e">
        <f t="shared" si="192"/>
        <v>#NUM!</v>
      </c>
      <c r="N368" s="26"/>
      <c r="O368" s="45">
        <v>359</v>
      </c>
      <c r="P368" s="46">
        <f t="shared" si="205"/>
        <v>57193</v>
      </c>
      <c r="Q368" s="261" t="e">
        <f t="shared" si="179"/>
        <v>#NUM!</v>
      </c>
      <c r="R368" s="262" t="e">
        <f t="shared" si="193"/>
        <v>#NUM!</v>
      </c>
      <c r="S368" s="272" t="e">
        <f t="shared" si="180"/>
        <v>#NUM!</v>
      </c>
      <c r="T368" s="263" t="e">
        <f t="shared" si="194"/>
        <v>#NUM!</v>
      </c>
      <c r="V368" s="45">
        <v>359</v>
      </c>
      <c r="W368" s="46">
        <f t="shared" si="206"/>
        <v>57193</v>
      </c>
      <c r="X368" s="261" t="e">
        <f t="shared" si="181"/>
        <v>#NUM!</v>
      </c>
      <c r="Y368" s="262" t="e">
        <f t="shared" si="195"/>
        <v>#NUM!</v>
      </c>
      <c r="Z368" s="272" t="e">
        <f t="shared" si="182"/>
        <v>#NUM!</v>
      </c>
      <c r="AA368" s="263" t="e">
        <f t="shared" si="196"/>
        <v>#NUM!</v>
      </c>
      <c r="AC368" s="45">
        <v>359</v>
      </c>
      <c r="AD368" s="46">
        <f t="shared" si="207"/>
        <v>57193</v>
      </c>
      <c r="AE368" s="261" t="e">
        <f t="shared" si="183"/>
        <v>#NUM!</v>
      </c>
      <c r="AF368" s="262" t="e">
        <f t="shared" si="197"/>
        <v>#NUM!</v>
      </c>
      <c r="AG368" s="272" t="e">
        <f t="shared" si="184"/>
        <v>#NUM!</v>
      </c>
      <c r="AH368" s="263" t="e">
        <f t="shared" si="198"/>
        <v>#NUM!</v>
      </c>
      <c r="AJ368" s="45">
        <v>359</v>
      </c>
      <c r="AK368" s="46">
        <f t="shared" si="208"/>
        <v>57193</v>
      </c>
      <c r="AL368" s="261" t="e">
        <f t="shared" si="185"/>
        <v>#NUM!</v>
      </c>
      <c r="AM368" s="262" t="e">
        <f t="shared" si="199"/>
        <v>#NUM!</v>
      </c>
      <c r="AN368" s="272" t="e">
        <f t="shared" si="186"/>
        <v>#NUM!</v>
      </c>
      <c r="AO368" s="263" t="e">
        <f t="shared" si="200"/>
        <v>#NUM!</v>
      </c>
      <c r="AQ368" s="45">
        <v>359</v>
      </c>
      <c r="AR368" s="46">
        <f t="shared" si="209"/>
        <v>57224</v>
      </c>
      <c r="AS368" s="261">
        <f t="shared" si="187"/>
        <v>0</v>
      </c>
      <c r="AT368" s="262">
        <f t="shared" si="201"/>
        <v>0</v>
      </c>
      <c r="AU368" s="272">
        <f t="shared" si="188"/>
        <v>0</v>
      </c>
      <c r="AV368" s="263">
        <f t="shared" si="202"/>
        <v>0</v>
      </c>
    </row>
    <row r="369" spans="1:48" ht="14.65" thickBot="1" x14ac:dyDescent="0.5">
      <c r="A369" s="52">
        <v>360</v>
      </c>
      <c r="B369" s="53">
        <f t="shared" si="203"/>
        <v>57224</v>
      </c>
      <c r="C369" s="269" t="e">
        <f t="shared" si="175"/>
        <v>#NUM!</v>
      </c>
      <c r="D369" s="265" t="e">
        <f t="shared" si="189"/>
        <v>#NUM!</v>
      </c>
      <c r="E369" s="265" t="e">
        <f t="shared" si="176"/>
        <v>#NUM!</v>
      </c>
      <c r="F369" s="266" t="e">
        <f t="shared" si="190"/>
        <v>#NUM!</v>
      </c>
      <c r="G369" s="27"/>
      <c r="H369" s="47">
        <v>360</v>
      </c>
      <c r="I369" s="53">
        <f t="shared" si="204"/>
        <v>57224</v>
      </c>
      <c r="J369" s="264" t="e">
        <f t="shared" si="177"/>
        <v>#NUM!</v>
      </c>
      <c r="K369" s="265" t="e">
        <f t="shared" si="191"/>
        <v>#NUM!</v>
      </c>
      <c r="L369" s="273" t="e">
        <f t="shared" si="178"/>
        <v>#NUM!</v>
      </c>
      <c r="M369" s="266" t="e">
        <f t="shared" si="192"/>
        <v>#NUM!</v>
      </c>
      <c r="N369" s="26"/>
      <c r="O369" s="47">
        <v>360</v>
      </c>
      <c r="P369" s="53">
        <f t="shared" si="205"/>
        <v>57224</v>
      </c>
      <c r="Q369" s="264" t="e">
        <f t="shared" si="179"/>
        <v>#NUM!</v>
      </c>
      <c r="R369" s="265" t="e">
        <f t="shared" si="193"/>
        <v>#NUM!</v>
      </c>
      <c r="S369" s="273" t="e">
        <f t="shared" si="180"/>
        <v>#NUM!</v>
      </c>
      <c r="T369" s="266" t="e">
        <f t="shared" si="194"/>
        <v>#NUM!</v>
      </c>
      <c r="V369" s="47">
        <v>360</v>
      </c>
      <c r="W369" s="53">
        <f t="shared" si="206"/>
        <v>57224</v>
      </c>
      <c r="X369" s="264" t="e">
        <f t="shared" si="181"/>
        <v>#NUM!</v>
      </c>
      <c r="Y369" s="265" t="e">
        <f t="shared" si="195"/>
        <v>#NUM!</v>
      </c>
      <c r="Z369" s="273" t="e">
        <f t="shared" si="182"/>
        <v>#NUM!</v>
      </c>
      <c r="AA369" s="266" t="e">
        <f t="shared" si="196"/>
        <v>#NUM!</v>
      </c>
      <c r="AC369" s="47">
        <v>360</v>
      </c>
      <c r="AD369" s="53">
        <f t="shared" si="207"/>
        <v>57224</v>
      </c>
      <c r="AE369" s="264" t="e">
        <f t="shared" si="183"/>
        <v>#NUM!</v>
      </c>
      <c r="AF369" s="265" t="e">
        <f t="shared" si="197"/>
        <v>#NUM!</v>
      </c>
      <c r="AG369" s="273" t="e">
        <f t="shared" si="184"/>
        <v>#NUM!</v>
      </c>
      <c r="AH369" s="266" t="e">
        <f t="shared" si="198"/>
        <v>#NUM!</v>
      </c>
      <c r="AJ369" s="47">
        <v>360</v>
      </c>
      <c r="AK369" s="53">
        <f t="shared" si="208"/>
        <v>57224</v>
      </c>
      <c r="AL369" s="264" t="e">
        <f t="shared" si="185"/>
        <v>#NUM!</v>
      </c>
      <c r="AM369" s="265" t="e">
        <f t="shared" si="199"/>
        <v>#NUM!</v>
      </c>
      <c r="AN369" s="273" t="e">
        <f t="shared" si="186"/>
        <v>#NUM!</v>
      </c>
      <c r="AO369" s="266" t="e">
        <f t="shared" si="200"/>
        <v>#NUM!</v>
      </c>
      <c r="AQ369" s="47">
        <v>360</v>
      </c>
      <c r="AR369" s="53">
        <f t="shared" si="209"/>
        <v>57254</v>
      </c>
      <c r="AS369" s="264">
        <f t="shared" si="187"/>
        <v>0</v>
      </c>
      <c r="AT369" s="265">
        <f t="shared" si="201"/>
        <v>0</v>
      </c>
      <c r="AU369" s="273">
        <f t="shared" si="188"/>
        <v>0</v>
      </c>
      <c r="AV369" s="266">
        <f t="shared" si="202"/>
        <v>0</v>
      </c>
    </row>
    <row r="370" spans="1:48" x14ac:dyDescent="0.45">
      <c r="A370" s="49">
        <v>361</v>
      </c>
      <c r="B370" s="46">
        <f t="shared" si="203"/>
        <v>57254</v>
      </c>
      <c r="C370" s="270" t="e">
        <f t="shared" si="175"/>
        <v>#NUM!</v>
      </c>
      <c r="D370" s="259" t="e">
        <f t="shared" si="189"/>
        <v>#NUM!</v>
      </c>
      <c r="E370" s="259" t="e">
        <f t="shared" si="176"/>
        <v>#NUM!</v>
      </c>
      <c r="F370" s="260" t="e">
        <f t="shared" si="190"/>
        <v>#NUM!</v>
      </c>
      <c r="G370" s="27"/>
      <c r="H370" s="43">
        <v>361</v>
      </c>
      <c r="I370" s="46">
        <f t="shared" si="204"/>
        <v>57254</v>
      </c>
      <c r="J370" s="258" t="e">
        <f t="shared" si="177"/>
        <v>#NUM!</v>
      </c>
      <c r="K370" s="259" t="e">
        <f t="shared" si="191"/>
        <v>#NUM!</v>
      </c>
      <c r="L370" s="271" t="e">
        <f t="shared" si="178"/>
        <v>#NUM!</v>
      </c>
      <c r="M370" s="260" t="e">
        <f t="shared" si="192"/>
        <v>#NUM!</v>
      </c>
      <c r="N370" s="26"/>
      <c r="O370" s="43">
        <v>361</v>
      </c>
      <c r="P370" s="46">
        <f t="shared" si="205"/>
        <v>57254</v>
      </c>
      <c r="Q370" s="258" t="e">
        <f t="shared" si="179"/>
        <v>#NUM!</v>
      </c>
      <c r="R370" s="259" t="e">
        <f t="shared" si="193"/>
        <v>#NUM!</v>
      </c>
      <c r="S370" s="271" t="e">
        <f t="shared" si="180"/>
        <v>#NUM!</v>
      </c>
      <c r="T370" s="260" t="e">
        <f t="shared" si="194"/>
        <v>#NUM!</v>
      </c>
      <c r="V370" s="43">
        <v>361</v>
      </c>
      <c r="W370" s="46">
        <f t="shared" si="206"/>
        <v>57254</v>
      </c>
      <c r="X370" s="258" t="e">
        <f t="shared" si="181"/>
        <v>#NUM!</v>
      </c>
      <c r="Y370" s="259" t="e">
        <f t="shared" si="195"/>
        <v>#NUM!</v>
      </c>
      <c r="Z370" s="271" t="e">
        <f t="shared" si="182"/>
        <v>#NUM!</v>
      </c>
      <c r="AA370" s="260" t="e">
        <f t="shared" si="196"/>
        <v>#NUM!</v>
      </c>
      <c r="AC370" s="43">
        <v>361</v>
      </c>
      <c r="AD370" s="46">
        <f t="shared" si="207"/>
        <v>57254</v>
      </c>
      <c r="AE370" s="258" t="e">
        <f t="shared" si="183"/>
        <v>#NUM!</v>
      </c>
      <c r="AF370" s="259" t="e">
        <f t="shared" si="197"/>
        <v>#NUM!</v>
      </c>
      <c r="AG370" s="271" t="e">
        <f t="shared" si="184"/>
        <v>#NUM!</v>
      </c>
      <c r="AH370" s="260" t="e">
        <f t="shared" si="198"/>
        <v>#NUM!</v>
      </c>
      <c r="AJ370" s="43">
        <v>361</v>
      </c>
      <c r="AK370" s="46">
        <f t="shared" si="208"/>
        <v>57254</v>
      </c>
      <c r="AL370" s="258" t="e">
        <f t="shared" si="185"/>
        <v>#NUM!</v>
      </c>
      <c r="AM370" s="259" t="e">
        <f t="shared" si="199"/>
        <v>#NUM!</v>
      </c>
      <c r="AN370" s="271" t="e">
        <f t="shared" si="186"/>
        <v>#NUM!</v>
      </c>
      <c r="AO370" s="260" t="e">
        <f t="shared" si="200"/>
        <v>#NUM!</v>
      </c>
      <c r="AQ370" s="43">
        <v>361</v>
      </c>
      <c r="AR370" s="46">
        <f t="shared" si="209"/>
        <v>57285</v>
      </c>
      <c r="AS370" s="258" t="e">
        <f t="shared" si="187"/>
        <v>#NUM!</v>
      </c>
      <c r="AT370" s="259" t="e">
        <f t="shared" si="201"/>
        <v>#NUM!</v>
      </c>
      <c r="AU370" s="271" t="e">
        <f t="shared" si="188"/>
        <v>#NUM!</v>
      </c>
      <c r="AV370" s="260">
        <f t="shared" si="202"/>
        <v>0</v>
      </c>
    </row>
    <row r="371" spans="1:48" x14ac:dyDescent="0.45">
      <c r="A371" s="49">
        <v>362</v>
      </c>
      <c r="B371" s="46">
        <f t="shared" si="203"/>
        <v>57285</v>
      </c>
      <c r="C371" s="268" t="e">
        <f t="shared" si="175"/>
        <v>#NUM!</v>
      </c>
      <c r="D371" s="262" t="e">
        <f t="shared" si="189"/>
        <v>#NUM!</v>
      </c>
      <c r="E371" s="262" t="e">
        <f t="shared" si="176"/>
        <v>#NUM!</v>
      </c>
      <c r="F371" s="263" t="e">
        <f t="shared" si="190"/>
        <v>#NUM!</v>
      </c>
      <c r="G371" s="27"/>
      <c r="H371" s="45">
        <v>362</v>
      </c>
      <c r="I371" s="46">
        <f t="shared" si="204"/>
        <v>57285</v>
      </c>
      <c r="J371" s="261" t="e">
        <f t="shared" si="177"/>
        <v>#NUM!</v>
      </c>
      <c r="K371" s="262" t="e">
        <f t="shared" si="191"/>
        <v>#NUM!</v>
      </c>
      <c r="L371" s="272" t="e">
        <f t="shared" si="178"/>
        <v>#NUM!</v>
      </c>
      <c r="M371" s="263" t="e">
        <f t="shared" si="192"/>
        <v>#NUM!</v>
      </c>
      <c r="N371" s="26"/>
      <c r="O371" s="45">
        <v>362</v>
      </c>
      <c r="P371" s="46">
        <f t="shared" si="205"/>
        <v>57285</v>
      </c>
      <c r="Q371" s="261" t="e">
        <f t="shared" si="179"/>
        <v>#NUM!</v>
      </c>
      <c r="R371" s="262" t="e">
        <f t="shared" si="193"/>
        <v>#NUM!</v>
      </c>
      <c r="S371" s="272" t="e">
        <f t="shared" si="180"/>
        <v>#NUM!</v>
      </c>
      <c r="T371" s="263" t="e">
        <f t="shared" si="194"/>
        <v>#NUM!</v>
      </c>
      <c r="V371" s="45">
        <v>362</v>
      </c>
      <c r="W371" s="46">
        <f t="shared" si="206"/>
        <v>57285</v>
      </c>
      <c r="X371" s="261" t="e">
        <f t="shared" si="181"/>
        <v>#NUM!</v>
      </c>
      <c r="Y371" s="262" t="e">
        <f t="shared" si="195"/>
        <v>#NUM!</v>
      </c>
      <c r="Z371" s="272" t="e">
        <f t="shared" si="182"/>
        <v>#NUM!</v>
      </c>
      <c r="AA371" s="263" t="e">
        <f t="shared" si="196"/>
        <v>#NUM!</v>
      </c>
      <c r="AC371" s="45">
        <v>362</v>
      </c>
      <c r="AD371" s="46">
        <f t="shared" si="207"/>
        <v>57285</v>
      </c>
      <c r="AE371" s="261" t="e">
        <f t="shared" si="183"/>
        <v>#NUM!</v>
      </c>
      <c r="AF371" s="262" t="e">
        <f t="shared" si="197"/>
        <v>#NUM!</v>
      </c>
      <c r="AG371" s="272" t="e">
        <f t="shared" si="184"/>
        <v>#NUM!</v>
      </c>
      <c r="AH371" s="263" t="e">
        <f t="shared" si="198"/>
        <v>#NUM!</v>
      </c>
      <c r="AJ371" s="45">
        <v>362</v>
      </c>
      <c r="AK371" s="46">
        <f t="shared" si="208"/>
        <v>57285</v>
      </c>
      <c r="AL371" s="261" t="e">
        <f t="shared" si="185"/>
        <v>#NUM!</v>
      </c>
      <c r="AM371" s="262" t="e">
        <f t="shared" si="199"/>
        <v>#NUM!</v>
      </c>
      <c r="AN371" s="272" t="e">
        <f t="shared" si="186"/>
        <v>#NUM!</v>
      </c>
      <c r="AO371" s="263" t="e">
        <f t="shared" si="200"/>
        <v>#NUM!</v>
      </c>
      <c r="AQ371" s="45">
        <v>362</v>
      </c>
      <c r="AR371" s="46">
        <f t="shared" si="209"/>
        <v>57315</v>
      </c>
      <c r="AS371" s="261" t="e">
        <f t="shared" si="187"/>
        <v>#NUM!</v>
      </c>
      <c r="AT371" s="262" t="e">
        <f t="shared" si="201"/>
        <v>#NUM!</v>
      </c>
      <c r="AU371" s="272" t="e">
        <f t="shared" si="188"/>
        <v>#NUM!</v>
      </c>
      <c r="AV371" s="263">
        <f t="shared" si="202"/>
        <v>0</v>
      </c>
    </row>
    <row r="372" spans="1:48" x14ac:dyDescent="0.45">
      <c r="A372" s="49">
        <v>363</v>
      </c>
      <c r="B372" s="46">
        <f t="shared" si="203"/>
        <v>57315</v>
      </c>
      <c r="C372" s="268" t="e">
        <f t="shared" si="175"/>
        <v>#NUM!</v>
      </c>
      <c r="D372" s="262" t="e">
        <f t="shared" si="189"/>
        <v>#NUM!</v>
      </c>
      <c r="E372" s="262" t="e">
        <f t="shared" si="176"/>
        <v>#NUM!</v>
      </c>
      <c r="F372" s="263" t="e">
        <f t="shared" si="190"/>
        <v>#NUM!</v>
      </c>
      <c r="G372" s="27"/>
      <c r="H372" s="45">
        <v>363</v>
      </c>
      <c r="I372" s="46">
        <f t="shared" si="204"/>
        <v>57315</v>
      </c>
      <c r="J372" s="261" t="e">
        <f t="shared" si="177"/>
        <v>#NUM!</v>
      </c>
      <c r="K372" s="262" t="e">
        <f t="shared" si="191"/>
        <v>#NUM!</v>
      </c>
      <c r="L372" s="272" t="e">
        <f t="shared" si="178"/>
        <v>#NUM!</v>
      </c>
      <c r="M372" s="263" t="e">
        <f t="shared" si="192"/>
        <v>#NUM!</v>
      </c>
      <c r="N372" s="26"/>
      <c r="O372" s="45">
        <v>363</v>
      </c>
      <c r="P372" s="46">
        <f t="shared" si="205"/>
        <v>57315</v>
      </c>
      <c r="Q372" s="261" t="e">
        <f t="shared" si="179"/>
        <v>#NUM!</v>
      </c>
      <c r="R372" s="262" t="e">
        <f t="shared" si="193"/>
        <v>#NUM!</v>
      </c>
      <c r="S372" s="272" t="e">
        <f t="shared" si="180"/>
        <v>#NUM!</v>
      </c>
      <c r="T372" s="263" t="e">
        <f t="shared" si="194"/>
        <v>#NUM!</v>
      </c>
      <c r="V372" s="45">
        <v>363</v>
      </c>
      <c r="W372" s="46">
        <f t="shared" si="206"/>
        <v>57315</v>
      </c>
      <c r="X372" s="261" t="e">
        <f t="shared" si="181"/>
        <v>#NUM!</v>
      </c>
      <c r="Y372" s="262" t="e">
        <f t="shared" si="195"/>
        <v>#NUM!</v>
      </c>
      <c r="Z372" s="272" t="e">
        <f t="shared" si="182"/>
        <v>#NUM!</v>
      </c>
      <c r="AA372" s="263" t="e">
        <f t="shared" si="196"/>
        <v>#NUM!</v>
      </c>
      <c r="AC372" s="45">
        <v>363</v>
      </c>
      <c r="AD372" s="46">
        <f t="shared" si="207"/>
        <v>57315</v>
      </c>
      <c r="AE372" s="261" t="e">
        <f t="shared" si="183"/>
        <v>#NUM!</v>
      </c>
      <c r="AF372" s="262" t="e">
        <f t="shared" si="197"/>
        <v>#NUM!</v>
      </c>
      <c r="AG372" s="272" t="e">
        <f t="shared" si="184"/>
        <v>#NUM!</v>
      </c>
      <c r="AH372" s="263" t="e">
        <f t="shared" si="198"/>
        <v>#NUM!</v>
      </c>
      <c r="AJ372" s="45">
        <v>363</v>
      </c>
      <c r="AK372" s="46">
        <f t="shared" si="208"/>
        <v>57315</v>
      </c>
      <c r="AL372" s="261" t="e">
        <f t="shared" si="185"/>
        <v>#NUM!</v>
      </c>
      <c r="AM372" s="262" t="e">
        <f t="shared" si="199"/>
        <v>#NUM!</v>
      </c>
      <c r="AN372" s="272" t="e">
        <f t="shared" si="186"/>
        <v>#NUM!</v>
      </c>
      <c r="AO372" s="263" t="e">
        <f t="shared" si="200"/>
        <v>#NUM!</v>
      </c>
      <c r="AQ372" s="45">
        <v>363</v>
      </c>
      <c r="AR372" s="46">
        <f t="shared" si="209"/>
        <v>57346</v>
      </c>
      <c r="AS372" s="261" t="e">
        <f t="shared" si="187"/>
        <v>#NUM!</v>
      </c>
      <c r="AT372" s="262" t="e">
        <f t="shared" si="201"/>
        <v>#NUM!</v>
      </c>
      <c r="AU372" s="272" t="e">
        <f t="shared" si="188"/>
        <v>#NUM!</v>
      </c>
      <c r="AV372" s="263">
        <f t="shared" si="202"/>
        <v>0</v>
      </c>
    </row>
    <row r="373" spans="1:48" x14ac:dyDescent="0.45">
      <c r="A373" s="49">
        <v>364</v>
      </c>
      <c r="B373" s="46">
        <f t="shared" si="203"/>
        <v>57346</v>
      </c>
      <c r="C373" s="268" t="e">
        <f t="shared" si="175"/>
        <v>#NUM!</v>
      </c>
      <c r="D373" s="262" t="e">
        <f t="shared" si="189"/>
        <v>#NUM!</v>
      </c>
      <c r="E373" s="262" t="e">
        <f t="shared" si="176"/>
        <v>#NUM!</v>
      </c>
      <c r="F373" s="263" t="e">
        <f t="shared" si="190"/>
        <v>#NUM!</v>
      </c>
      <c r="G373" s="27"/>
      <c r="H373" s="45">
        <v>364</v>
      </c>
      <c r="I373" s="46">
        <f t="shared" si="204"/>
        <v>57346</v>
      </c>
      <c r="J373" s="261" t="e">
        <f t="shared" si="177"/>
        <v>#NUM!</v>
      </c>
      <c r="K373" s="262" t="e">
        <f t="shared" si="191"/>
        <v>#NUM!</v>
      </c>
      <c r="L373" s="272" t="e">
        <f t="shared" si="178"/>
        <v>#NUM!</v>
      </c>
      <c r="M373" s="263" t="e">
        <f t="shared" si="192"/>
        <v>#NUM!</v>
      </c>
      <c r="N373" s="26"/>
      <c r="O373" s="45">
        <v>364</v>
      </c>
      <c r="P373" s="46">
        <f t="shared" si="205"/>
        <v>57346</v>
      </c>
      <c r="Q373" s="261" t="e">
        <f t="shared" si="179"/>
        <v>#NUM!</v>
      </c>
      <c r="R373" s="262" t="e">
        <f t="shared" si="193"/>
        <v>#NUM!</v>
      </c>
      <c r="S373" s="272" t="e">
        <f t="shared" si="180"/>
        <v>#NUM!</v>
      </c>
      <c r="T373" s="263" t="e">
        <f t="shared" si="194"/>
        <v>#NUM!</v>
      </c>
      <c r="V373" s="45">
        <v>364</v>
      </c>
      <c r="W373" s="46">
        <f t="shared" si="206"/>
        <v>57346</v>
      </c>
      <c r="X373" s="261" t="e">
        <f t="shared" si="181"/>
        <v>#NUM!</v>
      </c>
      <c r="Y373" s="262" t="e">
        <f t="shared" si="195"/>
        <v>#NUM!</v>
      </c>
      <c r="Z373" s="272" t="e">
        <f t="shared" si="182"/>
        <v>#NUM!</v>
      </c>
      <c r="AA373" s="263" t="e">
        <f t="shared" si="196"/>
        <v>#NUM!</v>
      </c>
      <c r="AC373" s="45">
        <v>364</v>
      </c>
      <c r="AD373" s="46">
        <f t="shared" si="207"/>
        <v>57346</v>
      </c>
      <c r="AE373" s="261" t="e">
        <f t="shared" si="183"/>
        <v>#NUM!</v>
      </c>
      <c r="AF373" s="262" t="e">
        <f t="shared" si="197"/>
        <v>#NUM!</v>
      </c>
      <c r="AG373" s="272" t="e">
        <f t="shared" si="184"/>
        <v>#NUM!</v>
      </c>
      <c r="AH373" s="263" t="e">
        <f t="shared" si="198"/>
        <v>#NUM!</v>
      </c>
      <c r="AJ373" s="45">
        <v>364</v>
      </c>
      <c r="AK373" s="46">
        <f t="shared" si="208"/>
        <v>57346</v>
      </c>
      <c r="AL373" s="261" t="e">
        <f t="shared" si="185"/>
        <v>#NUM!</v>
      </c>
      <c r="AM373" s="262" t="e">
        <f t="shared" si="199"/>
        <v>#NUM!</v>
      </c>
      <c r="AN373" s="272" t="e">
        <f t="shared" si="186"/>
        <v>#NUM!</v>
      </c>
      <c r="AO373" s="263" t="e">
        <f t="shared" si="200"/>
        <v>#NUM!</v>
      </c>
      <c r="AQ373" s="45">
        <v>364</v>
      </c>
      <c r="AR373" s="46">
        <f t="shared" si="209"/>
        <v>57377</v>
      </c>
      <c r="AS373" s="261" t="e">
        <f t="shared" si="187"/>
        <v>#NUM!</v>
      </c>
      <c r="AT373" s="262" t="e">
        <f t="shared" si="201"/>
        <v>#NUM!</v>
      </c>
      <c r="AU373" s="272" t="e">
        <f t="shared" si="188"/>
        <v>#NUM!</v>
      </c>
      <c r="AV373" s="263">
        <f t="shared" si="202"/>
        <v>0</v>
      </c>
    </row>
    <row r="374" spans="1:48" x14ac:dyDescent="0.45">
      <c r="A374" s="49">
        <v>365</v>
      </c>
      <c r="B374" s="46">
        <f t="shared" si="203"/>
        <v>57377</v>
      </c>
      <c r="C374" s="268" t="e">
        <f t="shared" si="175"/>
        <v>#NUM!</v>
      </c>
      <c r="D374" s="262" t="e">
        <f t="shared" si="189"/>
        <v>#NUM!</v>
      </c>
      <c r="E374" s="262" t="e">
        <f t="shared" si="176"/>
        <v>#NUM!</v>
      </c>
      <c r="F374" s="263" t="e">
        <f t="shared" si="190"/>
        <v>#NUM!</v>
      </c>
      <c r="G374" s="27"/>
      <c r="H374" s="45">
        <v>365</v>
      </c>
      <c r="I374" s="46">
        <f t="shared" si="204"/>
        <v>57377</v>
      </c>
      <c r="J374" s="261" t="e">
        <f t="shared" si="177"/>
        <v>#NUM!</v>
      </c>
      <c r="K374" s="262" t="e">
        <f t="shared" si="191"/>
        <v>#NUM!</v>
      </c>
      <c r="L374" s="272" t="e">
        <f t="shared" si="178"/>
        <v>#NUM!</v>
      </c>
      <c r="M374" s="263" t="e">
        <f t="shared" si="192"/>
        <v>#NUM!</v>
      </c>
      <c r="N374" s="26"/>
      <c r="O374" s="45">
        <v>365</v>
      </c>
      <c r="P374" s="46">
        <f t="shared" si="205"/>
        <v>57377</v>
      </c>
      <c r="Q374" s="261" t="e">
        <f t="shared" si="179"/>
        <v>#NUM!</v>
      </c>
      <c r="R374" s="262" t="e">
        <f t="shared" si="193"/>
        <v>#NUM!</v>
      </c>
      <c r="S374" s="272" t="e">
        <f t="shared" si="180"/>
        <v>#NUM!</v>
      </c>
      <c r="T374" s="263" t="e">
        <f t="shared" si="194"/>
        <v>#NUM!</v>
      </c>
      <c r="V374" s="45">
        <v>365</v>
      </c>
      <c r="W374" s="46">
        <f t="shared" si="206"/>
        <v>57377</v>
      </c>
      <c r="X374" s="261" t="e">
        <f t="shared" si="181"/>
        <v>#NUM!</v>
      </c>
      <c r="Y374" s="262" t="e">
        <f t="shared" si="195"/>
        <v>#NUM!</v>
      </c>
      <c r="Z374" s="272" t="e">
        <f t="shared" si="182"/>
        <v>#NUM!</v>
      </c>
      <c r="AA374" s="263" t="e">
        <f t="shared" si="196"/>
        <v>#NUM!</v>
      </c>
      <c r="AC374" s="45">
        <v>365</v>
      </c>
      <c r="AD374" s="46">
        <f t="shared" si="207"/>
        <v>57377</v>
      </c>
      <c r="AE374" s="261" t="e">
        <f t="shared" si="183"/>
        <v>#NUM!</v>
      </c>
      <c r="AF374" s="262" t="e">
        <f t="shared" si="197"/>
        <v>#NUM!</v>
      </c>
      <c r="AG374" s="272" t="e">
        <f t="shared" si="184"/>
        <v>#NUM!</v>
      </c>
      <c r="AH374" s="263" t="e">
        <f t="shared" si="198"/>
        <v>#NUM!</v>
      </c>
      <c r="AJ374" s="45">
        <v>365</v>
      </c>
      <c r="AK374" s="46">
        <f t="shared" si="208"/>
        <v>57377</v>
      </c>
      <c r="AL374" s="261" t="e">
        <f t="shared" si="185"/>
        <v>#NUM!</v>
      </c>
      <c r="AM374" s="262" t="e">
        <f t="shared" si="199"/>
        <v>#NUM!</v>
      </c>
      <c r="AN374" s="272" t="e">
        <f t="shared" si="186"/>
        <v>#NUM!</v>
      </c>
      <c r="AO374" s="263" t="e">
        <f t="shared" si="200"/>
        <v>#NUM!</v>
      </c>
      <c r="AQ374" s="45">
        <v>365</v>
      </c>
      <c r="AR374" s="46">
        <f t="shared" si="209"/>
        <v>57405</v>
      </c>
      <c r="AS374" s="261" t="e">
        <f t="shared" si="187"/>
        <v>#NUM!</v>
      </c>
      <c r="AT374" s="262" t="e">
        <f t="shared" si="201"/>
        <v>#NUM!</v>
      </c>
      <c r="AU374" s="272" t="e">
        <f t="shared" si="188"/>
        <v>#NUM!</v>
      </c>
      <c r="AV374" s="263">
        <f t="shared" si="202"/>
        <v>0</v>
      </c>
    </row>
    <row r="375" spans="1:48" x14ac:dyDescent="0.45">
      <c r="A375" s="49">
        <v>366</v>
      </c>
      <c r="B375" s="46">
        <f t="shared" si="203"/>
        <v>57405</v>
      </c>
      <c r="C375" s="268" t="e">
        <f t="shared" si="175"/>
        <v>#NUM!</v>
      </c>
      <c r="D375" s="262" t="e">
        <f t="shared" si="189"/>
        <v>#NUM!</v>
      </c>
      <c r="E375" s="262" t="e">
        <f t="shared" si="176"/>
        <v>#NUM!</v>
      </c>
      <c r="F375" s="263" t="e">
        <f t="shared" si="190"/>
        <v>#NUM!</v>
      </c>
      <c r="G375" s="27"/>
      <c r="H375" s="45">
        <v>366</v>
      </c>
      <c r="I375" s="46">
        <f t="shared" si="204"/>
        <v>57405</v>
      </c>
      <c r="J375" s="261" t="e">
        <f t="shared" si="177"/>
        <v>#NUM!</v>
      </c>
      <c r="K375" s="262" t="e">
        <f t="shared" si="191"/>
        <v>#NUM!</v>
      </c>
      <c r="L375" s="272" t="e">
        <f t="shared" si="178"/>
        <v>#NUM!</v>
      </c>
      <c r="M375" s="263" t="e">
        <f t="shared" si="192"/>
        <v>#NUM!</v>
      </c>
      <c r="N375" s="26"/>
      <c r="O375" s="45">
        <v>366</v>
      </c>
      <c r="P375" s="46">
        <f t="shared" si="205"/>
        <v>57405</v>
      </c>
      <c r="Q375" s="261" t="e">
        <f t="shared" si="179"/>
        <v>#NUM!</v>
      </c>
      <c r="R375" s="262" t="e">
        <f t="shared" si="193"/>
        <v>#NUM!</v>
      </c>
      <c r="S375" s="272" t="e">
        <f t="shared" si="180"/>
        <v>#NUM!</v>
      </c>
      <c r="T375" s="263" t="e">
        <f t="shared" si="194"/>
        <v>#NUM!</v>
      </c>
      <c r="V375" s="45">
        <v>366</v>
      </c>
      <c r="W375" s="46">
        <f t="shared" si="206"/>
        <v>57405</v>
      </c>
      <c r="X375" s="261" t="e">
        <f t="shared" si="181"/>
        <v>#NUM!</v>
      </c>
      <c r="Y375" s="262" t="e">
        <f t="shared" si="195"/>
        <v>#NUM!</v>
      </c>
      <c r="Z375" s="272" t="e">
        <f t="shared" si="182"/>
        <v>#NUM!</v>
      </c>
      <c r="AA375" s="263" t="e">
        <f t="shared" si="196"/>
        <v>#NUM!</v>
      </c>
      <c r="AC375" s="45">
        <v>366</v>
      </c>
      <c r="AD375" s="46">
        <f t="shared" si="207"/>
        <v>57405</v>
      </c>
      <c r="AE375" s="261" t="e">
        <f t="shared" si="183"/>
        <v>#NUM!</v>
      </c>
      <c r="AF375" s="262" t="e">
        <f t="shared" si="197"/>
        <v>#NUM!</v>
      </c>
      <c r="AG375" s="272" t="e">
        <f t="shared" si="184"/>
        <v>#NUM!</v>
      </c>
      <c r="AH375" s="263" t="e">
        <f t="shared" si="198"/>
        <v>#NUM!</v>
      </c>
      <c r="AJ375" s="45">
        <v>366</v>
      </c>
      <c r="AK375" s="46">
        <f t="shared" si="208"/>
        <v>57405</v>
      </c>
      <c r="AL375" s="261" t="e">
        <f t="shared" si="185"/>
        <v>#NUM!</v>
      </c>
      <c r="AM375" s="262" t="e">
        <f t="shared" si="199"/>
        <v>#NUM!</v>
      </c>
      <c r="AN375" s="272" t="e">
        <f t="shared" si="186"/>
        <v>#NUM!</v>
      </c>
      <c r="AO375" s="263" t="e">
        <f t="shared" si="200"/>
        <v>#NUM!</v>
      </c>
      <c r="AQ375" s="45">
        <v>366</v>
      </c>
      <c r="AR375" s="46">
        <f t="shared" si="209"/>
        <v>57436</v>
      </c>
      <c r="AS375" s="261" t="e">
        <f t="shared" si="187"/>
        <v>#NUM!</v>
      </c>
      <c r="AT375" s="262" t="e">
        <f t="shared" si="201"/>
        <v>#NUM!</v>
      </c>
      <c r="AU375" s="272" t="e">
        <f t="shared" si="188"/>
        <v>#NUM!</v>
      </c>
      <c r="AV375" s="263">
        <f t="shared" si="202"/>
        <v>0</v>
      </c>
    </row>
    <row r="376" spans="1:48" x14ac:dyDescent="0.45">
      <c r="A376" s="49">
        <v>367</v>
      </c>
      <c r="B376" s="46">
        <f t="shared" si="203"/>
        <v>57436</v>
      </c>
      <c r="C376" s="268" t="e">
        <f t="shared" si="175"/>
        <v>#NUM!</v>
      </c>
      <c r="D376" s="262" t="e">
        <f t="shared" si="189"/>
        <v>#NUM!</v>
      </c>
      <c r="E376" s="262" t="e">
        <f t="shared" si="176"/>
        <v>#NUM!</v>
      </c>
      <c r="F376" s="263" t="e">
        <f t="shared" si="190"/>
        <v>#NUM!</v>
      </c>
      <c r="G376" s="27"/>
      <c r="H376" s="45">
        <v>367</v>
      </c>
      <c r="I376" s="46">
        <f t="shared" si="204"/>
        <v>57436</v>
      </c>
      <c r="J376" s="261" t="e">
        <f t="shared" si="177"/>
        <v>#NUM!</v>
      </c>
      <c r="K376" s="262" t="e">
        <f t="shared" si="191"/>
        <v>#NUM!</v>
      </c>
      <c r="L376" s="272" t="e">
        <f t="shared" si="178"/>
        <v>#NUM!</v>
      </c>
      <c r="M376" s="263" t="e">
        <f t="shared" si="192"/>
        <v>#NUM!</v>
      </c>
      <c r="N376" s="26"/>
      <c r="O376" s="45">
        <v>367</v>
      </c>
      <c r="P376" s="46">
        <f t="shared" si="205"/>
        <v>57436</v>
      </c>
      <c r="Q376" s="261" t="e">
        <f t="shared" si="179"/>
        <v>#NUM!</v>
      </c>
      <c r="R376" s="262" t="e">
        <f t="shared" si="193"/>
        <v>#NUM!</v>
      </c>
      <c r="S376" s="272" t="e">
        <f t="shared" si="180"/>
        <v>#NUM!</v>
      </c>
      <c r="T376" s="263" t="e">
        <f t="shared" si="194"/>
        <v>#NUM!</v>
      </c>
      <c r="V376" s="45">
        <v>367</v>
      </c>
      <c r="W376" s="46">
        <f t="shared" si="206"/>
        <v>57436</v>
      </c>
      <c r="X376" s="261" t="e">
        <f t="shared" si="181"/>
        <v>#NUM!</v>
      </c>
      <c r="Y376" s="262" t="e">
        <f t="shared" si="195"/>
        <v>#NUM!</v>
      </c>
      <c r="Z376" s="272" t="e">
        <f t="shared" si="182"/>
        <v>#NUM!</v>
      </c>
      <c r="AA376" s="263" t="e">
        <f t="shared" si="196"/>
        <v>#NUM!</v>
      </c>
      <c r="AC376" s="45">
        <v>367</v>
      </c>
      <c r="AD376" s="46">
        <f t="shared" si="207"/>
        <v>57436</v>
      </c>
      <c r="AE376" s="261" t="e">
        <f t="shared" si="183"/>
        <v>#NUM!</v>
      </c>
      <c r="AF376" s="262" t="e">
        <f t="shared" si="197"/>
        <v>#NUM!</v>
      </c>
      <c r="AG376" s="272" t="e">
        <f t="shared" si="184"/>
        <v>#NUM!</v>
      </c>
      <c r="AH376" s="263" t="e">
        <f t="shared" si="198"/>
        <v>#NUM!</v>
      </c>
      <c r="AJ376" s="45">
        <v>367</v>
      </c>
      <c r="AK376" s="46">
        <f t="shared" si="208"/>
        <v>57436</v>
      </c>
      <c r="AL376" s="261" t="e">
        <f t="shared" si="185"/>
        <v>#NUM!</v>
      </c>
      <c r="AM376" s="262" t="e">
        <f t="shared" si="199"/>
        <v>#NUM!</v>
      </c>
      <c r="AN376" s="272" t="e">
        <f t="shared" si="186"/>
        <v>#NUM!</v>
      </c>
      <c r="AO376" s="263" t="e">
        <f t="shared" si="200"/>
        <v>#NUM!</v>
      </c>
      <c r="AQ376" s="45">
        <v>367</v>
      </c>
      <c r="AR376" s="46">
        <f t="shared" si="209"/>
        <v>57466</v>
      </c>
      <c r="AS376" s="261" t="e">
        <f t="shared" si="187"/>
        <v>#NUM!</v>
      </c>
      <c r="AT376" s="262" t="e">
        <f t="shared" si="201"/>
        <v>#NUM!</v>
      </c>
      <c r="AU376" s="272" t="e">
        <f t="shared" si="188"/>
        <v>#NUM!</v>
      </c>
      <c r="AV376" s="263">
        <f t="shared" si="202"/>
        <v>0</v>
      </c>
    </row>
    <row r="377" spans="1:48" x14ac:dyDescent="0.45">
      <c r="A377" s="49">
        <v>368</v>
      </c>
      <c r="B377" s="46">
        <f t="shared" si="203"/>
        <v>57466</v>
      </c>
      <c r="C377" s="268" t="e">
        <f t="shared" si="175"/>
        <v>#NUM!</v>
      </c>
      <c r="D377" s="262" t="e">
        <f t="shared" si="189"/>
        <v>#NUM!</v>
      </c>
      <c r="E377" s="262" t="e">
        <f t="shared" si="176"/>
        <v>#NUM!</v>
      </c>
      <c r="F377" s="263" t="e">
        <f t="shared" si="190"/>
        <v>#NUM!</v>
      </c>
      <c r="G377" s="27"/>
      <c r="H377" s="45">
        <v>368</v>
      </c>
      <c r="I377" s="46">
        <f t="shared" si="204"/>
        <v>57466</v>
      </c>
      <c r="J377" s="261" t="e">
        <f t="shared" si="177"/>
        <v>#NUM!</v>
      </c>
      <c r="K377" s="262" t="e">
        <f t="shared" si="191"/>
        <v>#NUM!</v>
      </c>
      <c r="L377" s="272" t="e">
        <f t="shared" si="178"/>
        <v>#NUM!</v>
      </c>
      <c r="M377" s="263" t="e">
        <f t="shared" si="192"/>
        <v>#NUM!</v>
      </c>
      <c r="N377" s="26"/>
      <c r="O377" s="45">
        <v>368</v>
      </c>
      <c r="P377" s="46">
        <f t="shared" si="205"/>
        <v>57466</v>
      </c>
      <c r="Q377" s="261" t="e">
        <f t="shared" si="179"/>
        <v>#NUM!</v>
      </c>
      <c r="R377" s="262" t="e">
        <f t="shared" si="193"/>
        <v>#NUM!</v>
      </c>
      <c r="S377" s="272" t="e">
        <f t="shared" si="180"/>
        <v>#NUM!</v>
      </c>
      <c r="T377" s="263" t="e">
        <f t="shared" si="194"/>
        <v>#NUM!</v>
      </c>
      <c r="V377" s="45">
        <v>368</v>
      </c>
      <c r="W377" s="46">
        <f t="shared" si="206"/>
        <v>57466</v>
      </c>
      <c r="X377" s="261" t="e">
        <f t="shared" si="181"/>
        <v>#NUM!</v>
      </c>
      <c r="Y377" s="262" t="e">
        <f t="shared" si="195"/>
        <v>#NUM!</v>
      </c>
      <c r="Z377" s="272" t="e">
        <f t="shared" si="182"/>
        <v>#NUM!</v>
      </c>
      <c r="AA377" s="263" t="e">
        <f t="shared" si="196"/>
        <v>#NUM!</v>
      </c>
      <c r="AC377" s="45">
        <v>368</v>
      </c>
      <c r="AD377" s="46">
        <f t="shared" si="207"/>
        <v>57466</v>
      </c>
      <c r="AE377" s="261" t="e">
        <f t="shared" si="183"/>
        <v>#NUM!</v>
      </c>
      <c r="AF377" s="262" t="e">
        <f t="shared" si="197"/>
        <v>#NUM!</v>
      </c>
      <c r="AG377" s="272" t="e">
        <f t="shared" si="184"/>
        <v>#NUM!</v>
      </c>
      <c r="AH377" s="263" t="e">
        <f t="shared" si="198"/>
        <v>#NUM!</v>
      </c>
      <c r="AJ377" s="45">
        <v>368</v>
      </c>
      <c r="AK377" s="46">
        <f t="shared" si="208"/>
        <v>57466</v>
      </c>
      <c r="AL377" s="261" t="e">
        <f t="shared" si="185"/>
        <v>#NUM!</v>
      </c>
      <c r="AM377" s="262" t="e">
        <f t="shared" si="199"/>
        <v>#NUM!</v>
      </c>
      <c r="AN377" s="272" t="e">
        <f t="shared" si="186"/>
        <v>#NUM!</v>
      </c>
      <c r="AO377" s="263" t="e">
        <f t="shared" si="200"/>
        <v>#NUM!</v>
      </c>
      <c r="AQ377" s="45">
        <v>368</v>
      </c>
      <c r="AR377" s="46">
        <f t="shared" si="209"/>
        <v>57497</v>
      </c>
      <c r="AS377" s="261" t="e">
        <f t="shared" si="187"/>
        <v>#NUM!</v>
      </c>
      <c r="AT377" s="262" t="e">
        <f t="shared" si="201"/>
        <v>#NUM!</v>
      </c>
      <c r="AU377" s="272" t="e">
        <f t="shared" si="188"/>
        <v>#NUM!</v>
      </c>
      <c r="AV377" s="263">
        <f t="shared" si="202"/>
        <v>0</v>
      </c>
    </row>
    <row r="378" spans="1:48" x14ac:dyDescent="0.45">
      <c r="A378" s="49">
        <v>369</v>
      </c>
      <c r="B378" s="46">
        <f t="shared" si="203"/>
        <v>57497</v>
      </c>
      <c r="C378" s="268" t="e">
        <f t="shared" si="175"/>
        <v>#NUM!</v>
      </c>
      <c r="D378" s="262" t="e">
        <f t="shared" si="189"/>
        <v>#NUM!</v>
      </c>
      <c r="E378" s="262" t="e">
        <f t="shared" si="176"/>
        <v>#NUM!</v>
      </c>
      <c r="F378" s="263" t="e">
        <f t="shared" si="190"/>
        <v>#NUM!</v>
      </c>
      <c r="G378" s="27"/>
      <c r="H378" s="45">
        <v>369</v>
      </c>
      <c r="I378" s="46">
        <f t="shared" si="204"/>
        <v>57497</v>
      </c>
      <c r="J378" s="261" t="e">
        <f t="shared" si="177"/>
        <v>#NUM!</v>
      </c>
      <c r="K378" s="262" t="e">
        <f t="shared" si="191"/>
        <v>#NUM!</v>
      </c>
      <c r="L378" s="272" t="e">
        <f t="shared" si="178"/>
        <v>#NUM!</v>
      </c>
      <c r="M378" s="263" t="e">
        <f t="shared" si="192"/>
        <v>#NUM!</v>
      </c>
      <c r="N378" s="26"/>
      <c r="O378" s="45">
        <v>369</v>
      </c>
      <c r="P378" s="46">
        <f t="shared" si="205"/>
        <v>57497</v>
      </c>
      <c r="Q378" s="261" t="e">
        <f t="shared" si="179"/>
        <v>#NUM!</v>
      </c>
      <c r="R378" s="262" t="e">
        <f t="shared" si="193"/>
        <v>#NUM!</v>
      </c>
      <c r="S378" s="272" t="e">
        <f t="shared" si="180"/>
        <v>#NUM!</v>
      </c>
      <c r="T378" s="263" t="e">
        <f t="shared" si="194"/>
        <v>#NUM!</v>
      </c>
      <c r="V378" s="45">
        <v>369</v>
      </c>
      <c r="W378" s="46">
        <f t="shared" si="206"/>
        <v>57497</v>
      </c>
      <c r="X378" s="261" t="e">
        <f t="shared" si="181"/>
        <v>#NUM!</v>
      </c>
      <c r="Y378" s="262" t="e">
        <f t="shared" si="195"/>
        <v>#NUM!</v>
      </c>
      <c r="Z378" s="272" t="e">
        <f t="shared" si="182"/>
        <v>#NUM!</v>
      </c>
      <c r="AA378" s="263" t="e">
        <f t="shared" si="196"/>
        <v>#NUM!</v>
      </c>
      <c r="AC378" s="45">
        <v>369</v>
      </c>
      <c r="AD378" s="46">
        <f t="shared" si="207"/>
        <v>57497</v>
      </c>
      <c r="AE378" s="261" t="e">
        <f t="shared" si="183"/>
        <v>#NUM!</v>
      </c>
      <c r="AF378" s="262" t="e">
        <f t="shared" si="197"/>
        <v>#NUM!</v>
      </c>
      <c r="AG378" s="272" t="e">
        <f t="shared" si="184"/>
        <v>#NUM!</v>
      </c>
      <c r="AH378" s="263" t="e">
        <f t="shared" si="198"/>
        <v>#NUM!</v>
      </c>
      <c r="AJ378" s="45">
        <v>369</v>
      </c>
      <c r="AK378" s="46">
        <f t="shared" si="208"/>
        <v>57497</v>
      </c>
      <c r="AL378" s="261" t="e">
        <f t="shared" si="185"/>
        <v>#NUM!</v>
      </c>
      <c r="AM378" s="262" t="e">
        <f t="shared" si="199"/>
        <v>#NUM!</v>
      </c>
      <c r="AN378" s="272" t="e">
        <f t="shared" si="186"/>
        <v>#NUM!</v>
      </c>
      <c r="AO378" s="263" t="e">
        <f t="shared" si="200"/>
        <v>#NUM!</v>
      </c>
      <c r="AQ378" s="45">
        <v>369</v>
      </c>
      <c r="AR378" s="46">
        <f t="shared" si="209"/>
        <v>57527</v>
      </c>
      <c r="AS378" s="261" t="e">
        <f t="shared" si="187"/>
        <v>#NUM!</v>
      </c>
      <c r="AT378" s="262" t="e">
        <f t="shared" si="201"/>
        <v>#NUM!</v>
      </c>
      <c r="AU378" s="272" t="e">
        <f t="shared" si="188"/>
        <v>#NUM!</v>
      </c>
      <c r="AV378" s="263">
        <f t="shared" si="202"/>
        <v>0</v>
      </c>
    </row>
    <row r="379" spans="1:48" x14ac:dyDescent="0.45">
      <c r="A379" s="49">
        <v>370</v>
      </c>
      <c r="B379" s="46">
        <f t="shared" si="203"/>
        <v>57527</v>
      </c>
      <c r="C379" s="268" t="e">
        <f t="shared" si="175"/>
        <v>#NUM!</v>
      </c>
      <c r="D379" s="262" t="e">
        <f t="shared" si="189"/>
        <v>#NUM!</v>
      </c>
      <c r="E379" s="262" t="e">
        <f t="shared" si="176"/>
        <v>#NUM!</v>
      </c>
      <c r="F379" s="263" t="e">
        <f t="shared" si="190"/>
        <v>#NUM!</v>
      </c>
      <c r="G379" s="27"/>
      <c r="H379" s="45">
        <v>370</v>
      </c>
      <c r="I379" s="46">
        <f t="shared" si="204"/>
        <v>57527</v>
      </c>
      <c r="J379" s="261" t="e">
        <f t="shared" si="177"/>
        <v>#NUM!</v>
      </c>
      <c r="K379" s="262" t="e">
        <f t="shared" si="191"/>
        <v>#NUM!</v>
      </c>
      <c r="L379" s="272" t="e">
        <f t="shared" si="178"/>
        <v>#NUM!</v>
      </c>
      <c r="M379" s="263" t="e">
        <f t="shared" si="192"/>
        <v>#NUM!</v>
      </c>
      <c r="N379" s="26"/>
      <c r="O379" s="45">
        <v>370</v>
      </c>
      <c r="P379" s="46">
        <f t="shared" si="205"/>
        <v>57527</v>
      </c>
      <c r="Q379" s="261" t="e">
        <f t="shared" si="179"/>
        <v>#NUM!</v>
      </c>
      <c r="R379" s="262" t="e">
        <f t="shared" si="193"/>
        <v>#NUM!</v>
      </c>
      <c r="S379" s="272" t="e">
        <f t="shared" si="180"/>
        <v>#NUM!</v>
      </c>
      <c r="T379" s="263" t="e">
        <f t="shared" si="194"/>
        <v>#NUM!</v>
      </c>
      <c r="V379" s="45">
        <v>370</v>
      </c>
      <c r="W379" s="46">
        <f t="shared" si="206"/>
        <v>57527</v>
      </c>
      <c r="X379" s="261" t="e">
        <f t="shared" si="181"/>
        <v>#NUM!</v>
      </c>
      <c r="Y379" s="262" t="e">
        <f t="shared" si="195"/>
        <v>#NUM!</v>
      </c>
      <c r="Z379" s="272" t="e">
        <f t="shared" si="182"/>
        <v>#NUM!</v>
      </c>
      <c r="AA379" s="263" t="e">
        <f t="shared" si="196"/>
        <v>#NUM!</v>
      </c>
      <c r="AC379" s="45">
        <v>370</v>
      </c>
      <c r="AD379" s="46">
        <f t="shared" si="207"/>
        <v>57527</v>
      </c>
      <c r="AE379" s="261" t="e">
        <f t="shared" si="183"/>
        <v>#NUM!</v>
      </c>
      <c r="AF379" s="262" t="e">
        <f t="shared" si="197"/>
        <v>#NUM!</v>
      </c>
      <c r="AG379" s="272" t="e">
        <f t="shared" si="184"/>
        <v>#NUM!</v>
      </c>
      <c r="AH379" s="263" t="e">
        <f t="shared" si="198"/>
        <v>#NUM!</v>
      </c>
      <c r="AJ379" s="45">
        <v>370</v>
      </c>
      <c r="AK379" s="46">
        <f t="shared" si="208"/>
        <v>57527</v>
      </c>
      <c r="AL379" s="261" t="e">
        <f t="shared" si="185"/>
        <v>#NUM!</v>
      </c>
      <c r="AM379" s="262" t="e">
        <f t="shared" si="199"/>
        <v>#NUM!</v>
      </c>
      <c r="AN379" s="272" t="e">
        <f t="shared" si="186"/>
        <v>#NUM!</v>
      </c>
      <c r="AO379" s="263" t="e">
        <f t="shared" si="200"/>
        <v>#NUM!</v>
      </c>
      <c r="AQ379" s="45">
        <v>370</v>
      </c>
      <c r="AR379" s="46">
        <f t="shared" si="209"/>
        <v>57558</v>
      </c>
      <c r="AS379" s="261" t="e">
        <f t="shared" si="187"/>
        <v>#NUM!</v>
      </c>
      <c r="AT379" s="262" t="e">
        <f t="shared" si="201"/>
        <v>#NUM!</v>
      </c>
      <c r="AU379" s="272" t="e">
        <f t="shared" si="188"/>
        <v>#NUM!</v>
      </c>
      <c r="AV379" s="263">
        <f t="shared" si="202"/>
        <v>0</v>
      </c>
    </row>
    <row r="380" spans="1:48" x14ac:dyDescent="0.45">
      <c r="A380" s="49">
        <v>371</v>
      </c>
      <c r="B380" s="46">
        <f t="shared" si="203"/>
        <v>57558</v>
      </c>
      <c r="C380" s="268" t="e">
        <f t="shared" si="175"/>
        <v>#NUM!</v>
      </c>
      <c r="D380" s="262" t="e">
        <f t="shared" si="189"/>
        <v>#NUM!</v>
      </c>
      <c r="E380" s="262" t="e">
        <f t="shared" si="176"/>
        <v>#NUM!</v>
      </c>
      <c r="F380" s="263" t="e">
        <f t="shared" si="190"/>
        <v>#NUM!</v>
      </c>
      <c r="G380" s="27"/>
      <c r="H380" s="45">
        <v>371</v>
      </c>
      <c r="I380" s="46">
        <f t="shared" si="204"/>
        <v>57558</v>
      </c>
      <c r="J380" s="261" t="e">
        <f t="shared" si="177"/>
        <v>#NUM!</v>
      </c>
      <c r="K380" s="262" t="e">
        <f t="shared" si="191"/>
        <v>#NUM!</v>
      </c>
      <c r="L380" s="272" t="e">
        <f t="shared" si="178"/>
        <v>#NUM!</v>
      </c>
      <c r="M380" s="263" t="e">
        <f t="shared" si="192"/>
        <v>#NUM!</v>
      </c>
      <c r="N380" s="26"/>
      <c r="O380" s="45">
        <v>371</v>
      </c>
      <c r="P380" s="46">
        <f t="shared" si="205"/>
        <v>57558</v>
      </c>
      <c r="Q380" s="261" t="e">
        <f t="shared" si="179"/>
        <v>#NUM!</v>
      </c>
      <c r="R380" s="262" t="e">
        <f t="shared" si="193"/>
        <v>#NUM!</v>
      </c>
      <c r="S380" s="272" t="e">
        <f t="shared" si="180"/>
        <v>#NUM!</v>
      </c>
      <c r="T380" s="263" t="e">
        <f t="shared" si="194"/>
        <v>#NUM!</v>
      </c>
      <c r="V380" s="45">
        <v>371</v>
      </c>
      <c r="W380" s="46">
        <f t="shared" si="206"/>
        <v>57558</v>
      </c>
      <c r="X380" s="261" t="e">
        <f t="shared" si="181"/>
        <v>#NUM!</v>
      </c>
      <c r="Y380" s="262" t="e">
        <f t="shared" si="195"/>
        <v>#NUM!</v>
      </c>
      <c r="Z380" s="272" t="e">
        <f t="shared" si="182"/>
        <v>#NUM!</v>
      </c>
      <c r="AA380" s="263" t="e">
        <f t="shared" si="196"/>
        <v>#NUM!</v>
      </c>
      <c r="AC380" s="45">
        <v>371</v>
      </c>
      <c r="AD380" s="46">
        <f t="shared" si="207"/>
        <v>57558</v>
      </c>
      <c r="AE380" s="261" t="e">
        <f t="shared" si="183"/>
        <v>#NUM!</v>
      </c>
      <c r="AF380" s="262" t="e">
        <f t="shared" si="197"/>
        <v>#NUM!</v>
      </c>
      <c r="AG380" s="272" t="e">
        <f t="shared" si="184"/>
        <v>#NUM!</v>
      </c>
      <c r="AH380" s="263" t="e">
        <f t="shared" si="198"/>
        <v>#NUM!</v>
      </c>
      <c r="AJ380" s="45">
        <v>371</v>
      </c>
      <c r="AK380" s="46">
        <f t="shared" si="208"/>
        <v>57558</v>
      </c>
      <c r="AL380" s="261" t="e">
        <f t="shared" si="185"/>
        <v>#NUM!</v>
      </c>
      <c r="AM380" s="262" t="e">
        <f t="shared" si="199"/>
        <v>#NUM!</v>
      </c>
      <c r="AN380" s="272" t="e">
        <f t="shared" si="186"/>
        <v>#NUM!</v>
      </c>
      <c r="AO380" s="263" t="e">
        <f t="shared" si="200"/>
        <v>#NUM!</v>
      </c>
      <c r="AQ380" s="45">
        <v>371</v>
      </c>
      <c r="AR380" s="46">
        <f t="shared" si="209"/>
        <v>57589</v>
      </c>
      <c r="AS380" s="261" t="e">
        <f t="shared" si="187"/>
        <v>#NUM!</v>
      </c>
      <c r="AT380" s="262" t="e">
        <f t="shared" si="201"/>
        <v>#NUM!</v>
      </c>
      <c r="AU380" s="272" t="e">
        <f t="shared" si="188"/>
        <v>#NUM!</v>
      </c>
      <c r="AV380" s="263">
        <f t="shared" si="202"/>
        <v>0</v>
      </c>
    </row>
    <row r="381" spans="1:48" ht="14.65" thickBot="1" x14ac:dyDescent="0.5">
      <c r="A381" s="52">
        <v>372</v>
      </c>
      <c r="B381" s="53">
        <f t="shared" si="203"/>
        <v>57589</v>
      </c>
      <c r="C381" s="269" t="e">
        <f t="shared" si="175"/>
        <v>#NUM!</v>
      </c>
      <c r="D381" s="265" t="e">
        <f t="shared" si="189"/>
        <v>#NUM!</v>
      </c>
      <c r="E381" s="265" t="e">
        <f t="shared" si="176"/>
        <v>#NUM!</v>
      </c>
      <c r="F381" s="266" t="e">
        <f t="shared" si="190"/>
        <v>#NUM!</v>
      </c>
      <c r="G381" s="27"/>
      <c r="H381" s="47">
        <v>372</v>
      </c>
      <c r="I381" s="53">
        <f t="shared" si="204"/>
        <v>57589</v>
      </c>
      <c r="J381" s="264" t="e">
        <f t="shared" si="177"/>
        <v>#NUM!</v>
      </c>
      <c r="K381" s="265" t="e">
        <f t="shared" si="191"/>
        <v>#NUM!</v>
      </c>
      <c r="L381" s="273" t="e">
        <f t="shared" si="178"/>
        <v>#NUM!</v>
      </c>
      <c r="M381" s="266" t="e">
        <f t="shared" si="192"/>
        <v>#NUM!</v>
      </c>
      <c r="N381" s="26"/>
      <c r="O381" s="47">
        <v>372</v>
      </c>
      <c r="P381" s="53">
        <f t="shared" si="205"/>
        <v>57589</v>
      </c>
      <c r="Q381" s="264" t="e">
        <f t="shared" si="179"/>
        <v>#NUM!</v>
      </c>
      <c r="R381" s="265" t="e">
        <f t="shared" si="193"/>
        <v>#NUM!</v>
      </c>
      <c r="S381" s="273" t="e">
        <f t="shared" si="180"/>
        <v>#NUM!</v>
      </c>
      <c r="T381" s="266" t="e">
        <f t="shared" si="194"/>
        <v>#NUM!</v>
      </c>
      <c r="V381" s="47">
        <v>372</v>
      </c>
      <c r="W381" s="53">
        <f t="shared" si="206"/>
        <v>57589</v>
      </c>
      <c r="X381" s="264" t="e">
        <f t="shared" si="181"/>
        <v>#NUM!</v>
      </c>
      <c r="Y381" s="265" t="e">
        <f t="shared" si="195"/>
        <v>#NUM!</v>
      </c>
      <c r="Z381" s="273" t="e">
        <f t="shared" si="182"/>
        <v>#NUM!</v>
      </c>
      <c r="AA381" s="266" t="e">
        <f t="shared" si="196"/>
        <v>#NUM!</v>
      </c>
      <c r="AC381" s="47">
        <v>372</v>
      </c>
      <c r="AD381" s="53">
        <f t="shared" si="207"/>
        <v>57589</v>
      </c>
      <c r="AE381" s="264" t="e">
        <f t="shared" si="183"/>
        <v>#NUM!</v>
      </c>
      <c r="AF381" s="265" t="e">
        <f t="shared" si="197"/>
        <v>#NUM!</v>
      </c>
      <c r="AG381" s="273" t="e">
        <f t="shared" si="184"/>
        <v>#NUM!</v>
      </c>
      <c r="AH381" s="266" t="e">
        <f t="shared" si="198"/>
        <v>#NUM!</v>
      </c>
      <c r="AJ381" s="47">
        <v>372</v>
      </c>
      <c r="AK381" s="53">
        <f t="shared" si="208"/>
        <v>57589</v>
      </c>
      <c r="AL381" s="264" t="e">
        <f t="shared" si="185"/>
        <v>#NUM!</v>
      </c>
      <c r="AM381" s="265" t="e">
        <f t="shared" si="199"/>
        <v>#NUM!</v>
      </c>
      <c r="AN381" s="273" t="e">
        <f t="shared" si="186"/>
        <v>#NUM!</v>
      </c>
      <c r="AO381" s="266" t="e">
        <f t="shared" si="200"/>
        <v>#NUM!</v>
      </c>
      <c r="AQ381" s="47">
        <v>372</v>
      </c>
      <c r="AR381" s="53">
        <f t="shared" si="209"/>
        <v>57619</v>
      </c>
      <c r="AS381" s="264" t="e">
        <f t="shared" si="187"/>
        <v>#NUM!</v>
      </c>
      <c r="AT381" s="265" t="e">
        <f t="shared" si="201"/>
        <v>#NUM!</v>
      </c>
      <c r="AU381" s="273" t="e">
        <f t="shared" si="188"/>
        <v>#NUM!</v>
      </c>
      <c r="AV381" s="266">
        <f t="shared" si="202"/>
        <v>0</v>
      </c>
    </row>
    <row r="382" spans="1:48" x14ac:dyDescent="0.45">
      <c r="A382" s="49">
        <v>373</v>
      </c>
      <c r="B382" s="46">
        <f t="shared" si="203"/>
        <v>57619</v>
      </c>
      <c r="C382" s="270" t="e">
        <f t="shared" si="175"/>
        <v>#NUM!</v>
      </c>
      <c r="D382" s="259" t="e">
        <f t="shared" si="189"/>
        <v>#NUM!</v>
      </c>
      <c r="E382" s="259" t="e">
        <f t="shared" si="176"/>
        <v>#NUM!</v>
      </c>
      <c r="F382" s="260" t="e">
        <f t="shared" si="190"/>
        <v>#NUM!</v>
      </c>
      <c r="G382" s="27"/>
      <c r="H382" s="43">
        <v>373</v>
      </c>
      <c r="I382" s="46">
        <f t="shared" si="204"/>
        <v>57619</v>
      </c>
      <c r="J382" s="258" t="e">
        <f t="shared" si="177"/>
        <v>#NUM!</v>
      </c>
      <c r="K382" s="259" t="e">
        <f t="shared" si="191"/>
        <v>#NUM!</v>
      </c>
      <c r="L382" s="271" t="e">
        <f t="shared" si="178"/>
        <v>#NUM!</v>
      </c>
      <c r="M382" s="260" t="e">
        <f t="shared" si="192"/>
        <v>#NUM!</v>
      </c>
      <c r="N382" s="26"/>
      <c r="O382" s="43">
        <v>373</v>
      </c>
      <c r="P382" s="46">
        <f t="shared" si="205"/>
        <v>57619</v>
      </c>
      <c r="Q382" s="258" t="e">
        <f t="shared" si="179"/>
        <v>#NUM!</v>
      </c>
      <c r="R382" s="259" t="e">
        <f t="shared" si="193"/>
        <v>#NUM!</v>
      </c>
      <c r="S382" s="271" t="e">
        <f t="shared" si="180"/>
        <v>#NUM!</v>
      </c>
      <c r="T382" s="260" t="e">
        <f t="shared" si="194"/>
        <v>#NUM!</v>
      </c>
      <c r="V382" s="43">
        <v>373</v>
      </c>
      <c r="W382" s="46">
        <f t="shared" si="206"/>
        <v>57619</v>
      </c>
      <c r="X382" s="258" t="e">
        <f t="shared" si="181"/>
        <v>#NUM!</v>
      </c>
      <c r="Y382" s="259" t="e">
        <f t="shared" si="195"/>
        <v>#NUM!</v>
      </c>
      <c r="Z382" s="271" t="e">
        <f t="shared" si="182"/>
        <v>#NUM!</v>
      </c>
      <c r="AA382" s="260" t="e">
        <f t="shared" si="196"/>
        <v>#NUM!</v>
      </c>
      <c r="AC382" s="43">
        <v>373</v>
      </c>
      <c r="AD382" s="46">
        <f t="shared" si="207"/>
        <v>57619</v>
      </c>
      <c r="AE382" s="258" t="e">
        <f t="shared" si="183"/>
        <v>#NUM!</v>
      </c>
      <c r="AF382" s="259" t="e">
        <f t="shared" si="197"/>
        <v>#NUM!</v>
      </c>
      <c r="AG382" s="271" t="e">
        <f t="shared" si="184"/>
        <v>#NUM!</v>
      </c>
      <c r="AH382" s="260" t="e">
        <f t="shared" si="198"/>
        <v>#NUM!</v>
      </c>
      <c r="AJ382" s="43">
        <v>373</v>
      </c>
      <c r="AK382" s="46">
        <f t="shared" si="208"/>
        <v>57619</v>
      </c>
      <c r="AL382" s="258" t="e">
        <f t="shared" si="185"/>
        <v>#NUM!</v>
      </c>
      <c r="AM382" s="259" t="e">
        <f t="shared" si="199"/>
        <v>#NUM!</v>
      </c>
      <c r="AN382" s="271" t="e">
        <f t="shared" si="186"/>
        <v>#NUM!</v>
      </c>
      <c r="AO382" s="260" t="e">
        <f t="shared" si="200"/>
        <v>#NUM!</v>
      </c>
      <c r="AQ382" s="43">
        <v>373</v>
      </c>
      <c r="AR382" s="46">
        <f t="shared" si="209"/>
        <v>57650</v>
      </c>
      <c r="AS382" s="258" t="e">
        <f t="shared" si="187"/>
        <v>#NUM!</v>
      </c>
      <c r="AT382" s="259" t="e">
        <f t="shared" si="201"/>
        <v>#NUM!</v>
      </c>
      <c r="AU382" s="271" t="e">
        <f t="shared" si="188"/>
        <v>#NUM!</v>
      </c>
      <c r="AV382" s="260">
        <f t="shared" si="202"/>
        <v>0</v>
      </c>
    </row>
    <row r="383" spans="1:48" x14ac:dyDescent="0.45">
      <c r="A383" s="49">
        <v>374</v>
      </c>
      <c r="B383" s="46">
        <f t="shared" si="203"/>
        <v>57650</v>
      </c>
      <c r="C383" s="268" t="e">
        <f t="shared" si="175"/>
        <v>#NUM!</v>
      </c>
      <c r="D383" s="262" t="e">
        <f t="shared" si="189"/>
        <v>#NUM!</v>
      </c>
      <c r="E383" s="262" t="e">
        <f t="shared" si="176"/>
        <v>#NUM!</v>
      </c>
      <c r="F383" s="263" t="e">
        <f t="shared" si="190"/>
        <v>#NUM!</v>
      </c>
      <c r="G383" s="27"/>
      <c r="H383" s="45">
        <v>374</v>
      </c>
      <c r="I383" s="46">
        <f t="shared" si="204"/>
        <v>57650</v>
      </c>
      <c r="J383" s="261" t="e">
        <f t="shared" si="177"/>
        <v>#NUM!</v>
      </c>
      <c r="K383" s="262" t="e">
        <f t="shared" si="191"/>
        <v>#NUM!</v>
      </c>
      <c r="L383" s="272" t="e">
        <f t="shared" si="178"/>
        <v>#NUM!</v>
      </c>
      <c r="M383" s="263" t="e">
        <f t="shared" si="192"/>
        <v>#NUM!</v>
      </c>
      <c r="N383" s="26"/>
      <c r="O383" s="45">
        <v>374</v>
      </c>
      <c r="P383" s="46">
        <f t="shared" si="205"/>
        <v>57650</v>
      </c>
      <c r="Q383" s="261" t="e">
        <f t="shared" si="179"/>
        <v>#NUM!</v>
      </c>
      <c r="R383" s="262" t="e">
        <f t="shared" si="193"/>
        <v>#NUM!</v>
      </c>
      <c r="S383" s="272" t="e">
        <f t="shared" si="180"/>
        <v>#NUM!</v>
      </c>
      <c r="T383" s="263" t="e">
        <f t="shared" si="194"/>
        <v>#NUM!</v>
      </c>
      <c r="V383" s="45">
        <v>374</v>
      </c>
      <c r="W383" s="46">
        <f t="shared" si="206"/>
        <v>57650</v>
      </c>
      <c r="X383" s="261" t="e">
        <f t="shared" si="181"/>
        <v>#NUM!</v>
      </c>
      <c r="Y383" s="262" t="e">
        <f t="shared" si="195"/>
        <v>#NUM!</v>
      </c>
      <c r="Z383" s="272" t="e">
        <f t="shared" si="182"/>
        <v>#NUM!</v>
      </c>
      <c r="AA383" s="263" t="e">
        <f t="shared" si="196"/>
        <v>#NUM!</v>
      </c>
      <c r="AC383" s="45">
        <v>374</v>
      </c>
      <c r="AD383" s="46">
        <f t="shared" si="207"/>
        <v>57650</v>
      </c>
      <c r="AE383" s="261" t="e">
        <f t="shared" si="183"/>
        <v>#NUM!</v>
      </c>
      <c r="AF383" s="262" t="e">
        <f t="shared" si="197"/>
        <v>#NUM!</v>
      </c>
      <c r="AG383" s="272" t="e">
        <f t="shared" si="184"/>
        <v>#NUM!</v>
      </c>
      <c r="AH383" s="263" t="e">
        <f t="shared" si="198"/>
        <v>#NUM!</v>
      </c>
      <c r="AJ383" s="45">
        <v>374</v>
      </c>
      <c r="AK383" s="46">
        <f t="shared" si="208"/>
        <v>57650</v>
      </c>
      <c r="AL383" s="261" t="e">
        <f t="shared" si="185"/>
        <v>#NUM!</v>
      </c>
      <c r="AM383" s="262" t="e">
        <f t="shared" si="199"/>
        <v>#NUM!</v>
      </c>
      <c r="AN383" s="272" t="e">
        <f t="shared" si="186"/>
        <v>#NUM!</v>
      </c>
      <c r="AO383" s="263" t="e">
        <f t="shared" si="200"/>
        <v>#NUM!</v>
      </c>
      <c r="AQ383" s="45">
        <v>374</v>
      </c>
      <c r="AR383" s="46">
        <f t="shared" si="209"/>
        <v>57680</v>
      </c>
      <c r="AS383" s="261" t="e">
        <f t="shared" si="187"/>
        <v>#NUM!</v>
      </c>
      <c r="AT383" s="262" t="e">
        <f t="shared" si="201"/>
        <v>#NUM!</v>
      </c>
      <c r="AU383" s="272" t="e">
        <f t="shared" si="188"/>
        <v>#NUM!</v>
      </c>
      <c r="AV383" s="263">
        <f t="shared" si="202"/>
        <v>0</v>
      </c>
    </row>
    <row r="384" spans="1:48" x14ac:dyDescent="0.45">
      <c r="A384" s="49">
        <v>375</v>
      </c>
      <c r="B384" s="46">
        <f t="shared" si="203"/>
        <v>57680</v>
      </c>
      <c r="C384" s="268" t="e">
        <f t="shared" si="175"/>
        <v>#NUM!</v>
      </c>
      <c r="D384" s="262" t="e">
        <f t="shared" si="189"/>
        <v>#NUM!</v>
      </c>
      <c r="E384" s="262" t="e">
        <f t="shared" si="176"/>
        <v>#NUM!</v>
      </c>
      <c r="F384" s="263" t="e">
        <f t="shared" si="190"/>
        <v>#NUM!</v>
      </c>
      <c r="G384" s="27"/>
      <c r="H384" s="45">
        <v>375</v>
      </c>
      <c r="I384" s="46">
        <f t="shared" si="204"/>
        <v>57680</v>
      </c>
      <c r="J384" s="261" t="e">
        <f t="shared" si="177"/>
        <v>#NUM!</v>
      </c>
      <c r="K384" s="262" t="e">
        <f t="shared" si="191"/>
        <v>#NUM!</v>
      </c>
      <c r="L384" s="272" t="e">
        <f t="shared" si="178"/>
        <v>#NUM!</v>
      </c>
      <c r="M384" s="263" t="e">
        <f t="shared" si="192"/>
        <v>#NUM!</v>
      </c>
      <c r="N384" s="26"/>
      <c r="O384" s="45">
        <v>375</v>
      </c>
      <c r="P384" s="46">
        <f t="shared" si="205"/>
        <v>57680</v>
      </c>
      <c r="Q384" s="261" t="e">
        <f t="shared" si="179"/>
        <v>#NUM!</v>
      </c>
      <c r="R384" s="262" t="e">
        <f t="shared" si="193"/>
        <v>#NUM!</v>
      </c>
      <c r="S384" s="272" t="e">
        <f t="shared" si="180"/>
        <v>#NUM!</v>
      </c>
      <c r="T384" s="263" t="e">
        <f t="shared" si="194"/>
        <v>#NUM!</v>
      </c>
      <c r="V384" s="45">
        <v>375</v>
      </c>
      <c r="W384" s="46">
        <f t="shared" si="206"/>
        <v>57680</v>
      </c>
      <c r="X384" s="261" t="e">
        <f t="shared" si="181"/>
        <v>#NUM!</v>
      </c>
      <c r="Y384" s="262" t="e">
        <f t="shared" si="195"/>
        <v>#NUM!</v>
      </c>
      <c r="Z384" s="272" t="e">
        <f t="shared" si="182"/>
        <v>#NUM!</v>
      </c>
      <c r="AA384" s="263" t="e">
        <f t="shared" si="196"/>
        <v>#NUM!</v>
      </c>
      <c r="AC384" s="45">
        <v>375</v>
      </c>
      <c r="AD384" s="46">
        <f t="shared" si="207"/>
        <v>57680</v>
      </c>
      <c r="AE384" s="261" t="e">
        <f t="shared" si="183"/>
        <v>#NUM!</v>
      </c>
      <c r="AF384" s="262" t="e">
        <f t="shared" si="197"/>
        <v>#NUM!</v>
      </c>
      <c r="AG384" s="272" t="e">
        <f t="shared" si="184"/>
        <v>#NUM!</v>
      </c>
      <c r="AH384" s="263" t="e">
        <f t="shared" si="198"/>
        <v>#NUM!</v>
      </c>
      <c r="AJ384" s="45">
        <v>375</v>
      </c>
      <c r="AK384" s="46">
        <f t="shared" si="208"/>
        <v>57680</v>
      </c>
      <c r="AL384" s="261" t="e">
        <f t="shared" si="185"/>
        <v>#NUM!</v>
      </c>
      <c r="AM384" s="262" t="e">
        <f t="shared" si="199"/>
        <v>#NUM!</v>
      </c>
      <c r="AN384" s="272" t="e">
        <f t="shared" si="186"/>
        <v>#NUM!</v>
      </c>
      <c r="AO384" s="263" t="e">
        <f t="shared" si="200"/>
        <v>#NUM!</v>
      </c>
      <c r="AQ384" s="45">
        <v>375</v>
      </c>
      <c r="AR384" s="46">
        <f t="shared" si="209"/>
        <v>57711</v>
      </c>
      <c r="AS384" s="261" t="e">
        <f t="shared" si="187"/>
        <v>#NUM!</v>
      </c>
      <c r="AT384" s="262" t="e">
        <f t="shared" si="201"/>
        <v>#NUM!</v>
      </c>
      <c r="AU384" s="272" t="e">
        <f t="shared" si="188"/>
        <v>#NUM!</v>
      </c>
      <c r="AV384" s="263">
        <f t="shared" si="202"/>
        <v>0</v>
      </c>
    </row>
    <row r="385" spans="1:48" x14ac:dyDescent="0.45">
      <c r="A385" s="49">
        <v>376</v>
      </c>
      <c r="B385" s="46">
        <f t="shared" si="203"/>
        <v>57711</v>
      </c>
      <c r="C385" s="268" t="e">
        <f t="shared" si="175"/>
        <v>#NUM!</v>
      </c>
      <c r="D385" s="262" t="e">
        <f t="shared" si="189"/>
        <v>#NUM!</v>
      </c>
      <c r="E385" s="262" t="e">
        <f t="shared" si="176"/>
        <v>#NUM!</v>
      </c>
      <c r="F385" s="263" t="e">
        <f t="shared" si="190"/>
        <v>#NUM!</v>
      </c>
      <c r="G385" s="27"/>
      <c r="H385" s="45">
        <v>376</v>
      </c>
      <c r="I385" s="46">
        <f t="shared" si="204"/>
        <v>57711</v>
      </c>
      <c r="J385" s="261" t="e">
        <f t="shared" si="177"/>
        <v>#NUM!</v>
      </c>
      <c r="K385" s="262" t="e">
        <f t="shared" si="191"/>
        <v>#NUM!</v>
      </c>
      <c r="L385" s="272" t="e">
        <f t="shared" si="178"/>
        <v>#NUM!</v>
      </c>
      <c r="M385" s="263" t="e">
        <f t="shared" si="192"/>
        <v>#NUM!</v>
      </c>
      <c r="N385" s="26"/>
      <c r="O385" s="45">
        <v>376</v>
      </c>
      <c r="P385" s="46">
        <f t="shared" si="205"/>
        <v>57711</v>
      </c>
      <c r="Q385" s="261" t="e">
        <f t="shared" si="179"/>
        <v>#NUM!</v>
      </c>
      <c r="R385" s="262" t="e">
        <f t="shared" si="193"/>
        <v>#NUM!</v>
      </c>
      <c r="S385" s="272" t="e">
        <f t="shared" si="180"/>
        <v>#NUM!</v>
      </c>
      <c r="T385" s="263" t="e">
        <f t="shared" si="194"/>
        <v>#NUM!</v>
      </c>
      <c r="V385" s="45">
        <v>376</v>
      </c>
      <c r="W385" s="46">
        <f t="shared" si="206"/>
        <v>57711</v>
      </c>
      <c r="X385" s="261" t="e">
        <f t="shared" si="181"/>
        <v>#NUM!</v>
      </c>
      <c r="Y385" s="262" t="e">
        <f t="shared" si="195"/>
        <v>#NUM!</v>
      </c>
      <c r="Z385" s="272" t="e">
        <f t="shared" si="182"/>
        <v>#NUM!</v>
      </c>
      <c r="AA385" s="263" t="e">
        <f t="shared" si="196"/>
        <v>#NUM!</v>
      </c>
      <c r="AC385" s="45">
        <v>376</v>
      </c>
      <c r="AD385" s="46">
        <f t="shared" si="207"/>
        <v>57711</v>
      </c>
      <c r="AE385" s="261" t="e">
        <f t="shared" si="183"/>
        <v>#NUM!</v>
      </c>
      <c r="AF385" s="262" t="e">
        <f t="shared" si="197"/>
        <v>#NUM!</v>
      </c>
      <c r="AG385" s="272" t="e">
        <f t="shared" si="184"/>
        <v>#NUM!</v>
      </c>
      <c r="AH385" s="263" t="e">
        <f t="shared" si="198"/>
        <v>#NUM!</v>
      </c>
      <c r="AJ385" s="45">
        <v>376</v>
      </c>
      <c r="AK385" s="46">
        <f t="shared" si="208"/>
        <v>57711</v>
      </c>
      <c r="AL385" s="261" t="e">
        <f t="shared" si="185"/>
        <v>#NUM!</v>
      </c>
      <c r="AM385" s="262" t="e">
        <f t="shared" si="199"/>
        <v>#NUM!</v>
      </c>
      <c r="AN385" s="272" t="e">
        <f t="shared" si="186"/>
        <v>#NUM!</v>
      </c>
      <c r="AO385" s="263" t="e">
        <f t="shared" si="200"/>
        <v>#NUM!</v>
      </c>
      <c r="AQ385" s="45">
        <v>376</v>
      </c>
      <c r="AR385" s="46">
        <f t="shared" si="209"/>
        <v>57742</v>
      </c>
      <c r="AS385" s="261" t="e">
        <f t="shared" si="187"/>
        <v>#NUM!</v>
      </c>
      <c r="AT385" s="262" t="e">
        <f t="shared" si="201"/>
        <v>#NUM!</v>
      </c>
      <c r="AU385" s="272" t="e">
        <f t="shared" si="188"/>
        <v>#NUM!</v>
      </c>
      <c r="AV385" s="263">
        <f t="shared" si="202"/>
        <v>0</v>
      </c>
    </row>
    <row r="386" spans="1:48" x14ac:dyDescent="0.45">
      <c r="A386" s="49">
        <v>377</v>
      </c>
      <c r="B386" s="46">
        <f t="shared" si="203"/>
        <v>57742</v>
      </c>
      <c r="C386" s="268" t="e">
        <f t="shared" si="175"/>
        <v>#NUM!</v>
      </c>
      <c r="D386" s="262" t="e">
        <f t="shared" si="189"/>
        <v>#NUM!</v>
      </c>
      <c r="E386" s="262" t="e">
        <f t="shared" si="176"/>
        <v>#NUM!</v>
      </c>
      <c r="F386" s="263" t="e">
        <f t="shared" si="190"/>
        <v>#NUM!</v>
      </c>
      <c r="G386" s="27"/>
      <c r="H386" s="45">
        <v>377</v>
      </c>
      <c r="I386" s="46">
        <f t="shared" si="204"/>
        <v>57742</v>
      </c>
      <c r="J386" s="261" t="e">
        <f t="shared" si="177"/>
        <v>#NUM!</v>
      </c>
      <c r="K386" s="262" t="e">
        <f t="shared" si="191"/>
        <v>#NUM!</v>
      </c>
      <c r="L386" s="272" t="e">
        <f t="shared" si="178"/>
        <v>#NUM!</v>
      </c>
      <c r="M386" s="263" t="e">
        <f t="shared" si="192"/>
        <v>#NUM!</v>
      </c>
      <c r="N386" s="26"/>
      <c r="O386" s="45">
        <v>377</v>
      </c>
      <c r="P386" s="46">
        <f t="shared" si="205"/>
        <v>57742</v>
      </c>
      <c r="Q386" s="261" t="e">
        <f t="shared" si="179"/>
        <v>#NUM!</v>
      </c>
      <c r="R386" s="262" t="e">
        <f t="shared" si="193"/>
        <v>#NUM!</v>
      </c>
      <c r="S386" s="272" t="e">
        <f t="shared" si="180"/>
        <v>#NUM!</v>
      </c>
      <c r="T386" s="263" t="e">
        <f t="shared" si="194"/>
        <v>#NUM!</v>
      </c>
      <c r="V386" s="45">
        <v>377</v>
      </c>
      <c r="W386" s="46">
        <f t="shared" si="206"/>
        <v>57742</v>
      </c>
      <c r="X386" s="261" t="e">
        <f t="shared" si="181"/>
        <v>#NUM!</v>
      </c>
      <c r="Y386" s="262" t="e">
        <f t="shared" si="195"/>
        <v>#NUM!</v>
      </c>
      <c r="Z386" s="272" t="e">
        <f t="shared" si="182"/>
        <v>#NUM!</v>
      </c>
      <c r="AA386" s="263" t="e">
        <f t="shared" si="196"/>
        <v>#NUM!</v>
      </c>
      <c r="AC386" s="45">
        <v>377</v>
      </c>
      <c r="AD386" s="46">
        <f t="shared" si="207"/>
        <v>57742</v>
      </c>
      <c r="AE386" s="261" t="e">
        <f t="shared" si="183"/>
        <v>#NUM!</v>
      </c>
      <c r="AF386" s="262" t="e">
        <f t="shared" si="197"/>
        <v>#NUM!</v>
      </c>
      <c r="AG386" s="272" t="e">
        <f t="shared" si="184"/>
        <v>#NUM!</v>
      </c>
      <c r="AH386" s="263" t="e">
        <f t="shared" si="198"/>
        <v>#NUM!</v>
      </c>
      <c r="AJ386" s="45">
        <v>377</v>
      </c>
      <c r="AK386" s="46">
        <f t="shared" si="208"/>
        <v>57742</v>
      </c>
      <c r="AL386" s="261" t="e">
        <f t="shared" si="185"/>
        <v>#NUM!</v>
      </c>
      <c r="AM386" s="262" t="e">
        <f t="shared" si="199"/>
        <v>#NUM!</v>
      </c>
      <c r="AN386" s="272" t="e">
        <f t="shared" si="186"/>
        <v>#NUM!</v>
      </c>
      <c r="AO386" s="263" t="e">
        <f t="shared" si="200"/>
        <v>#NUM!</v>
      </c>
      <c r="AQ386" s="45">
        <v>377</v>
      </c>
      <c r="AR386" s="46">
        <f t="shared" si="209"/>
        <v>57770</v>
      </c>
      <c r="AS386" s="261" t="e">
        <f t="shared" si="187"/>
        <v>#NUM!</v>
      </c>
      <c r="AT386" s="262" t="e">
        <f t="shared" si="201"/>
        <v>#NUM!</v>
      </c>
      <c r="AU386" s="272" t="e">
        <f t="shared" si="188"/>
        <v>#NUM!</v>
      </c>
      <c r="AV386" s="263">
        <f t="shared" si="202"/>
        <v>0</v>
      </c>
    </row>
    <row r="387" spans="1:48" x14ac:dyDescent="0.45">
      <c r="A387" s="49">
        <v>378</v>
      </c>
      <c r="B387" s="46">
        <f t="shared" si="203"/>
        <v>57770</v>
      </c>
      <c r="C387" s="268" t="e">
        <f t="shared" si="175"/>
        <v>#NUM!</v>
      </c>
      <c r="D387" s="262" t="e">
        <f t="shared" si="189"/>
        <v>#NUM!</v>
      </c>
      <c r="E387" s="262" t="e">
        <f t="shared" si="176"/>
        <v>#NUM!</v>
      </c>
      <c r="F387" s="263" t="e">
        <f t="shared" si="190"/>
        <v>#NUM!</v>
      </c>
      <c r="G387" s="27"/>
      <c r="H387" s="45">
        <v>378</v>
      </c>
      <c r="I387" s="46">
        <f t="shared" si="204"/>
        <v>57770</v>
      </c>
      <c r="J387" s="261" t="e">
        <f t="shared" si="177"/>
        <v>#NUM!</v>
      </c>
      <c r="K387" s="262" t="e">
        <f t="shared" si="191"/>
        <v>#NUM!</v>
      </c>
      <c r="L387" s="272" t="e">
        <f t="shared" si="178"/>
        <v>#NUM!</v>
      </c>
      <c r="M387" s="263" t="e">
        <f t="shared" si="192"/>
        <v>#NUM!</v>
      </c>
      <c r="N387" s="26"/>
      <c r="O387" s="45">
        <v>378</v>
      </c>
      <c r="P387" s="46">
        <f t="shared" si="205"/>
        <v>57770</v>
      </c>
      <c r="Q387" s="261" t="e">
        <f t="shared" si="179"/>
        <v>#NUM!</v>
      </c>
      <c r="R387" s="262" t="e">
        <f t="shared" si="193"/>
        <v>#NUM!</v>
      </c>
      <c r="S387" s="272" t="e">
        <f t="shared" si="180"/>
        <v>#NUM!</v>
      </c>
      <c r="T387" s="263" t="e">
        <f t="shared" si="194"/>
        <v>#NUM!</v>
      </c>
      <c r="V387" s="45">
        <v>378</v>
      </c>
      <c r="W387" s="46">
        <f t="shared" si="206"/>
        <v>57770</v>
      </c>
      <c r="X387" s="261" t="e">
        <f t="shared" si="181"/>
        <v>#NUM!</v>
      </c>
      <c r="Y387" s="262" t="e">
        <f t="shared" si="195"/>
        <v>#NUM!</v>
      </c>
      <c r="Z387" s="272" t="e">
        <f t="shared" si="182"/>
        <v>#NUM!</v>
      </c>
      <c r="AA387" s="263" t="e">
        <f t="shared" si="196"/>
        <v>#NUM!</v>
      </c>
      <c r="AC387" s="45">
        <v>378</v>
      </c>
      <c r="AD387" s="46">
        <f t="shared" si="207"/>
        <v>57770</v>
      </c>
      <c r="AE387" s="261" t="e">
        <f t="shared" si="183"/>
        <v>#NUM!</v>
      </c>
      <c r="AF387" s="262" t="e">
        <f t="shared" si="197"/>
        <v>#NUM!</v>
      </c>
      <c r="AG387" s="272" t="e">
        <f t="shared" si="184"/>
        <v>#NUM!</v>
      </c>
      <c r="AH387" s="263" t="e">
        <f t="shared" si="198"/>
        <v>#NUM!</v>
      </c>
      <c r="AJ387" s="45">
        <v>378</v>
      </c>
      <c r="AK387" s="46">
        <f t="shared" si="208"/>
        <v>57770</v>
      </c>
      <c r="AL387" s="261" t="e">
        <f t="shared" si="185"/>
        <v>#NUM!</v>
      </c>
      <c r="AM387" s="262" t="e">
        <f t="shared" si="199"/>
        <v>#NUM!</v>
      </c>
      <c r="AN387" s="272" t="e">
        <f t="shared" si="186"/>
        <v>#NUM!</v>
      </c>
      <c r="AO387" s="263" t="e">
        <f t="shared" si="200"/>
        <v>#NUM!</v>
      </c>
      <c r="AQ387" s="45">
        <v>378</v>
      </c>
      <c r="AR387" s="46">
        <f t="shared" si="209"/>
        <v>57801</v>
      </c>
      <c r="AS387" s="261" t="e">
        <f t="shared" si="187"/>
        <v>#NUM!</v>
      </c>
      <c r="AT387" s="262" t="e">
        <f t="shared" si="201"/>
        <v>#NUM!</v>
      </c>
      <c r="AU387" s="272" t="e">
        <f t="shared" si="188"/>
        <v>#NUM!</v>
      </c>
      <c r="AV387" s="263">
        <f t="shared" si="202"/>
        <v>0</v>
      </c>
    </row>
    <row r="388" spans="1:48" x14ac:dyDescent="0.45">
      <c r="A388" s="49">
        <v>379</v>
      </c>
      <c r="B388" s="46">
        <f t="shared" si="203"/>
        <v>57801</v>
      </c>
      <c r="C388" s="268" t="e">
        <f t="shared" si="175"/>
        <v>#NUM!</v>
      </c>
      <c r="D388" s="262" t="e">
        <f t="shared" si="189"/>
        <v>#NUM!</v>
      </c>
      <c r="E388" s="262" t="e">
        <f t="shared" si="176"/>
        <v>#NUM!</v>
      </c>
      <c r="F388" s="263" t="e">
        <f t="shared" si="190"/>
        <v>#NUM!</v>
      </c>
      <c r="G388" s="27"/>
      <c r="H388" s="45">
        <v>379</v>
      </c>
      <c r="I388" s="46">
        <f t="shared" si="204"/>
        <v>57801</v>
      </c>
      <c r="J388" s="261" t="e">
        <f t="shared" si="177"/>
        <v>#NUM!</v>
      </c>
      <c r="K388" s="262" t="e">
        <f t="shared" si="191"/>
        <v>#NUM!</v>
      </c>
      <c r="L388" s="272" t="e">
        <f t="shared" si="178"/>
        <v>#NUM!</v>
      </c>
      <c r="M388" s="263" t="e">
        <f t="shared" si="192"/>
        <v>#NUM!</v>
      </c>
      <c r="N388" s="26"/>
      <c r="O388" s="45">
        <v>379</v>
      </c>
      <c r="P388" s="46">
        <f t="shared" si="205"/>
        <v>57801</v>
      </c>
      <c r="Q388" s="261" t="e">
        <f t="shared" si="179"/>
        <v>#NUM!</v>
      </c>
      <c r="R388" s="262" t="e">
        <f t="shared" si="193"/>
        <v>#NUM!</v>
      </c>
      <c r="S388" s="272" t="e">
        <f t="shared" si="180"/>
        <v>#NUM!</v>
      </c>
      <c r="T388" s="263" t="e">
        <f t="shared" si="194"/>
        <v>#NUM!</v>
      </c>
      <c r="V388" s="45">
        <v>379</v>
      </c>
      <c r="W388" s="46">
        <f t="shared" si="206"/>
        <v>57801</v>
      </c>
      <c r="X388" s="261" t="e">
        <f t="shared" si="181"/>
        <v>#NUM!</v>
      </c>
      <c r="Y388" s="262" t="e">
        <f t="shared" si="195"/>
        <v>#NUM!</v>
      </c>
      <c r="Z388" s="272" t="e">
        <f t="shared" si="182"/>
        <v>#NUM!</v>
      </c>
      <c r="AA388" s="263" t="e">
        <f t="shared" si="196"/>
        <v>#NUM!</v>
      </c>
      <c r="AC388" s="45">
        <v>379</v>
      </c>
      <c r="AD388" s="46">
        <f t="shared" si="207"/>
        <v>57801</v>
      </c>
      <c r="AE388" s="261" t="e">
        <f t="shared" si="183"/>
        <v>#NUM!</v>
      </c>
      <c r="AF388" s="262" t="e">
        <f t="shared" si="197"/>
        <v>#NUM!</v>
      </c>
      <c r="AG388" s="272" t="e">
        <f t="shared" si="184"/>
        <v>#NUM!</v>
      </c>
      <c r="AH388" s="263" t="e">
        <f t="shared" si="198"/>
        <v>#NUM!</v>
      </c>
      <c r="AJ388" s="45">
        <v>379</v>
      </c>
      <c r="AK388" s="46">
        <f t="shared" si="208"/>
        <v>57801</v>
      </c>
      <c r="AL388" s="261" t="e">
        <f t="shared" si="185"/>
        <v>#NUM!</v>
      </c>
      <c r="AM388" s="262" t="e">
        <f t="shared" si="199"/>
        <v>#NUM!</v>
      </c>
      <c r="AN388" s="272" t="e">
        <f t="shared" si="186"/>
        <v>#NUM!</v>
      </c>
      <c r="AO388" s="263" t="e">
        <f t="shared" si="200"/>
        <v>#NUM!</v>
      </c>
      <c r="AQ388" s="45">
        <v>379</v>
      </c>
      <c r="AR388" s="46">
        <f t="shared" si="209"/>
        <v>57831</v>
      </c>
      <c r="AS388" s="261" t="e">
        <f t="shared" si="187"/>
        <v>#NUM!</v>
      </c>
      <c r="AT388" s="262" t="e">
        <f t="shared" si="201"/>
        <v>#NUM!</v>
      </c>
      <c r="AU388" s="272" t="e">
        <f t="shared" si="188"/>
        <v>#NUM!</v>
      </c>
      <c r="AV388" s="263">
        <f t="shared" si="202"/>
        <v>0</v>
      </c>
    </row>
    <row r="389" spans="1:48" x14ac:dyDescent="0.45">
      <c r="A389" s="49">
        <v>380</v>
      </c>
      <c r="B389" s="46">
        <f t="shared" si="203"/>
        <v>57831</v>
      </c>
      <c r="C389" s="268" t="e">
        <f t="shared" si="175"/>
        <v>#NUM!</v>
      </c>
      <c r="D389" s="262" t="e">
        <f t="shared" si="189"/>
        <v>#NUM!</v>
      </c>
      <c r="E389" s="262" t="e">
        <f t="shared" si="176"/>
        <v>#NUM!</v>
      </c>
      <c r="F389" s="263" t="e">
        <f t="shared" si="190"/>
        <v>#NUM!</v>
      </c>
      <c r="G389" s="27"/>
      <c r="H389" s="45">
        <v>380</v>
      </c>
      <c r="I389" s="46">
        <f t="shared" si="204"/>
        <v>57831</v>
      </c>
      <c r="J389" s="261" t="e">
        <f t="shared" si="177"/>
        <v>#NUM!</v>
      </c>
      <c r="K389" s="262" t="e">
        <f t="shared" si="191"/>
        <v>#NUM!</v>
      </c>
      <c r="L389" s="272" t="e">
        <f t="shared" si="178"/>
        <v>#NUM!</v>
      </c>
      <c r="M389" s="263" t="e">
        <f t="shared" si="192"/>
        <v>#NUM!</v>
      </c>
      <c r="N389" s="26"/>
      <c r="O389" s="45">
        <v>380</v>
      </c>
      <c r="P389" s="46">
        <f t="shared" si="205"/>
        <v>57831</v>
      </c>
      <c r="Q389" s="261" t="e">
        <f t="shared" si="179"/>
        <v>#NUM!</v>
      </c>
      <c r="R389" s="262" t="e">
        <f t="shared" si="193"/>
        <v>#NUM!</v>
      </c>
      <c r="S389" s="272" t="e">
        <f t="shared" si="180"/>
        <v>#NUM!</v>
      </c>
      <c r="T389" s="263" t="e">
        <f t="shared" si="194"/>
        <v>#NUM!</v>
      </c>
      <c r="V389" s="45">
        <v>380</v>
      </c>
      <c r="W389" s="46">
        <f t="shared" si="206"/>
        <v>57831</v>
      </c>
      <c r="X389" s="261" t="e">
        <f t="shared" si="181"/>
        <v>#NUM!</v>
      </c>
      <c r="Y389" s="262" t="e">
        <f t="shared" si="195"/>
        <v>#NUM!</v>
      </c>
      <c r="Z389" s="272" t="e">
        <f t="shared" si="182"/>
        <v>#NUM!</v>
      </c>
      <c r="AA389" s="263" t="e">
        <f t="shared" si="196"/>
        <v>#NUM!</v>
      </c>
      <c r="AC389" s="45">
        <v>380</v>
      </c>
      <c r="AD389" s="46">
        <f t="shared" si="207"/>
        <v>57831</v>
      </c>
      <c r="AE389" s="261" t="e">
        <f t="shared" si="183"/>
        <v>#NUM!</v>
      </c>
      <c r="AF389" s="262" t="e">
        <f t="shared" si="197"/>
        <v>#NUM!</v>
      </c>
      <c r="AG389" s="272" t="e">
        <f t="shared" si="184"/>
        <v>#NUM!</v>
      </c>
      <c r="AH389" s="263" t="e">
        <f t="shared" si="198"/>
        <v>#NUM!</v>
      </c>
      <c r="AJ389" s="45">
        <v>380</v>
      </c>
      <c r="AK389" s="46">
        <f t="shared" si="208"/>
        <v>57831</v>
      </c>
      <c r="AL389" s="261" t="e">
        <f t="shared" si="185"/>
        <v>#NUM!</v>
      </c>
      <c r="AM389" s="262" t="e">
        <f t="shared" si="199"/>
        <v>#NUM!</v>
      </c>
      <c r="AN389" s="272" t="e">
        <f t="shared" si="186"/>
        <v>#NUM!</v>
      </c>
      <c r="AO389" s="263" t="e">
        <f t="shared" si="200"/>
        <v>#NUM!</v>
      </c>
      <c r="AQ389" s="45">
        <v>380</v>
      </c>
      <c r="AR389" s="46">
        <f t="shared" si="209"/>
        <v>57862</v>
      </c>
      <c r="AS389" s="261" t="e">
        <f t="shared" si="187"/>
        <v>#NUM!</v>
      </c>
      <c r="AT389" s="262" t="e">
        <f t="shared" si="201"/>
        <v>#NUM!</v>
      </c>
      <c r="AU389" s="272" t="e">
        <f t="shared" si="188"/>
        <v>#NUM!</v>
      </c>
      <c r="AV389" s="263">
        <f t="shared" si="202"/>
        <v>0</v>
      </c>
    </row>
    <row r="390" spans="1:48" x14ac:dyDescent="0.45">
      <c r="A390" s="49">
        <v>381</v>
      </c>
      <c r="B390" s="46">
        <f t="shared" si="203"/>
        <v>57862</v>
      </c>
      <c r="C390" s="268" t="e">
        <f t="shared" si="175"/>
        <v>#NUM!</v>
      </c>
      <c r="D390" s="262" t="e">
        <f t="shared" si="189"/>
        <v>#NUM!</v>
      </c>
      <c r="E390" s="262" t="e">
        <f t="shared" si="176"/>
        <v>#NUM!</v>
      </c>
      <c r="F390" s="263" t="e">
        <f t="shared" si="190"/>
        <v>#NUM!</v>
      </c>
      <c r="G390" s="27"/>
      <c r="H390" s="45">
        <v>381</v>
      </c>
      <c r="I390" s="46">
        <f t="shared" si="204"/>
        <v>57862</v>
      </c>
      <c r="J390" s="261" t="e">
        <f t="shared" si="177"/>
        <v>#NUM!</v>
      </c>
      <c r="K390" s="262" t="e">
        <f t="shared" si="191"/>
        <v>#NUM!</v>
      </c>
      <c r="L390" s="272" t="e">
        <f t="shared" si="178"/>
        <v>#NUM!</v>
      </c>
      <c r="M390" s="263" t="e">
        <f t="shared" si="192"/>
        <v>#NUM!</v>
      </c>
      <c r="N390" s="26"/>
      <c r="O390" s="45">
        <v>381</v>
      </c>
      <c r="P390" s="46">
        <f t="shared" si="205"/>
        <v>57862</v>
      </c>
      <c r="Q390" s="261" t="e">
        <f t="shared" si="179"/>
        <v>#NUM!</v>
      </c>
      <c r="R390" s="262" t="e">
        <f t="shared" si="193"/>
        <v>#NUM!</v>
      </c>
      <c r="S390" s="272" t="e">
        <f t="shared" si="180"/>
        <v>#NUM!</v>
      </c>
      <c r="T390" s="263" t="e">
        <f t="shared" si="194"/>
        <v>#NUM!</v>
      </c>
      <c r="V390" s="45">
        <v>381</v>
      </c>
      <c r="W390" s="46">
        <f t="shared" si="206"/>
        <v>57862</v>
      </c>
      <c r="X390" s="261" t="e">
        <f t="shared" si="181"/>
        <v>#NUM!</v>
      </c>
      <c r="Y390" s="262" t="e">
        <f t="shared" si="195"/>
        <v>#NUM!</v>
      </c>
      <c r="Z390" s="272" t="e">
        <f t="shared" si="182"/>
        <v>#NUM!</v>
      </c>
      <c r="AA390" s="263" t="e">
        <f t="shared" si="196"/>
        <v>#NUM!</v>
      </c>
      <c r="AC390" s="45">
        <v>381</v>
      </c>
      <c r="AD390" s="46">
        <f t="shared" si="207"/>
        <v>57862</v>
      </c>
      <c r="AE390" s="261" t="e">
        <f t="shared" si="183"/>
        <v>#NUM!</v>
      </c>
      <c r="AF390" s="262" t="e">
        <f t="shared" si="197"/>
        <v>#NUM!</v>
      </c>
      <c r="AG390" s="272" t="e">
        <f t="shared" si="184"/>
        <v>#NUM!</v>
      </c>
      <c r="AH390" s="263" t="e">
        <f t="shared" si="198"/>
        <v>#NUM!</v>
      </c>
      <c r="AJ390" s="45">
        <v>381</v>
      </c>
      <c r="AK390" s="46">
        <f t="shared" si="208"/>
        <v>57862</v>
      </c>
      <c r="AL390" s="261" t="e">
        <f t="shared" si="185"/>
        <v>#NUM!</v>
      </c>
      <c r="AM390" s="262" t="e">
        <f t="shared" si="199"/>
        <v>#NUM!</v>
      </c>
      <c r="AN390" s="272" t="e">
        <f t="shared" si="186"/>
        <v>#NUM!</v>
      </c>
      <c r="AO390" s="263" t="e">
        <f t="shared" si="200"/>
        <v>#NUM!</v>
      </c>
      <c r="AQ390" s="45">
        <v>381</v>
      </c>
      <c r="AR390" s="46">
        <f t="shared" si="209"/>
        <v>57892</v>
      </c>
      <c r="AS390" s="261" t="e">
        <f t="shared" si="187"/>
        <v>#NUM!</v>
      </c>
      <c r="AT390" s="262" t="e">
        <f t="shared" si="201"/>
        <v>#NUM!</v>
      </c>
      <c r="AU390" s="272" t="e">
        <f t="shared" si="188"/>
        <v>#NUM!</v>
      </c>
      <c r="AV390" s="263">
        <f t="shared" si="202"/>
        <v>0</v>
      </c>
    </row>
    <row r="391" spans="1:48" x14ac:dyDescent="0.45">
      <c r="A391" s="49">
        <v>382</v>
      </c>
      <c r="B391" s="46">
        <f t="shared" si="203"/>
        <v>57892</v>
      </c>
      <c r="C391" s="268" t="e">
        <f t="shared" si="175"/>
        <v>#NUM!</v>
      </c>
      <c r="D391" s="262" t="e">
        <f t="shared" si="189"/>
        <v>#NUM!</v>
      </c>
      <c r="E391" s="262" t="e">
        <f t="shared" si="176"/>
        <v>#NUM!</v>
      </c>
      <c r="F391" s="263" t="e">
        <f t="shared" si="190"/>
        <v>#NUM!</v>
      </c>
      <c r="G391" s="27"/>
      <c r="H391" s="45">
        <v>382</v>
      </c>
      <c r="I391" s="46">
        <f t="shared" si="204"/>
        <v>57892</v>
      </c>
      <c r="J391" s="261" t="e">
        <f t="shared" si="177"/>
        <v>#NUM!</v>
      </c>
      <c r="K391" s="262" t="e">
        <f t="shared" si="191"/>
        <v>#NUM!</v>
      </c>
      <c r="L391" s="272" t="e">
        <f t="shared" si="178"/>
        <v>#NUM!</v>
      </c>
      <c r="M391" s="263" t="e">
        <f t="shared" si="192"/>
        <v>#NUM!</v>
      </c>
      <c r="N391" s="26"/>
      <c r="O391" s="45">
        <v>382</v>
      </c>
      <c r="P391" s="46">
        <f t="shared" si="205"/>
        <v>57892</v>
      </c>
      <c r="Q391" s="261" t="e">
        <f t="shared" si="179"/>
        <v>#NUM!</v>
      </c>
      <c r="R391" s="262" t="e">
        <f t="shared" si="193"/>
        <v>#NUM!</v>
      </c>
      <c r="S391" s="272" t="e">
        <f t="shared" si="180"/>
        <v>#NUM!</v>
      </c>
      <c r="T391" s="263" t="e">
        <f t="shared" si="194"/>
        <v>#NUM!</v>
      </c>
      <c r="V391" s="45">
        <v>382</v>
      </c>
      <c r="W391" s="46">
        <f t="shared" si="206"/>
        <v>57892</v>
      </c>
      <c r="X391" s="261" t="e">
        <f t="shared" si="181"/>
        <v>#NUM!</v>
      </c>
      <c r="Y391" s="262" t="e">
        <f t="shared" si="195"/>
        <v>#NUM!</v>
      </c>
      <c r="Z391" s="272" t="e">
        <f t="shared" si="182"/>
        <v>#NUM!</v>
      </c>
      <c r="AA391" s="263" t="e">
        <f t="shared" si="196"/>
        <v>#NUM!</v>
      </c>
      <c r="AC391" s="45">
        <v>382</v>
      </c>
      <c r="AD391" s="46">
        <f t="shared" si="207"/>
        <v>57892</v>
      </c>
      <c r="AE391" s="261" t="e">
        <f t="shared" si="183"/>
        <v>#NUM!</v>
      </c>
      <c r="AF391" s="262" t="e">
        <f t="shared" si="197"/>
        <v>#NUM!</v>
      </c>
      <c r="AG391" s="272" t="e">
        <f t="shared" si="184"/>
        <v>#NUM!</v>
      </c>
      <c r="AH391" s="263" t="e">
        <f t="shared" si="198"/>
        <v>#NUM!</v>
      </c>
      <c r="AJ391" s="45">
        <v>382</v>
      </c>
      <c r="AK391" s="46">
        <f t="shared" si="208"/>
        <v>57892</v>
      </c>
      <c r="AL391" s="261" t="e">
        <f t="shared" si="185"/>
        <v>#NUM!</v>
      </c>
      <c r="AM391" s="262" t="e">
        <f t="shared" si="199"/>
        <v>#NUM!</v>
      </c>
      <c r="AN391" s="272" t="e">
        <f t="shared" si="186"/>
        <v>#NUM!</v>
      </c>
      <c r="AO391" s="263" t="e">
        <f t="shared" si="200"/>
        <v>#NUM!</v>
      </c>
      <c r="AQ391" s="45">
        <v>382</v>
      </c>
      <c r="AR391" s="46">
        <f t="shared" si="209"/>
        <v>57923</v>
      </c>
      <c r="AS391" s="261" t="e">
        <f t="shared" si="187"/>
        <v>#NUM!</v>
      </c>
      <c r="AT391" s="262" t="e">
        <f t="shared" si="201"/>
        <v>#NUM!</v>
      </c>
      <c r="AU391" s="272" t="e">
        <f t="shared" si="188"/>
        <v>#NUM!</v>
      </c>
      <c r="AV391" s="263">
        <f t="shared" si="202"/>
        <v>0</v>
      </c>
    </row>
    <row r="392" spans="1:48" x14ac:dyDescent="0.45">
      <c r="A392" s="49">
        <v>383</v>
      </c>
      <c r="B392" s="46">
        <f t="shared" si="203"/>
        <v>57923</v>
      </c>
      <c r="C392" s="268" t="e">
        <f t="shared" si="175"/>
        <v>#NUM!</v>
      </c>
      <c r="D392" s="262" t="e">
        <f t="shared" si="189"/>
        <v>#NUM!</v>
      </c>
      <c r="E392" s="262" t="e">
        <f t="shared" si="176"/>
        <v>#NUM!</v>
      </c>
      <c r="F392" s="263" t="e">
        <f t="shared" si="190"/>
        <v>#NUM!</v>
      </c>
      <c r="G392" s="27"/>
      <c r="H392" s="45">
        <v>383</v>
      </c>
      <c r="I392" s="46">
        <f t="shared" si="204"/>
        <v>57923</v>
      </c>
      <c r="J392" s="261" t="e">
        <f t="shared" si="177"/>
        <v>#NUM!</v>
      </c>
      <c r="K392" s="262" t="e">
        <f t="shared" si="191"/>
        <v>#NUM!</v>
      </c>
      <c r="L392" s="272" t="e">
        <f t="shared" si="178"/>
        <v>#NUM!</v>
      </c>
      <c r="M392" s="263" t="e">
        <f t="shared" si="192"/>
        <v>#NUM!</v>
      </c>
      <c r="N392" s="26"/>
      <c r="O392" s="45">
        <v>383</v>
      </c>
      <c r="P392" s="46">
        <f t="shared" si="205"/>
        <v>57923</v>
      </c>
      <c r="Q392" s="261" t="e">
        <f t="shared" si="179"/>
        <v>#NUM!</v>
      </c>
      <c r="R392" s="262" t="e">
        <f t="shared" si="193"/>
        <v>#NUM!</v>
      </c>
      <c r="S392" s="272" t="e">
        <f t="shared" si="180"/>
        <v>#NUM!</v>
      </c>
      <c r="T392" s="263" t="e">
        <f t="shared" si="194"/>
        <v>#NUM!</v>
      </c>
      <c r="V392" s="45">
        <v>383</v>
      </c>
      <c r="W392" s="46">
        <f t="shared" si="206"/>
        <v>57923</v>
      </c>
      <c r="X392" s="261" t="e">
        <f t="shared" si="181"/>
        <v>#NUM!</v>
      </c>
      <c r="Y392" s="262" t="e">
        <f t="shared" si="195"/>
        <v>#NUM!</v>
      </c>
      <c r="Z392" s="272" t="e">
        <f t="shared" si="182"/>
        <v>#NUM!</v>
      </c>
      <c r="AA392" s="263" t="e">
        <f t="shared" si="196"/>
        <v>#NUM!</v>
      </c>
      <c r="AC392" s="45">
        <v>383</v>
      </c>
      <c r="AD392" s="46">
        <f t="shared" si="207"/>
        <v>57923</v>
      </c>
      <c r="AE392" s="261" t="e">
        <f t="shared" si="183"/>
        <v>#NUM!</v>
      </c>
      <c r="AF392" s="262" t="e">
        <f t="shared" si="197"/>
        <v>#NUM!</v>
      </c>
      <c r="AG392" s="272" t="e">
        <f t="shared" si="184"/>
        <v>#NUM!</v>
      </c>
      <c r="AH392" s="263" t="e">
        <f t="shared" si="198"/>
        <v>#NUM!</v>
      </c>
      <c r="AJ392" s="45">
        <v>383</v>
      </c>
      <c r="AK392" s="46">
        <f t="shared" si="208"/>
        <v>57923</v>
      </c>
      <c r="AL392" s="261" t="e">
        <f t="shared" si="185"/>
        <v>#NUM!</v>
      </c>
      <c r="AM392" s="262" t="e">
        <f t="shared" si="199"/>
        <v>#NUM!</v>
      </c>
      <c r="AN392" s="272" t="e">
        <f t="shared" si="186"/>
        <v>#NUM!</v>
      </c>
      <c r="AO392" s="263" t="e">
        <f t="shared" si="200"/>
        <v>#NUM!</v>
      </c>
      <c r="AQ392" s="45">
        <v>383</v>
      </c>
      <c r="AR392" s="46">
        <f t="shared" si="209"/>
        <v>57954</v>
      </c>
      <c r="AS392" s="261" t="e">
        <f t="shared" si="187"/>
        <v>#NUM!</v>
      </c>
      <c r="AT392" s="262" t="e">
        <f t="shared" si="201"/>
        <v>#NUM!</v>
      </c>
      <c r="AU392" s="272" t="e">
        <f t="shared" si="188"/>
        <v>#NUM!</v>
      </c>
      <c r="AV392" s="263">
        <f t="shared" si="202"/>
        <v>0</v>
      </c>
    </row>
    <row r="393" spans="1:48" ht="14.65" thickBot="1" x14ac:dyDescent="0.5">
      <c r="A393" s="52">
        <v>384</v>
      </c>
      <c r="B393" s="53">
        <f t="shared" si="203"/>
        <v>57954</v>
      </c>
      <c r="C393" s="269" t="e">
        <f t="shared" si="175"/>
        <v>#NUM!</v>
      </c>
      <c r="D393" s="265" t="e">
        <f t="shared" si="189"/>
        <v>#NUM!</v>
      </c>
      <c r="E393" s="265" t="e">
        <f t="shared" si="176"/>
        <v>#NUM!</v>
      </c>
      <c r="F393" s="266" t="e">
        <f t="shared" si="190"/>
        <v>#NUM!</v>
      </c>
      <c r="G393" s="27"/>
      <c r="H393" s="47">
        <v>384</v>
      </c>
      <c r="I393" s="53">
        <f t="shared" si="204"/>
        <v>57954</v>
      </c>
      <c r="J393" s="264" t="e">
        <f t="shared" si="177"/>
        <v>#NUM!</v>
      </c>
      <c r="K393" s="265" t="e">
        <f t="shared" si="191"/>
        <v>#NUM!</v>
      </c>
      <c r="L393" s="273" t="e">
        <f t="shared" si="178"/>
        <v>#NUM!</v>
      </c>
      <c r="M393" s="266" t="e">
        <f t="shared" si="192"/>
        <v>#NUM!</v>
      </c>
      <c r="N393" s="26"/>
      <c r="O393" s="47">
        <v>384</v>
      </c>
      <c r="P393" s="53">
        <f t="shared" si="205"/>
        <v>57954</v>
      </c>
      <c r="Q393" s="264" t="e">
        <f t="shared" si="179"/>
        <v>#NUM!</v>
      </c>
      <c r="R393" s="265" t="e">
        <f t="shared" si="193"/>
        <v>#NUM!</v>
      </c>
      <c r="S393" s="273" t="e">
        <f t="shared" si="180"/>
        <v>#NUM!</v>
      </c>
      <c r="T393" s="266" t="e">
        <f t="shared" si="194"/>
        <v>#NUM!</v>
      </c>
      <c r="V393" s="47">
        <v>384</v>
      </c>
      <c r="W393" s="53">
        <f t="shared" si="206"/>
        <v>57954</v>
      </c>
      <c r="X393" s="264" t="e">
        <f t="shared" si="181"/>
        <v>#NUM!</v>
      </c>
      <c r="Y393" s="265" t="e">
        <f t="shared" si="195"/>
        <v>#NUM!</v>
      </c>
      <c r="Z393" s="273" t="e">
        <f t="shared" si="182"/>
        <v>#NUM!</v>
      </c>
      <c r="AA393" s="266" t="e">
        <f t="shared" si="196"/>
        <v>#NUM!</v>
      </c>
      <c r="AC393" s="47">
        <v>384</v>
      </c>
      <c r="AD393" s="53">
        <f t="shared" si="207"/>
        <v>57954</v>
      </c>
      <c r="AE393" s="264" t="e">
        <f t="shared" si="183"/>
        <v>#NUM!</v>
      </c>
      <c r="AF393" s="265" t="e">
        <f t="shared" si="197"/>
        <v>#NUM!</v>
      </c>
      <c r="AG393" s="273" t="e">
        <f t="shared" si="184"/>
        <v>#NUM!</v>
      </c>
      <c r="AH393" s="266" t="e">
        <f t="shared" si="198"/>
        <v>#NUM!</v>
      </c>
      <c r="AJ393" s="47">
        <v>384</v>
      </c>
      <c r="AK393" s="53">
        <f t="shared" si="208"/>
        <v>57954</v>
      </c>
      <c r="AL393" s="264" t="e">
        <f t="shared" si="185"/>
        <v>#NUM!</v>
      </c>
      <c r="AM393" s="265" t="e">
        <f t="shared" si="199"/>
        <v>#NUM!</v>
      </c>
      <c r="AN393" s="273" t="e">
        <f t="shared" si="186"/>
        <v>#NUM!</v>
      </c>
      <c r="AO393" s="266" t="e">
        <f t="shared" si="200"/>
        <v>#NUM!</v>
      </c>
      <c r="AQ393" s="47">
        <v>384</v>
      </c>
      <c r="AR393" s="53">
        <f t="shared" si="209"/>
        <v>57984</v>
      </c>
      <c r="AS393" s="264" t="e">
        <f t="shared" si="187"/>
        <v>#NUM!</v>
      </c>
      <c r="AT393" s="265" t="e">
        <f t="shared" si="201"/>
        <v>#NUM!</v>
      </c>
      <c r="AU393" s="273" t="e">
        <f t="shared" si="188"/>
        <v>#NUM!</v>
      </c>
      <c r="AV393" s="266">
        <f t="shared" si="202"/>
        <v>0</v>
      </c>
    </row>
    <row r="394" spans="1:48" x14ac:dyDescent="0.45">
      <c r="A394" s="49">
        <v>385</v>
      </c>
      <c r="B394" s="46">
        <f t="shared" si="203"/>
        <v>57984</v>
      </c>
      <c r="C394" s="270" t="e">
        <f t="shared" ref="C394:C457" si="210">C393-D394</f>
        <v>#NUM!</v>
      </c>
      <c r="D394" s="259" t="e">
        <f t="shared" si="189"/>
        <v>#NUM!</v>
      </c>
      <c r="E394" s="259" t="e">
        <f t="shared" ref="E394:E457" si="211">F394-D394</f>
        <v>#NUM!</v>
      </c>
      <c r="F394" s="260" t="e">
        <f t="shared" si="190"/>
        <v>#NUM!</v>
      </c>
      <c r="G394" s="27"/>
      <c r="H394" s="43">
        <v>385</v>
      </c>
      <c r="I394" s="46">
        <f t="shared" si="204"/>
        <v>57984</v>
      </c>
      <c r="J394" s="258" t="e">
        <f t="shared" ref="J394:J457" si="212">J393-K394</f>
        <v>#NUM!</v>
      </c>
      <c r="K394" s="259" t="e">
        <f t="shared" si="191"/>
        <v>#NUM!</v>
      </c>
      <c r="L394" s="271" t="e">
        <f t="shared" ref="L394:L457" si="213">M394-K394</f>
        <v>#NUM!</v>
      </c>
      <c r="M394" s="260" t="e">
        <f t="shared" si="192"/>
        <v>#NUM!</v>
      </c>
      <c r="N394" s="26"/>
      <c r="O394" s="43">
        <v>385</v>
      </c>
      <c r="P394" s="46">
        <f t="shared" si="205"/>
        <v>57984</v>
      </c>
      <c r="Q394" s="258" t="e">
        <f t="shared" ref="Q394:Q457" si="214">Q393-R394</f>
        <v>#NUM!</v>
      </c>
      <c r="R394" s="259" t="e">
        <f t="shared" si="193"/>
        <v>#NUM!</v>
      </c>
      <c r="S394" s="271" t="e">
        <f t="shared" ref="S394:S457" si="215">T394-R394</f>
        <v>#NUM!</v>
      </c>
      <c r="T394" s="260" t="e">
        <f t="shared" si="194"/>
        <v>#NUM!</v>
      </c>
      <c r="V394" s="43">
        <v>385</v>
      </c>
      <c r="W394" s="46">
        <f t="shared" si="206"/>
        <v>57984</v>
      </c>
      <c r="X394" s="258" t="e">
        <f t="shared" ref="X394:X457" si="216">X393-Y394</f>
        <v>#NUM!</v>
      </c>
      <c r="Y394" s="259" t="e">
        <f t="shared" si="195"/>
        <v>#NUM!</v>
      </c>
      <c r="Z394" s="271" t="e">
        <f t="shared" ref="Z394:Z457" si="217">AA394-Y394</f>
        <v>#NUM!</v>
      </c>
      <c r="AA394" s="260" t="e">
        <f t="shared" si="196"/>
        <v>#NUM!</v>
      </c>
      <c r="AC394" s="43">
        <v>385</v>
      </c>
      <c r="AD394" s="46">
        <f t="shared" si="207"/>
        <v>57984</v>
      </c>
      <c r="AE394" s="258" t="e">
        <f t="shared" ref="AE394:AE457" si="218">AE393-AF394</f>
        <v>#NUM!</v>
      </c>
      <c r="AF394" s="259" t="e">
        <f t="shared" si="197"/>
        <v>#NUM!</v>
      </c>
      <c r="AG394" s="271" t="e">
        <f t="shared" ref="AG394:AG457" si="219">AH394-AF394</f>
        <v>#NUM!</v>
      </c>
      <c r="AH394" s="260" t="e">
        <f t="shared" si="198"/>
        <v>#NUM!</v>
      </c>
      <c r="AJ394" s="43">
        <v>385</v>
      </c>
      <c r="AK394" s="46">
        <f t="shared" si="208"/>
        <v>57984</v>
      </c>
      <c r="AL394" s="258" t="e">
        <f t="shared" ref="AL394:AL457" si="220">AL393-AM394</f>
        <v>#NUM!</v>
      </c>
      <c r="AM394" s="259" t="e">
        <f t="shared" si="199"/>
        <v>#NUM!</v>
      </c>
      <c r="AN394" s="271" t="e">
        <f t="shared" ref="AN394:AN457" si="221">AO394-AM394</f>
        <v>#NUM!</v>
      </c>
      <c r="AO394" s="260" t="e">
        <f t="shared" si="200"/>
        <v>#NUM!</v>
      </c>
      <c r="AQ394" s="43">
        <v>385</v>
      </c>
      <c r="AR394" s="46">
        <f t="shared" si="209"/>
        <v>58015</v>
      </c>
      <c r="AS394" s="258" t="e">
        <f t="shared" ref="AS394:AS457" si="222">AS393-AT394</f>
        <v>#NUM!</v>
      </c>
      <c r="AT394" s="259" t="e">
        <f t="shared" si="201"/>
        <v>#NUM!</v>
      </c>
      <c r="AU394" s="271" t="e">
        <f t="shared" ref="AU394:AU457" si="223">AV394-AT394</f>
        <v>#NUM!</v>
      </c>
      <c r="AV394" s="260">
        <f t="shared" si="202"/>
        <v>0</v>
      </c>
    </row>
    <row r="395" spans="1:48" x14ac:dyDescent="0.45">
      <c r="A395" s="49">
        <v>386</v>
      </c>
      <c r="B395" s="46">
        <f t="shared" si="203"/>
        <v>58015</v>
      </c>
      <c r="C395" s="268" t="e">
        <f t="shared" si="210"/>
        <v>#NUM!</v>
      </c>
      <c r="D395" s="262" t="e">
        <f t="shared" ref="D395:D458" si="224">IF($D$5="I/O",0,IF(AND($D$6&gt;0,A395/12&lt;=$D$6),0,-PPMT($C$3/12,(A395-$D$6*12),$D$3*$D$5,$C$2)))</f>
        <v>#NUM!</v>
      </c>
      <c r="E395" s="262" t="e">
        <f t="shared" si="211"/>
        <v>#NUM!</v>
      </c>
      <c r="F395" s="263" t="e">
        <f t="shared" ref="F395:F458" si="225">IF(AND(D$6&gt;0,A395/12&lt;=D$6),C$2*(C$3/12),D$2)</f>
        <v>#NUM!</v>
      </c>
      <c r="G395" s="27"/>
      <c r="H395" s="45">
        <v>386</v>
      </c>
      <c r="I395" s="46">
        <f t="shared" si="204"/>
        <v>58015</v>
      </c>
      <c r="J395" s="261" t="e">
        <f t="shared" si="212"/>
        <v>#NUM!</v>
      </c>
      <c r="K395" s="262" t="e">
        <f t="shared" ref="K395:K458" si="226">IF(K$5="I/O",0,IF(AND(K$6&gt;0,H395/12&lt;=K$6),0,-PPMT(J$3/12,(H395-K$6*12),K$3*K$5,J$2)))</f>
        <v>#NUM!</v>
      </c>
      <c r="L395" s="272" t="e">
        <f t="shared" si="213"/>
        <v>#NUM!</v>
      </c>
      <c r="M395" s="263" t="e">
        <f t="shared" ref="M395:M458" si="227">IF(AND(K$6&gt;0,H395/12&lt;=K$6),J$2*(J$3/12),K$2)</f>
        <v>#NUM!</v>
      </c>
      <c r="N395" s="26"/>
      <c r="O395" s="45">
        <v>386</v>
      </c>
      <c r="P395" s="46">
        <f t="shared" si="205"/>
        <v>58015</v>
      </c>
      <c r="Q395" s="261" t="e">
        <f t="shared" si="214"/>
        <v>#NUM!</v>
      </c>
      <c r="R395" s="262" t="e">
        <f t="shared" ref="R395:R458" si="228">IF(R$5="I/O",0,IF(AND(R$6&gt;0,O395/12&lt;=R$6),0,-PPMT(Q$3/12,(O395-R$6*12),R$3*R$5,Q$2)))</f>
        <v>#NUM!</v>
      </c>
      <c r="S395" s="272" t="e">
        <f t="shared" si="215"/>
        <v>#NUM!</v>
      </c>
      <c r="T395" s="263" t="e">
        <f t="shared" ref="T395:T458" si="229">IF(AND(R$6&gt;0,O395/12&lt;=R$6),Q$2*(Q$3/12),R$2)</f>
        <v>#NUM!</v>
      </c>
      <c r="V395" s="45">
        <v>386</v>
      </c>
      <c r="W395" s="46">
        <f t="shared" si="206"/>
        <v>58015</v>
      </c>
      <c r="X395" s="261" t="e">
        <f t="shared" si="216"/>
        <v>#NUM!</v>
      </c>
      <c r="Y395" s="262" t="e">
        <f t="shared" ref="Y395:Y458" si="230">IF(Y$5="I/O",0,IF(AND(Y$6&gt;0,V395/12&lt;=Y$6),0,-PPMT(X$3/12,(V395-Y$6*12),Y$3*Y$5,X$2)))</f>
        <v>#NUM!</v>
      </c>
      <c r="Z395" s="272" t="e">
        <f t="shared" si="217"/>
        <v>#NUM!</v>
      </c>
      <c r="AA395" s="263" t="e">
        <f t="shared" ref="AA395:AA458" si="231">IF(AND(Y$6&gt;0,V395/12&lt;=Y$6),X$2*(X$3/12),Y$2)</f>
        <v>#NUM!</v>
      </c>
      <c r="AC395" s="45">
        <v>386</v>
      </c>
      <c r="AD395" s="46">
        <f t="shared" si="207"/>
        <v>58015</v>
      </c>
      <c r="AE395" s="261" t="e">
        <f t="shared" si="218"/>
        <v>#NUM!</v>
      </c>
      <c r="AF395" s="262" t="e">
        <f t="shared" ref="AF395:AF458" si="232">IF(AF$5="I/O",0,IF(AND(AF$6&gt;0,AC395/12&lt;=AF$6),0,-PPMT(AE$3/12,(AC395-AF$6*12),AF$3*AF$5,AE$2)))</f>
        <v>#NUM!</v>
      </c>
      <c r="AG395" s="272" t="e">
        <f t="shared" si="219"/>
        <v>#NUM!</v>
      </c>
      <c r="AH395" s="263" t="e">
        <f t="shared" ref="AH395:AH458" si="233">IF(AND(AF$6&gt;0,AC395/12&lt;=AF$6),AE$2*(AE$3/12),AF$2)</f>
        <v>#NUM!</v>
      </c>
      <c r="AJ395" s="45">
        <v>386</v>
      </c>
      <c r="AK395" s="46">
        <f t="shared" si="208"/>
        <v>58015</v>
      </c>
      <c r="AL395" s="261" t="e">
        <f t="shared" si="220"/>
        <v>#NUM!</v>
      </c>
      <c r="AM395" s="262" t="e">
        <f t="shared" ref="AM395:AM458" si="234">IF(AM$5="I/O",0,IF(AND(AM$6&gt;0,AJ395/12&lt;=AM$6),0,-PPMT(AL$3/12,(AJ395-AM$6*12),AM$3*AM$5,AL$2)))</f>
        <v>#NUM!</v>
      </c>
      <c r="AN395" s="272" t="e">
        <f t="shared" si="221"/>
        <v>#NUM!</v>
      </c>
      <c r="AO395" s="263" t="e">
        <f t="shared" ref="AO395:AO458" si="235">IF(AND(AM$6&gt;0,AJ395/12&lt;=AM$6),AL$2*(AL$3/12),AM$2)</f>
        <v>#NUM!</v>
      </c>
      <c r="AQ395" s="45">
        <v>386</v>
      </c>
      <c r="AR395" s="46">
        <f t="shared" si="209"/>
        <v>58045</v>
      </c>
      <c r="AS395" s="261" t="e">
        <f t="shared" si="222"/>
        <v>#NUM!</v>
      </c>
      <c r="AT395" s="262" t="e">
        <f t="shared" ref="AT395:AT458" si="236">IF(AT$5="I/O",0,IF(AND(AT$6&gt;0,AQ395/12&lt;=AT$6),0,-PPMT(AS$3/12,(AQ395-AT$6*12),AT$3*AT$5,AS$2)))</f>
        <v>#NUM!</v>
      </c>
      <c r="AU395" s="272" t="e">
        <f t="shared" si="223"/>
        <v>#NUM!</v>
      </c>
      <c r="AV395" s="263">
        <f t="shared" ref="AV395:AV458" si="237">IF(AND(AT$6&gt;0,AQ395/12&lt;=AT$6),AS$2*(AS$3/12),AT$2)</f>
        <v>0</v>
      </c>
    </row>
    <row r="396" spans="1:48" x14ac:dyDescent="0.45">
      <c r="A396" s="49">
        <v>387</v>
      </c>
      <c r="B396" s="46">
        <f t="shared" ref="B396:B459" si="238">EDATE(B395,1)</f>
        <v>58045</v>
      </c>
      <c r="C396" s="268" t="e">
        <f t="shared" si="210"/>
        <v>#NUM!</v>
      </c>
      <c r="D396" s="262" t="e">
        <f t="shared" si="224"/>
        <v>#NUM!</v>
      </c>
      <c r="E396" s="262" t="e">
        <f t="shared" si="211"/>
        <v>#NUM!</v>
      </c>
      <c r="F396" s="263" t="e">
        <f t="shared" si="225"/>
        <v>#NUM!</v>
      </c>
      <c r="G396" s="27"/>
      <c r="H396" s="45">
        <v>387</v>
      </c>
      <c r="I396" s="46">
        <f t="shared" ref="I396:I459" si="239">EDATE(I395,1)</f>
        <v>58045</v>
      </c>
      <c r="J396" s="261" t="e">
        <f t="shared" si="212"/>
        <v>#NUM!</v>
      </c>
      <c r="K396" s="262" t="e">
        <f t="shared" si="226"/>
        <v>#NUM!</v>
      </c>
      <c r="L396" s="272" t="e">
        <f t="shared" si="213"/>
        <v>#NUM!</v>
      </c>
      <c r="M396" s="263" t="e">
        <f t="shared" si="227"/>
        <v>#NUM!</v>
      </c>
      <c r="N396" s="26"/>
      <c r="O396" s="45">
        <v>387</v>
      </c>
      <c r="P396" s="46">
        <f t="shared" ref="P396:P459" si="240">EDATE(P395,1)</f>
        <v>58045</v>
      </c>
      <c r="Q396" s="261" t="e">
        <f t="shared" si="214"/>
        <v>#NUM!</v>
      </c>
      <c r="R396" s="262" t="e">
        <f t="shared" si="228"/>
        <v>#NUM!</v>
      </c>
      <c r="S396" s="272" t="e">
        <f t="shared" si="215"/>
        <v>#NUM!</v>
      </c>
      <c r="T396" s="263" t="e">
        <f t="shared" si="229"/>
        <v>#NUM!</v>
      </c>
      <c r="V396" s="45">
        <v>387</v>
      </c>
      <c r="W396" s="46">
        <f t="shared" ref="W396:W459" si="241">EDATE(W395,1)</f>
        <v>58045</v>
      </c>
      <c r="X396" s="261" t="e">
        <f t="shared" si="216"/>
        <v>#NUM!</v>
      </c>
      <c r="Y396" s="262" t="e">
        <f t="shared" si="230"/>
        <v>#NUM!</v>
      </c>
      <c r="Z396" s="272" t="e">
        <f t="shared" si="217"/>
        <v>#NUM!</v>
      </c>
      <c r="AA396" s="263" t="e">
        <f t="shared" si="231"/>
        <v>#NUM!</v>
      </c>
      <c r="AC396" s="45">
        <v>387</v>
      </c>
      <c r="AD396" s="46">
        <f t="shared" ref="AD396:AD459" si="242">EDATE(AD395,1)</f>
        <v>58045</v>
      </c>
      <c r="AE396" s="261" t="e">
        <f t="shared" si="218"/>
        <v>#NUM!</v>
      </c>
      <c r="AF396" s="262" t="e">
        <f t="shared" si="232"/>
        <v>#NUM!</v>
      </c>
      <c r="AG396" s="272" t="e">
        <f t="shared" si="219"/>
        <v>#NUM!</v>
      </c>
      <c r="AH396" s="263" t="e">
        <f t="shared" si="233"/>
        <v>#NUM!</v>
      </c>
      <c r="AJ396" s="45">
        <v>387</v>
      </c>
      <c r="AK396" s="46">
        <f t="shared" ref="AK396:AK459" si="243">EDATE(AK395,1)</f>
        <v>58045</v>
      </c>
      <c r="AL396" s="261" t="e">
        <f t="shared" si="220"/>
        <v>#NUM!</v>
      </c>
      <c r="AM396" s="262" t="e">
        <f t="shared" si="234"/>
        <v>#NUM!</v>
      </c>
      <c r="AN396" s="272" t="e">
        <f t="shared" si="221"/>
        <v>#NUM!</v>
      </c>
      <c r="AO396" s="263" t="e">
        <f t="shared" si="235"/>
        <v>#NUM!</v>
      </c>
      <c r="AQ396" s="45">
        <v>387</v>
      </c>
      <c r="AR396" s="46">
        <f t="shared" ref="AR396:AR459" si="244">EDATE(AR395,1)</f>
        <v>58076</v>
      </c>
      <c r="AS396" s="261" t="e">
        <f t="shared" si="222"/>
        <v>#NUM!</v>
      </c>
      <c r="AT396" s="262" t="e">
        <f t="shared" si="236"/>
        <v>#NUM!</v>
      </c>
      <c r="AU396" s="272" t="e">
        <f t="shared" si="223"/>
        <v>#NUM!</v>
      </c>
      <c r="AV396" s="263">
        <f t="shared" si="237"/>
        <v>0</v>
      </c>
    </row>
    <row r="397" spans="1:48" x14ac:dyDescent="0.45">
      <c r="A397" s="49">
        <v>388</v>
      </c>
      <c r="B397" s="46">
        <f t="shared" si="238"/>
        <v>58076</v>
      </c>
      <c r="C397" s="268" t="e">
        <f t="shared" si="210"/>
        <v>#NUM!</v>
      </c>
      <c r="D397" s="262" t="e">
        <f t="shared" si="224"/>
        <v>#NUM!</v>
      </c>
      <c r="E397" s="262" t="e">
        <f t="shared" si="211"/>
        <v>#NUM!</v>
      </c>
      <c r="F397" s="263" t="e">
        <f t="shared" si="225"/>
        <v>#NUM!</v>
      </c>
      <c r="G397" s="27"/>
      <c r="H397" s="45">
        <v>388</v>
      </c>
      <c r="I397" s="46">
        <f t="shared" si="239"/>
        <v>58076</v>
      </c>
      <c r="J397" s="261" t="e">
        <f t="shared" si="212"/>
        <v>#NUM!</v>
      </c>
      <c r="K397" s="262" t="e">
        <f t="shared" si="226"/>
        <v>#NUM!</v>
      </c>
      <c r="L397" s="272" t="e">
        <f t="shared" si="213"/>
        <v>#NUM!</v>
      </c>
      <c r="M397" s="263" t="e">
        <f t="shared" si="227"/>
        <v>#NUM!</v>
      </c>
      <c r="N397" s="26"/>
      <c r="O397" s="45">
        <v>388</v>
      </c>
      <c r="P397" s="46">
        <f t="shared" si="240"/>
        <v>58076</v>
      </c>
      <c r="Q397" s="261" t="e">
        <f t="shared" si="214"/>
        <v>#NUM!</v>
      </c>
      <c r="R397" s="262" t="e">
        <f t="shared" si="228"/>
        <v>#NUM!</v>
      </c>
      <c r="S397" s="272" t="e">
        <f t="shared" si="215"/>
        <v>#NUM!</v>
      </c>
      <c r="T397" s="263" t="e">
        <f t="shared" si="229"/>
        <v>#NUM!</v>
      </c>
      <c r="V397" s="45">
        <v>388</v>
      </c>
      <c r="W397" s="46">
        <f t="shared" si="241"/>
        <v>58076</v>
      </c>
      <c r="X397" s="261" t="e">
        <f t="shared" si="216"/>
        <v>#NUM!</v>
      </c>
      <c r="Y397" s="262" t="e">
        <f t="shared" si="230"/>
        <v>#NUM!</v>
      </c>
      <c r="Z397" s="272" t="e">
        <f t="shared" si="217"/>
        <v>#NUM!</v>
      </c>
      <c r="AA397" s="263" t="e">
        <f t="shared" si="231"/>
        <v>#NUM!</v>
      </c>
      <c r="AC397" s="45">
        <v>388</v>
      </c>
      <c r="AD397" s="46">
        <f t="shared" si="242"/>
        <v>58076</v>
      </c>
      <c r="AE397" s="261" t="e">
        <f t="shared" si="218"/>
        <v>#NUM!</v>
      </c>
      <c r="AF397" s="262" t="e">
        <f t="shared" si="232"/>
        <v>#NUM!</v>
      </c>
      <c r="AG397" s="272" t="e">
        <f t="shared" si="219"/>
        <v>#NUM!</v>
      </c>
      <c r="AH397" s="263" t="e">
        <f t="shared" si="233"/>
        <v>#NUM!</v>
      </c>
      <c r="AJ397" s="45">
        <v>388</v>
      </c>
      <c r="AK397" s="46">
        <f t="shared" si="243"/>
        <v>58076</v>
      </c>
      <c r="AL397" s="261" t="e">
        <f t="shared" si="220"/>
        <v>#NUM!</v>
      </c>
      <c r="AM397" s="262" t="e">
        <f t="shared" si="234"/>
        <v>#NUM!</v>
      </c>
      <c r="AN397" s="272" t="e">
        <f t="shared" si="221"/>
        <v>#NUM!</v>
      </c>
      <c r="AO397" s="263" t="e">
        <f t="shared" si="235"/>
        <v>#NUM!</v>
      </c>
      <c r="AQ397" s="45">
        <v>388</v>
      </c>
      <c r="AR397" s="46">
        <f t="shared" si="244"/>
        <v>58107</v>
      </c>
      <c r="AS397" s="261" t="e">
        <f t="shared" si="222"/>
        <v>#NUM!</v>
      </c>
      <c r="AT397" s="262" t="e">
        <f t="shared" si="236"/>
        <v>#NUM!</v>
      </c>
      <c r="AU397" s="272" t="e">
        <f t="shared" si="223"/>
        <v>#NUM!</v>
      </c>
      <c r="AV397" s="263">
        <f t="shared" si="237"/>
        <v>0</v>
      </c>
    </row>
    <row r="398" spans="1:48" x14ac:dyDescent="0.45">
      <c r="A398" s="49">
        <v>389</v>
      </c>
      <c r="B398" s="46">
        <f t="shared" si="238"/>
        <v>58107</v>
      </c>
      <c r="C398" s="268" t="e">
        <f t="shared" si="210"/>
        <v>#NUM!</v>
      </c>
      <c r="D398" s="262" t="e">
        <f t="shared" si="224"/>
        <v>#NUM!</v>
      </c>
      <c r="E398" s="262" t="e">
        <f t="shared" si="211"/>
        <v>#NUM!</v>
      </c>
      <c r="F398" s="263" t="e">
        <f t="shared" si="225"/>
        <v>#NUM!</v>
      </c>
      <c r="G398" s="27"/>
      <c r="H398" s="45">
        <v>389</v>
      </c>
      <c r="I398" s="46">
        <f t="shared" si="239"/>
        <v>58107</v>
      </c>
      <c r="J398" s="261" t="e">
        <f t="shared" si="212"/>
        <v>#NUM!</v>
      </c>
      <c r="K398" s="262" t="e">
        <f t="shared" si="226"/>
        <v>#NUM!</v>
      </c>
      <c r="L398" s="272" t="e">
        <f t="shared" si="213"/>
        <v>#NUM!</v>
      </c>
      <c r="M398" s="263" t="e">
        <f t="shared" si="227"/>
        <v>#NUM!</v>
      </c>
      <c r="N398" s="26"/>
      <c r="O398" s="45">
        <v>389</v>
      </c>
      <c r="P398" s="46">
        <f t="shared" si="240"/>
        <v>58107</v>
      </c>
      <c r="Q398" s="261" t="e">
        <f t="shared" si="214"/>
        <v>#NUM!</v>
      </c>
      <c r="R398" s="262" t="e">
        <f t="shared" si="228"/>
        <v>#NUM!</v>
      </c>
      <c r="S398" s="272" t="e">
        <f t="shared" si="215"/>
        <v>#NUM!</v>
      </c>
      <c r="T398" s="263" t="e">
        <f t="shared" si="229"/>
        <v>#NUM!</v>
      </c>
      <c r="V398" s="45">
        <v>389</v>
      </c>
      <c r="W398" s="46">
        <f t="shared" si="241"/>
        <v>58107</v>
      </c>
      <c r="X398" s="261" t="e">
        <f t="shared" si="216"/>
        <v>#NUM!</v>
      </c>
      <c r="Y398" s="262" t="e">
        <f t="shared" si="230"/>
        <v>#NUM!</v>
      </c>
      <c r="Z398" s="272" t="e">
        <f t="shared" si="217"/>
        <v>#NUM!</v>
      </c>
      <c r="AA398" s="263" t="e">
        <f t="shared" si="231"/>
        <v>#NUM!</v>
      </c>
      <c r="AC398" s="45">
        <v>389</v>
      </c>
      <c r="AD398" s="46">
        <f t="shared" si="242"/>
        <v>58107</v>
      </c>
      <c r="AE398" s="261" t="e">
        <f t="shared" si="218"/>
        <v>#NUM!</v>
      </c>
      <c r="AF398" s="262" t="e">
        <f t="shared" si="232"/>
        <v>#NUM!</v>
      </c>
      <c r="AG398" s="272" t="e">
        <f t="shared" si="219"/>
        <v>#NUM!</v>
      </c>
      <c r="AH398" s="263" t="e">
        <f t="shared" si="233"/>
        <v>#NUM!</v>
      </c>
      <c r="AJ398" s="45">
        <v>389</v>
      </c>
      <c r="AK398" s="46">
        <f t="shared" si="243"/>
        <v>58107</v>
      </c>
      <c r="AL398" s="261" t="e">
        <f t="shared" si="220"/>
        <v>#NUM!</v>
      </c>
      <c r="AM398" s="262" t="e">
        <f t="shared" si="234"/>
        <v>#NUM!</v>
      </c>
      <c r="AN398" s="272" t="e">
        <f t="shared" si="221"/>
        <v>#NUM!</v>
      </c>
      <c r="AO398" s="263" t="e">
        <f t="shared" si="235"/>
        <v>#NUM!</v>
      </c>
      <c r="AQ398" s="45">
        <v>389</v>
      </c>
      <c r="AR398" s="46">
        <f t="shared" si="244"/>
        <v>58135</v>
      </c>
      <c r="AS398" s="261" t="e">
        <f t="shared" si="222"/>
        <v>#NUM!</v>
      </c>
      <c r="AT398" s="262" t="e">
        <f t="shared" si="236"/>
        <v>#NUM!</v>
      </c>
      <c r="AU398" s="272" t="e">
        <f t="shared" si="223"/>
        <v>#NUM!</v>
      </c>
      <c r="AV398" s="263">
        <f t="shared" si="237"/>
        <v>0</v>
      </c>
    </row>
    <row r="399" spans="1:48" x14ac:dyDescent="0.45">
      <c r="A399" s="49">
        <v>390</v>
      </c>
      <c r="B399" s="46">
        <f t="shared" si="238"/>
        <v>58135</v>
      </c>
      <c r="C399" s="268" t="e">
        <f t="shared" si="210"/>
        <v>#NUM!</v>
      </c>
      <c r="D399" s="262" t="e">
        <f t="shared" si="224"/>
        <v>#NUM!</v>
      </c>
      <c r="E399" s="262" t="e">
        <f t="shared" si="211"/>
        <v>#NUM!</v>
      </c>
      <c r="F399" s="263" t="e">
        <f t="shared" si="225"/>
        <v>#NUM!</v>
      </c>
      <c r="G399" s="27"/>
      <c r="H399" s="45">
        <v>390</v>
      </c>
      <c r="I399" s="46">
        <f t="shared" si="239"/>
        <v>58135</v>
      </c>
      <c r="J399" s="261" t="e">
        <f t="shared" si="212"/>
        <v>#NUM!</v>
      </c>
      <c r="K399" s="262" t="e">
        <f t="shared" si="226"/>
        <v>#NUM!</v>
      </c>
      <c r="L399" s="272" t="e">
        <f t="shared" si="213"/>
        <v>#NUM!</v>
      </c>
      <c r="M399" s="263" t="e">
        <f t="shared" si="227"/>
        <v>#NUM!</v>
      </c>
      <c r="N399" s="26"/>
      <c r="O399" s="45">
        <v>390</v>
      </c>
      <c r="P399" s="46">
        <f t="shared" si="240"/>
        <v>58135</v>
      </c>
      <c r="Q399" s="261" t="e">
        <f t="shared" si="214"/>
        <v>#NUM!</v>
      </c>
      <c r="R399" s="262" t="e">
        <f t="shared" si="228"/>
        <v>#NUM!</v>
      </c>
      <c r="S399" s="272" t="e">
        <f t="shared" si="215"/>
        <v>#NUM!</v>
      </c>
      <c r="T399" s="263" t="e">
        <f t="shared" si="229"/>
        <v>#NUM!</v>
      </c>
      <c r="V399" s="45">
        <v>390</v>
      </c>
      <c r="W399" s="46">
        <f t="shared" si="241"/>
        <v>58135</v>
      </c>
      <c r="X399" s="261" t="e">
        <f t="shared" si="216"/>
        <v>#NUM!</v>
      </c>
      <c r="Y399" s="262" t="e">
        <f t="shared" si="230"/>
        <v>#NUM!</v>
      </c>
      <c r="Z399" s="272" t="e">
        <f t="shared" si="217"/>
        <v>#NUM!</v>
      </c>
      <c r="AA399" s="263" t="e">
        <f t="shared" si="231"/>
        <v>#NUM!</v>
      </c>
      <c r="AC399" s="45">
        <v>390</v>
      </c>
      <c r="AD399" s="46">
        <f t="shared" si="242"/>
        <v>58135</v>
      </c>
      <c r="AE399" s="261" t="e">
        <f t="shared" si="218"/>
        <v>#NUM!</v>
      </c>
      <c r="AF399" s="262" t="e">
        <f t="shared" si="232"/>
        <v>#NUM!</v>
      </c>
      <c r="AG399" s="272" t="e">
        <f t="shared" si="219"/>
        <v>#NUM!</v>
      </c>
      <c r="AH399" s="263" t="e">
        <f t="shared" si="233"/>
        <v>#NUM!</v>
      </c>
      <c r="AJ399" s="45">
        <v>390</v>
      </c>
      <c r="AK399" s="46">
        <f t="shared" si="243"/>
        <v>58135</v>
      </c>
      <c r="AL399" s="261" t="e">
        <f t="shared" si="220"/>
        <v>#NUM!</v>
      </c>
      <c r="AM399" s="262" t="e">
        <f t="shared" si="234"/>
        <v>#NUM!</v>
      </c>
      <c r="AN399" s="272" t="e">
        <f t="shared" si="221"/>
        <v>#NUM!</v>
      </c>
      <c r="AO399" s="263" t="e">
        <f t="shared" si="235"/>
        <v>#NUM!</v>
      </c>
      <c r="AQ399" s="45">
        <v>390</v>
      </c>
      <c r="AR399" s="46">
        <f t="shared" si="244"/>
        <v>58166</v>
      </c>
      <c r="AS399" s="261" t="e">
        <f t="shared" si="222"/>
        <v>#NUM!</v>
      </c>
      <c r="AT399" s="262" t="e">
        <f t="shared" si="236"/>
        <v>#NUM!</v>
      </c>
      <c r="AU399" s="272" t="e">
        <f t="shared" si="223"/>
        <v>#NUM!</v>
      </c>
      <c r="AV399" s="263">
        <f t="shared" si="237"/>
        <v>0</v>
      </c>
    </row>
    <row r="400" spans="1:48" x14ac:dyDescent="0.45">
      <c r="A400" s="49">
        <v>391</v>
      </c>
      <c r="B400" s="46">
        <f t="shared" si="238"/>
        <v>58166</v>
      </c>
      <c r="C400" s="268" t="e">
        <f t="shared" si="210"/>
        <v>#NUM!</v>
      </c>
      <c r="D400" s="262" t="e">
        <f t="shared" si="224"/>
        <v>#NUM!</v>
      </c>
      <c r="E400" s="262" t="e">
        <f t="shared" si="211"/>
        <v>#NUM!</v>
      </c>
      <c r="F400" s="263" t="e">
        <f t="shared" si="225"/>
        <v>#NUM!</v>
      </c>
      <c r="G400" s="27"/>
      <c r="H400" s="45">
        <v>391</v>
      </c>
      <c r="I400" s="46">
        <f t="shared" si="239"/>
        <v>58166</v>
      </c>
      <c r="J400" s="261" t="e">
        <f t="shared" si="212"/>
        <v>#NUM!</v>
      </c>
      <c r="K400" s="262" t="e">
        <f t="shared" si="226"/>
        <v>#NUM!</v>
      </c>
      <c r="L400" s="272" t="e">
        <f t="shared" si="213"/>
        <v>#NUM!</v>
      </c>
      <c r="M400" s="263" t="e">
        <f t="shared" si="227"/>
        <v>#NUM!</v>
      </c>
      <c r="N400" s="26"/>
      <c r="O400" s="45">
        <v>391</v>
      </c>
      <c r="P400" s="46">
        <f t="shared" si="240"/>
        <v>58166</v>
      </c>
      <c r="Q400" s="261" t="e">
        <f t="shared" si="214"/>
        <v>#NUM!</v>
      </c>
      <c r="R400" s="262" t="e">
        <f t="shared" si="228"/>
        <v>#NUM!</v>
      </c>
      <c r="S400" s="272" t="e">
        <f t="shared" si="215"/>
        <v>#NUM!</v>
      </c>
      <c r="T400" s="263" t="e">
        <f t="shared" si="229"/>
        <v>#NUM!</v>
      </c>
      <c r="V400" s="45">
        <v>391</v>
      </c>
      <c r="W400" s="46">
        <f t="shared" si="241"/>
        <v>58166</v>
      </c>
      <c r="X400" s="261" t="e">
        <f t="shared" si="216"/>
        <v>#NUM!</v>
      </c>
      <c r="Y400" s="262" t="e">
        <f t="shared" si="230"/>
        <v>#NUM!</v>
      </c>
      <c r="Z400" s="272" t="e">
        <f t="shared" si="217"/>
        <v>#NUM!</v>
      </c>
      <c r="AA400" s="263" t="e">
        <f t="shared" si="231"/>
        <v>#NUM!</v>
      </c>
      <c r="AC400" s="45">
        <v>391</v>
      </c>
      <c r="AD400" s="46">
        <f t="shared" si="242"/>
        <v>58166</v>
      </c>
      <c r="AE400" s="261" t="e">
        <f t="shared" si="218"/>
        <v>#NUM!</v>
      </c>
      <c r="AF400" s="262" t="e">
        <f t="shared" si="232"/>
        <v>#NUM!</v>
      </c>
      <c r="AG400" s="272" t="e">
        <f t="shared" si="219"/>
        <v>#NUM!</v>
      </c>
      <c r="AH400" s="263" t="e">
        <f t="shared" si="233"/>
        <v>#NUM!</v>
      </c>
      <c r="AJ400" s="45">
        <v>391</v>
      </c>
      <c r="AK400" s="46">
        <f t="shared" si="243"/>
        <v>58166</v>
      </c>
      <c r="AL400" s="261" t="e">
        <f t="shared" si="220"/>
        <v>#NUM!</v>
      </c>
      <c r="AM400" s="262" t="e">
        <f t="shared" si="234"/>
        <v>#NUM!</v>
      </c>
      <c r="AN400" s="272" t="e">
        <f t="shared" si="221"/>
        <v>#NUM!</v>
      </c>
      <c r="AO400" s="263" t="e">
        <f t="shared" si="235"/>
        <v>#NUM!</v>
      </c>
      <c r="AQ400" s="45">
        <v>391</v>
      </c>
      <c r="AR400" s="46">
        <f t="shared" si="244"/>
        <v>58196</v>
      </c>
      <c r="AS400" s="261" t="e">
        <f t="shared" si="222"/>
        <v>#NUM!</v>
      </c>
      <c r="AT400" s="262" t="e">
        <f t="shared" si="236"/>
        <v>#NUM!</v>
      </c>
      <c r="AU400" s="272" t="e">
        <f t="shared" si="223"/>
        <v>#NUM!</v>
      </c>
      <c r="AV400" s="263">
        <f t="shared" si="237"/>
        <v>0</v>
      </c>
    </row>
    <row r="401" spans="1:48" x14ac:dyDescent="0.45">
      <c r="A401" s="49">
        <v>392</v>
      </c>
      <c r="B401" s="46">
        <f t="shared" si="238"/>
        <v>58196</v>
      </c>
      <c r="C401" s="268" t="e">
        <f t="shared" si="210"/>
        <v>#NUM!</v>
      </c>
      <c r="D401" s="262" t="e">
        <f t="shared" si="224"/>
        <v>#NUM!</v>
      </c>
      <c r="E401" s="262" t="e">
        <f t="shared" si="211"/>
        <v>#NUM!</v>
      </c>
      <c r="F401" s="263" t="e">
        <f t="shared" si="225"/>
        <v>#NUM!</v>
      </c>
      <c r="G401" s="27"/>
      <c r="H401" s="45">
        <v>392</v>
      </c>
      <c r="I401" s="46">
        <f t="shared" si="239"/>
        <v>58196</v>
      </c>
      <c r="J401" s="261" t="e">
        <f t="shared" si="212"/>
        <v>#NUM!</v>
      </c>
      <c r="K401" s="262" t="e">
        <f t="shared" si="226"/>
        <v>#NUM!</v>
      </c>
      <c r="L401" s="272" t="e">
        <f t="shared" si="213"/>
        <v>#NUM!</v>
      </c>
      <c r="M401" s="263" t="e">
        <f t="shared" si="227"/>
        <v>#NUM!</v>
      </c>
      <c r="N401" s="26"/>
      <c r="O401" s="45">
        <v>392</v>
      </c>
      <c r="P401" s="46">
        <f t="shared" si="240"/>
        <v>58196</v>
      </c>
      <c r="Q401" s="261" t="e">
        <f t="shared" si="214"/>
        <v>#NUM!</v>
      </c>
      <c r="R401" s="262" t="e">
        <f t="shared" si="228"/>
        <v>#NUM!</v>
      </c>
      <c r="S401" s="272" t="e">
        <f t="shared" si="215"/>
        <v>#NUM!</v>
      </c>
      <c r="T401" s="263" t="e">
        <f t="shared" si="229"/>
        <v>#NUM!</v>
      </c>
      <c r="V401" s="45">
        <v>392</v>
      </c>
      <c r="W401" s="46">
        <f t="shared" si="241"/>
        <v>58196</v>
      </c>
      <c r="X401" s="261" t="e">
        <f t="shared" si="216"/>
        <v>#NUM!</v>
      </c>
      <c r="Y401" s="262" t="e">
        <f t="shared" si="230"/>
        <v>#NUM!</v>
      </c>
      <c r="Z401" s="272" t="e">
        <f t="shared" si="217"/>
        <v>#NUM!</v>
      </c>
      <c r="AA401" s="263" t="e">
        <f t="shared" si="231"/>
        <v>#NUM!</v>
      </c>
      <c r="AC401" s="45">
        <v>392</v>
      </c>
      <c r="AD401" s="46">
        <f t="shared" si="242"/>
        <v>58196</v>
      </c>
      <c r="AE401" s="261" t="e">
        <f t="shared" si="218"/>
        <v>#NUM!</v>
      </c>
      <c r="AF401" s="262" t="e">
        <f t="shared" si="232"/>
        <v>#NUM!</v>
      </c>
      <c r="AG401" s="272" t="e">
        <f t="shared" si="219"/>
        <v>#NUM!</v>
      </c>
      <c r="AH401" s="263" t="e">
        <f t="shared" si="233"/>
        <v>#NUM!</v>
      </c>
      <c r="AJ401" s="45">
        <v>392</v>
      </c>
      <c r="AK401" s="46">
        <f t="shared" si="243"/>
        <v>58196</v>
      </c>
      <c r="AL401" s="261" t="e">
        <f t="shared" si="220"/>
        <v>#NUM!</v>
      </c>
      <c r="AM401" s="262" t="e">
        <f t="shared" si="234"/>
        <v>#NUM!</v>
      </c>
      <c r="AN401" s="272" t="e">
        <f t="shared" si="221"/>
        <v>#NUM!</v>
      </c>
      <c r="AO401" s="263" t="e">
        <f t="shared" si="235"/>
        <v>#NUM!</v>
      </c>
      <c r="AQ401" s="45">
        <v>392</v>
      </c>
      <c r="AR401" s="46">
        <f t="shared" si="244"/>
        <v>58227</v>
      </c>
      <c r="AS401" s="261" t="e">
        <f t="shared" si="222"/>
        <v>#NUM!</v>
      </c>
      <c r="AT401" s="262" t="e">
        <f t="shared" si="236"/>
        <v>#NUM!</v>
      </c>
      <c r="AU401" s="272" t="e">
        <f t="shared" si="223"/>
        <v>#NUM!</v>
      </c>
      <c r="AV401" s="263">
        <f t="shared" si="237"/>
        <v>0</v>
      </c>
    </row>
    <row r="402" spans="1:48" x14ac:dyDescent="0.45">
      <c r="A402" s="49">
        <v>393</v>
      </c>
      <c r="B402" s="46">
        <f t="shared" si="238"/>
        <v>58227</v>
      </c>
      <c r="C402" s="268" t="e">
        <f t="shared" si="210"/>
        <v>#NUM!</v>
      </c>
      <c r="D402" s="262" t="e">
        <f t="shared" si="224"/>
        <v>#NUM!</v>
      </c>
      <c r="E402" s="262" t="e">
        <f t="shared" si="211"/>
        <v>#NUM!</v>
      </c>
      <c r="F402" s="263" t="e">
        <f t="shared" si="225"/>
        <v>#NUM!</v>
      </c>
      <c r="G402" s="27"/>
      <c r="H402" s="45">
        <v>393</v>
      </c>
      <c r="I402" s="46">
        <f t="shared" si="239"/>
        <v>58227</v>
      </c>
      <c r="J402" s="261" t="e">
        <f t="shared" si="212"/>
        <v>#NUM!</v>
      </c>
      <c r="K402" s="262" t="e">
        <f t="shared" si="226"/>
        <v>#NUM!</v>
      </c>
      <c r="L402" s="272" t="e">
        <f t="shared" si="213"/>
        <v>#NUM!</v>
      </c>
      <c r="M402" s="263" t="e">
        <f t="shared" si="227"/>
        <v>#NUM!</v>
      </c>
      <c r="N402" s="26"/>
      <c r="O402" s="45">
        <v>393</v>
      </c>
      <c r="P402" s="46">
        <f t="shared" si="240"/>
        <v>58227</v>
      </c>
      <c r="Q402" s="261" t="e">
        <f t="shared" si="214"/>
        <v>#NUM!</v>
      </c>
      <c r="R402" s="262" t="e">
        <f t="shared" si="228"/>
        <v>#NUM!</v>
      </c>
      <c r="S402" s="272" t="e">
        <f t="shared" si="215"/>
        <v>#NUM!</v>
      </c>
      <c r="T402" s="263" t="e">
        <f t="shared" si="229"/>
        <v>#NUM!</v>
      </c>
      <c r="V402" s="45">
        <v>393</v>
      </c>
      <c r="W402" s="46">
        <f t="shared" si="241"/>
        <v>58227</v>
      </c>
      <c r="X402" s="261" t="e">
        <f t="shared" si="216"/>
        <v>#NUM!</v>
      </c>
      <c r="Y402" s="262" t="e">
        <f t="shared" si="230"/>
        <v>#NUM!</v>
      </c>
      <c r="Z402" s="272" t="e">
        <f t="shared" si="217"/>
        <v>#NUM!</v>
      </c>
      <c r="AA402" s="263" t="e">
        <f t="shared" si="231"/>
        <v>#NUM!</v>
      </c>
      <c r="AC402" s="45">
        <v>393</v>
      </c>
      <c r="AD402" s="46">
        <f t="shared" si="242"/>
        <v>58227</v>
      </c>
      <c r="AE402" s="261" t="e">
        <f t="shared" si="218"/>
        <v>#NUM!</v>
      </c>
      <c r="AF402" s="262" t="e">
        <f t="shared" si="232"/>
        <v>#NUM!</v>
      </c>
      <c r="AG402" s="272" t="e">
        <f t="shared" si="219"/>
        <v>#NUM!</v>
      </c>
      <c r="AH402" s="263" t="e">
        <f t="shared" si="233"/>
        <v>#NUM!</v>
      </c>
      <c r="AJ402" s="45">
        <v>393</v>
      </c>
      <c r="AK402" s="46">
        <f t="shared" si="243"/>
        <v>58227</v>
      </c>
      <c r="AL402" s="261" t="e">
        <f t="shared" si="220"/>
        <v>#NUM!</v>
      </c>
      <c r="AM402" s="262" t="e">
        <f t="shared" si="234"/>
        <v>#NUM!</v>
      </c>
      <c r="AN402" s="272" t="e">
        <f t="shared" si="221"/>
        <v>#NUM!</v>
      </c>
      <c r="AO402" s="263" t="e">
        <f t="shared" si="235"/>
        <v>#NUM!</v>
      </c>
      <c r="AQ402" s="45">
        <v>393</v>
      </c>
      <c r="AR402" s="46">
        <f t="shared" si="244"/>
        <v>58257</v>
      </c>
      <c r="AS402" s="261" t="e">
        <f t="shared" si="222"/>
        <v>#NUM!</v>
      </c>
      <c r="AT402" s="262" t="e">
        <f t="shared" si="236"/>
        <v>#NUM!</v>
      </c>
      <c r="AU402" s="272" t="e">
        <f t="shared" si="223"/>
        <v>#NUM!</v>
      </c>
      <c r="AV402" s="263">
        <f t="shared" si="237"/>
        <v>0</v>
      </c>
    </row>
    <row r="403" spans="1:48" x14ac:dyDescent="0.45">
      <c r="A403" s="49">
        <v>394</v>
      </c>
      <c r="B403" s="46">
        <f t="shared" si="238"/>
        <v>58257</v>
      </c>
      <c r="C403" s="268" t="e">
        <f t="shared" si="210"/>
        <v>#NUM!</v>
      </c>
      <c r="D403" s="262" t="e">
        <f t="shared" si="224"/>
        <v>#NUM!</v>
      </c>
      <c r="E403" s="262" t="e">
        <f t="shared" si="211"/>
        <v>#NUM!</v>
      </c>
      <c r="F403" s="263" t="e">
        <f t="shared" si="225"/>
        <v>#NUM!</v>
      </c>
      <c r="G403" s="27"/>
      <c r="H403" s="45">
        <v>394</v>
      </c>
      <c r="I403" s="46">
        <f t="shared" si="239"/>
        <v>58257</v>
      </c>
      <c r="J403" s="261" t="e">
        <f t="shared" si="212"/>
        <v>#NUM!</v>
      </c>
      <c r="K403" s="262" t="e">
        <f t="shared" si="226"/>
        <v>#NUM!</v>
      </c>
      <c r="L403" s="272" t="e">
        <f t="shared" si="213"/>
        <v>#NUM!</v>
      </c>
      <c r="M403" s="263" t="e">
        <f t="shared" si="227"/>
        <v>#NUM!</v>
      </c>
      <c r="N403" s="26"/>
      <c r="O403" s="45">
        <v>394</v>
      </c>
      <c r="P403" s="46">
        <f t="shared" si="240"/>
        <v>58257</v>
      </c>
      <c r="Q403" s="261" t="e">
        <f t="shared" si="214"/>
        <v>#NUM!</v>
      </c>
      <c r="R403" s="262" t="e">
        <f t="shared" si="228"/>
        <v>#NUM!</v>
      </c>
      <c r="S403" s="272" t="e">
        <f t="shared" si="215"/>
        <v>#NUM!</v>
      </c>
      <c r="T403" s="263" t="e">
        <f t="shared" si="229"/>
        <v>#NUM!</v>
      </c>
      <c r="V403" s="45">
        <v>394</v>
      </c>
      <c r="W403" s="46">
        <f t="shared" si="241"/>
        <v>58257</v>
      </c>
      <c r="X403" s="261" t="e">
        <f t="shared" si="216"/>
        <v>#NUM!</v>
      </c>
      <c r="Y403" s="262" t="e">
        <f t="shared" si="230"/>
        <v>#NUM!</v>
      </c>
      <c r="Z403" s="272" t="e">
        <f t="shared" si="217"/>
        <v>#NUM!</v>
      </c>
      <c r="AA403" s="263" t="e">
        <f t="shared" si="231"/>
        <v>#NUM!</v>
      </c>
      <c r="AC403" s="45">
        <v>394</v>
      </c>
      <c r="AD403" s="46">
        <f t="shared" si="242"/>
        <v>58257</v>
      </c>
      <c r="AE403" s="261" t="e">
        <f t="shared" si="218"/>
        <v>#NUM!</v>
      </c>
      <c r="AF403" s="262" t="e">
        <f t="shared" si="232"/>
        <v>#NUM!</v>
      </c>
      <c r="AG403" s="272" t="e">
        <f t="shared" si="219"/>
        <v>#NUM!</v>
      </c>
      <c r="AH403" s="263" t="e">
        <f t="shared" si="233"/>
        <v>#NUM!</v>
      </c>
      <c r="AJ403" s="45">
        <v>394</v>
      </c>
      <c r="AK403" s="46">
        <f t="shared" si="243"/>
        <v>58257</v>
      </c>
      <c r="AL403" s="261" t="e">
        <f t="shared" si="220"/>
        <v>#NUM!</v>
      </c>
      <c r="AM403" s="262" t="e">
        <f t="shared" si="234"/>
        <v>#NUM!</v>
      </c>
      <c r="AN403" s="272" t="e">
        <f t="shared" si="221"/>
        <v>#NUM!</v>
      </c>
      <c r="AO403" s="263" t="e">
        <f t="shared" si="235"/>
        <v>#NUM!</v>
      </c>
      <c r="AQ403" s="45">
        <v>394</v>
      </c>
      <c r="AR403" s="46">
        <f t="shared" si="244"/>
        <v>58288</v>
      </c>
      <c r="AS403" s="261" t="e">
        <f t="shared" si="222"/>
        <v>#NUM!</v>
      </c>
      <c r="AT403" s="262" t="e">
        <f t="shared" si="236"/>
        <v>#NUM!</v>
      </c>
      <c r="AU403" s="272" t="e">
        <f t="shared" si="223"/>
        <v>#NUM!</v>
      </c>
      <c r="AV403" s="263">
        <f t="shared" si="237"/>
        <v>0</v>
      </c>
    </row>
    <row r="404" spans="1:48" x14ac:dyDescent="0.45">
      <c r="A404" s="49">
        <v>395</v>
      </c>
      <c r="B404" s="46">
        <f t="shared" si="238"/>
        <v>58288</v>
      </c>
      <c r="C404" s="268" t="e">
        <f t="shared" si="210"/>
        <v>#NUM!</v>
      </c>
      <c r="D404" s="262" t="e">
        <f t="shared" si="224"/>
        <v>#NUM!</v>
      </c>
      <c r="E404" s="262" t="e">
        <f t="shared" si="211"/>
        <v>#NUM!</v>
      </c>
      <c r="F404" s="263" t="e">
        <f t="shared" si="225"/>
        <v>#NUM!</v>
      </c>
      <c r="G404" s="27"/>
      <c r="H404" s="45">
        <v>395</v>
      </c>
      <c r="I404" s="46">
        <f t="shared" si="239"/>
        <v>58288</v>
      </c>
      <c r="J404" s="261" t="e">
        <f t="shared" si="212"/>
        <v>#NUM!</v>
      </c>
      <c r="K404" s="262" t="e">
        <f t="shared" si="226"/>
        <v>#NUM!</v>
      </c>
      <c r="L404" s="272" t="e">
        <f t="shared" si="213"/>
        <v>#NUM!</v>
      </c>
      <c r="M404" s="263" t="e">
        <f t="shared" si="227"/>
        <v>#NUM!</v>
      </c>
      <c r="N404" s="26"/>
      <c r="O404" s="45">
        <v>395</v>
      </c>
      <c r="P404" s="46">
        <f t="shared" si="240"/>
        <v>58288</v>
      </c>
      <c r="Q404" s="261" t="e">
        <f t="shared" si="214"/>
        <v>#NUM!</v>
      </c>
      <c r="R404" s="262" t="e">
        <f t="shared" si="228"/>
        <v>#NUM!</v>
      </c>
      <c r="S404" s="272" t="e">
        <f t="shared" si="215"/>
        <v>#NUM!</v>
      </c>
      <c r="T404" s="263" t="e">
        <f t="shared" si="229"/>
        <v>#NUM!</v>
      </c>
      <c r="V404" s="45">
        <v>395</v>
      </c>
      <c r="W404" s="46">
        <f t="shared" si="241"/>
        <v>58288</v>
      </c>
      <c r="X404" s="261" t="e">
        <f t="shared" si="216"/>
        <v>#NUM!</v>
      </c>
      <c r="Y404" s="262" t="e">
        <f t="shared" si="230"/>
        <v>#NUM!</v>
      </c>
      <c r="Z404" s="272" t="e">
        <f t="shared" si="217"/>
        <v>#NUM!</v>
      </c>
      <c r="AA404" s="263" t="e">
        <f t="shared" si="231"/>
        <v>#NUM!</v>
      </c>
      <c r="AC404" s="45">
        <v>395</v>
      </c>
      <c r="AD404" s="46">
        <f t="shared" si="242"/>
        <v>58288</v>
      </c>
      <c r="AE404" s="261" t="e">
        <f t="shared" si="218"/>
        <v>#NUM!</v>
      </c>
      <c r="AF404" s="262" t="e">
        <f t="shared" si="232"/>
        <v>#NUM!</v>
      </c>
      <c r="AG404" s="272" t="e">
        <f t="shared" si="219"/>
        <v>#NUM!</v>
      </c>
      <c r="AH404" s="263" t="e">
        <f t="shared" si="233"/>
        <v>#NUM!</v>
      </c>
      <c r="AJ404" s="45">
        <v>395</v>
      </c>
      <c r="AK404" s="46">
        <f t="shared" si="243"/>
        <v>58288</v>
      </c>
      <c r="AL404" s="261" t="e">
        <f t="shared" si="220"/>
        <v>#NUM!</v>
      </c>
      <c r="AM404" s="262" t="e">
        <f t="shared" si="234"/>
        <v>#NUM!</v>
      </c>
      <c r="AN404" s="272" t="e">
        <f t="shared" si="221"/>
        <v>#NUM!</v>
      </c>
      <c r="AO404" s="263" t="e">
        <f t="shared" si="235"/>
        <v>#NUM!</v>
      </c>
      <c r="AQ404" s="45">
        <v>395</v>
      </c>
      <c r="AR404" s="46">
        <f t="shared" si="244"/>
        <v>58319</v>
      </c>
      <c r="AS404" s="261" t="e">
        <f t="shared" si="222"/>
        <v>#NUM!</v>
      </c>
      <c r="AT404" s="262" t="e">
        <f t="shared" si="236"/>
        <v>#NUM!</v>
      </c>
      <c r="AU404" s="272" t="e">
        <f t="shared" si="223"/>
        <v>#NUM!</v>
      </c>
      <c r="AV404" s="263">
        <f t="shared" si="237"/>
        <v>0</v>
      </c>
    </row>
    <row r="405" spans="1:48" ht="14.65" thickBot="1" x14ac:dyDescent="0.5">
      <c r="A405" s="52">
        <v>396</v>
      </c>
      <c r="B405" s="53">
        <f t="shared" si="238"/>
        <v>58319</v>
      </c>
      <c r="C405" s="269" t="e">
        <f t="shared" si="210"/>
        <v>#NUM!</v>
      </c>
      <c r="D405" s="265" t="e">
        <f t="shared" si="224"/>
        <v>#NUM!</v>
      </c>
      <c r="E405" s="265" t="e">
        <f t="shared" si="211"/>
        <v>#NUM!</v>
      </c>
      <c r="F405" s="266" t="e">
        <f t="shared" si="225"/>
        <v>#NUM!</v>
      </c>
      <c r="G405" s="27"/>
      <c r="H405" s="47">
        <v>396</v>
      </c>
      <c r="I405" s="53">
        <f t="shared" si="239"/>
        <v>58319</v>
      </c>
      <c r="J405" s="264" t="e">
        <f t="shared" si="212"/>
        <v>#NUM!</v>
      </c>
      <c r="K405" s="265" t="e">
        <f t="shared" si="226"/>
        <v>#NUM!</v>
      </c>
      <c r="L405" s="273" t="e">
        <f t="shared" si="213"/>
        <v>#NUM!</v>
      </c>
      <c r="M405" s="266" t="e">
        <f t="shared" si="227"/>
        <v>#NUM!</v>
      </c>
      <c r="N405" s="26"/>
      <c r="O405" s="47">
        <v>396</v>
      </c>
      <c r="P405" s="53">
        <f t="shared" si="240"/>
        <v>58319</v>
      </c>
      <c r="Q405" s="264" t="e">
        <f t="shared" si="214"/>
        <v>#NUM!</v>
      </c>
      <c r="R405" s="265" t="e">
        <f t="shared" si="228"/>
        <v>#NUM!</v>
      </c>
      <c r="S405" s="273" t="e">
        <f t="shared" si="215"/>
        <v>#NUM!</v>
      </c>
      <c r="T405" s="266" t="e">
        <f t="shared" si="229"/>
        <v>#NUM!</v>
      </c>
      <c r="V405" s="47">
        <v>396</v>
      </c>
      <c r="W405" s="53">
        <f t="shared" si="241"/>
        <v>58319</v>
      </c>
      <c r="X405" s="264" t="e">
        <f t="shared" si="216"/>
        <v>#NUM!</v>
      </c>
      <c r="Y405" s="265" t="e">
        <f t="shared" si="230"/>
        <v>#NUM!</v>
      </c>
      <c r="Z405" s="273" t="e">
        <f t="shared" si="217"/>
        <v>#NUM!</v>
      </c>
      <c r="AA405" s="266" t="e">
        <f t="shared" si="231"/>
        <v>#NUM!</v>
      </c>
      <c r="AC405" s="47">
        <v>396</v>
      </c>
      <c r="AD405" s="53">
        <f t="shared" si="242"/>
        <v>58319</v>
      </c>
      <c r="AE405" s="264" t="e">
        <f t="shared" si="218"/>
        <v>#NUM!</v>
      </c>
      <c r="AF405" s="265" t="e">
        <f t="shared" si="232"/>
        <v>#NUM!</v>
      </c>
      <c r="AG405" s="273" t="e">
        <f t="shared" si="219"/>
        <v>#NUM!</v>
      </c>
      <c r="AH405" s="266" t="e">
        <f t="shared" si="233"/>
        <v>#NUM!</v>
      </c>
      <c r="AJ405" s="47">
        <v>396</v>
      </c>
      <c r="AK405" s="53">
        <f t="shared" si="243"/>
        <v>58319</v>
      </c>
      <c r="AL405" s="264" t="e">
        <f t="shared" si="220"/>
        <v>#NUM!</v>
      </c>
      <c r="AM405" s="265" t="e">
        <f t="shared" si="234"/>
        <v>#NUM!</v>
      </c>
      <c r="AN405" s="273" t="e">
        <f t="shared" si="221"/>
        <v>#NUM!</v>
      </c>
      <c r="AO405" s="266" t="e">
        <f t="shared" si="235"/>
        <v>#NUM!</v>
      </c>
      <c r="AQ405" s="47">
        <v>396</v>
      </c>
      <c r="AR405" s="53">
        <f t="shared" si="244"/>
        <v>58349</v>
      </c>
      <c r="AS405" s="264" t="e">
        <f t="shared" si="222"/>
        <v>#NUM!</v>
      </c>
      <c r="AT405" s="265" t="e">
        <f t="shared" si="236"/>
        <v>#NUM!</v>
      </c>
      <c r="AU405" s="273" t="e">
        <f t="shared" si="223"/>
        <v>#NUM!</v>
      </c>
      <c r="AV405" s="266">
        <f t="shared" si="237"/>
        <v>0</v>
      </c>
    </row>
    <row r="406" spans="1:48" x14ac:dyDescent="0.45">
      <c r="A406" s="49">
        <v>397</v>
      </c>
      <c r="B406" s="46">
        <f t="shared" si="238"/>
        <v>58349</v>
      </c>
      <c r="C406" s="270" t="e">
        <f t="shared" si="210"/>
        <v>#NUM!</v>
      </c>
      <c r="D406" s="259" t="e">
        <f t="shared" si="224"/>
        <v>#NUM!</v>
      </c>
      <c r="E406" s="259" t="e">
        <f t="shared" si="211"/>
        <v>#NUM!</v>
      </c>
      <c r="F406" s="260" t="e">
        <f t="shared" si="225"/>
        <v>#NUM!</v>
      </c>
      <c r="G406" s="27"/>
      <c r="H406" s="43">
        <v>397</v>
      </c>
      <c r="I406" s="46">
        <f t="shared" si="239"/>
        <v>58349</v>
      </c>
      <c r="J406" s="258" t="e">
        <f t="shared" si="212"/>
        <v>#NUM!</v>
      </c>
      <c r="K406" s="259" t="e">
        <f t="shared" si="226"/>
        <v>#NUM!</v>
      </c>
      <c r="L406" s="271" t="e">
        <f t="shared" si="213"/>
        <v>#NUM!</v>
      </c>
      <c r="M406" s="260" t="e">
        <f t="shared" si="227"/>
        <v>#NUM!</v>
      </c>
      <c r="N406" s="26"/>
      <c r="O406" s="43">
        <v>397</v>
      </c>
      <c r="P406" s="46">
        <f t="shared" si="240"/>
        <v>58349</v>
      </c>
      <c r="Q406" s="258" t="e">
        <f t="shared" si="214"/>
        <v>#NUM!</v>
      </c>
      <c r="R406" s="259" t="e">
        <f t="shared" si="228"/>
        <v>#NUM!</v>
      </c>
      <c r="S406" s="271" t="e">
        <f t="shared" si="215"/>
        <v>#NUM!</v>
      </c>
      <c r="T406" s="260" t="e">
        <f t="shared" si="229"/>
        <v>#NUM!</v>
      </c>
      <c r="V406" s="43">
        <v>397</v>
      </c>
      <c r="W406" s="46">
        <f t="shared" si="241"/>
        <v>58349</v>
      </c>
      <c r="X406" s="258" t="e">
        <f t="shared" si="216"/>
        <v>#NUM!</v>
      </c>
      <c r="Y406" s="259" t="e">
        <f t="shared" si="230"/>
        <v>#NUM!</v>
      </c>
      <c r="Z406" s="271" t="e">
        <f t="shared" si="217"/>
        <v>#NUM!</v>
      </c>
      <c r="AA406" s="260" t="e">
        <f t="shared" si="231"/>
        <v>#NUM!</v>
      </c>
      <c r="AC406" s="43">
        <v>397</v>
      </c>
      <c r="AD406" s="46">
        <f t="shared" si="242"/>
        <v>58349</v>
      </c>
      <c r="AE406" s="258" t="e">
        <f t="shared" si="218"/>
        <v>#NUM!</v>
      </c>
      <c r="AF406" s="259" t="e">
        <f t="shared" si="232"/>
        <v>#NUM!</v>
      </c>
      <c r="AG406" s="271" t="e">
        <f t="shared" si="219"/>
        <v>#NUM!</v>
      </c>
      <c r="AH406" s="260" t="e">
        <f t="shared" si="233"/>
        <v>#NUM!</v>
      </c>
      <c r="AJ406" s="43">
        <v>397</v>
      </c>
      <c r="AK406" s="46">
        <f t="shared" si="243"/>
        <v>58349</v>
      </c>
      <c r="AL406" s="258" t="e">
        <f t="shared" si="220"/>
        <v>#NUM!</v>
      </c>
      <c r="AM406" s="259" t="e">
        <f t="shared" si="234"/>
        <v>#NUM!</v>
      </c>
      <c r="AN406" s="271" t="e">
        <f t="shared" si="221"/>
        <v>#NUM!</v>
      </c>
      <c r="AO406" s="260" t="e">
        <f t="shared" si="235"/>
        <v>#NUM!</v>
      </c>
      <c r="AQ406" s="43">
        <v>397</v>
      </c>
      <c r="AR406" s="46">
        <f t="shared" si="244"/>
        <v>58380</v>
      </c>
      <c r="AS406" s="258" t="e">
        <f t="shared" si="222"/>
        <v>#NUM!</v>
      </c>
      <c r="AT406" s="259" t="e">
        <f t="shared" si="236"/>
        <v>#NUM!</v>
      </c>
      <c r="AU406" s="271" t="e">
        <f t="shared" si="223"/>
        <v>#NUM!</v>
      </c>
      <c r="AV406" s="260">
        <f t="shared" si="237"/>
        <v>0</v>
      </c>
    </row>
    <row r="407" spans="1:48" x14ac:dyDescent="0.45">
      <c r="A407" s="49">
        <v>398</v>
      </c>
      <c r="B407" s="46">
        <f t="shared" si="238"/>
        <v>58380</v>
      </c>
      <c r="C407" s="268" t="e">
        <f t="shared" si="210"/>
        <v>#NUM!</v>
      </c>
      <c r="D407" s="262" t="e">
        <f t="shared" si="224"/>
        <v>#NUM!</v>
      </c>
      <c r="E407" s="262" t="e">
        <f t="shared" si="211"/>
        <v>#NUM!</v>
      </c>
      <c r="F407" s="263" t="e">
        <f t="shared" si="225"/>
        <v>#NUM!</v>
      </c>
      <c r="G407" s="27"/>
      <c r="H407" s="45">
        <v>398</v>
      </c>
      <c r="I407" s="46">
        <f t="shared" si="239"/>
        <v>58380</v>
      </c>
      <c r="J407" s="261" t="e">
        <f t="shared" si="212"/>
        <v>#NUM!</v>
      </c>
      <c r="K407" s="262" t="e">
        <f t="shared" si="226"/>
        <v>#NUM!</v>
      </c>
      <c r="L407" s="272" t="e">
        <f t="shared" si="213"/>
        <v>#NUM!</v>
      </c>
      <c r="M407" s="263" t="e">
        <f t="shared" si="227"/>
        <v>#NUM!</v>
      </c>
      <c r="N407" s="26"/>
      <c r="O407" s="45">
        <v>398</v>
      </c>
      <c r="P407" s="46">
        <f t="shared" si="240"/>
        <v>58380</v>
      </c>
      <c r="Q407" s="261" t="e">
        <f t="shared" si="214"/>
        <v>#NUM!</v>
      </c>
      <c r="R407" s="262" t="e">
        <f t="shared" si="228"/>
        <v>#NUM!</v>
      </c>
      <c r="S407" s="272" t="e">
        <f t="shared" si="215"/>
        <v>#NUM!</v>
      </c>
      <c r="T407" s="263" t="e">
        <f t="shared" si="229"/>
        <v>#NUM!</v>
      </c>
      <c r="V407" s="45">
        <v>398</v>
      </c>
      <c r="W407" s="46">
        <f t="shared" si="241"/>
        <v>58380</v>
      </c>
      <c r="X407" s="261" t="e">
        <f t="shared" si="216"/>
        <v>#NUM!</v>
      </c>
      <c r="Y407" s="262" t="e">
        <f t="shared" si="230"/>
        <v>#NUM!</v>
      </c>
      <c r="Z407" s="272" t="e">
        <f t="shared" si="217"/>
        <v>#NUM!</v>
      </c>
      <c r="AA407" s="263" t="e">
        <f t="shared" si="231"/>
        <v>#NUM!</v>
      </c>
      <c r="AC407" s="45">
        <v>398</v>
      </c>
      <c r="AD407" s="46">
        <f t="shared" si="242"/>
        <v>58380</v>
      </c>
      <c r="AE407" s="261" t="e">
        <f t="shared" si="218"/>
        <v>#NUM!</v>
      </c>
      <c r="AF407" s="262" t="e">
        <f t="shared" si="232"/>
        <v>#NUM!</v>
      </c>
      <c r="AG407" s="272" t="e">
        <f t="shared" si="219"/>
        <v>#NUM!</v>
      </c>
      <c r="AH407" s="263" t="e">
        <f t="shared" si="233"/>
        <v>#NUM!</v>
      </c>
      <c r="AJ407" s="45">
        <v>398</v>
      </c>
      <c r="AK407" s="46">
        <f t="shared" si="243"/>
        <v>58380</v>
      </c>
      <c r="AL407" s="261" t="e">
        <f t="shared" si="220"/>
        <v>#NUM!</v>
      </c>
      <c r="AM407" s="262" t="e">
        <f t="shared" si="234"/>
        <v>#NUM!</v>
      </c>
      <c r="AN407" s="272" t="e">
        <f t="shared" si="221"/>
        <v>#NUM!</v>
      </c>
      <c r="AO407" s="263" t="e">
        <f t="shared" si="235"/>
        <v>#NUM!</v>
      </c>
      <c r="AQ407" s="45">
        <v>398</v>
      </c>
      <c r="AR407" s="46">
        <f t="shared" si="244"/>
        <v>58410</v>
      </c>
      <c r="AS407" s="261" t="e">
        <f t="shared" si="222"/>
        <v>#NUM!</v>
      </c>
      <c r="AT407" s="262" t="e">
        <f t="shared" si="236"/>
        <v>#NUM!</v>
      </c>
      <c r="AU407" s="272" t="e">
        <f t="shared" si="223"/>
        <v>#NUM!</v>
      </c>
      <c r="AV407" s="263">
        <f t="shared" si="237"/>
        <v>0</v>
      </c>
    </row>
    <row r="408" spans="1:48" x14ac:dyDescent="0.45">
      <c r="A408" s="49">
        <v>399</v>
      </c>
      <c r="B408" s="46">
        <f t="shared" si="238"/>
        <v>58410</v>
      </c>
      <c r="C408" s="268" t="e">
        <f t="shared" si="210"/>
        <v>#NUM!</v>
      </c>
      <c r="D408" s="262" t="e">
        <f t="shared" si="224"/>
        <v>#NUM!</v>
      </c>
      <c r="E408" s="262" t="e">
        <f t="shared" si="211"/>
        <v>#NUM!</v>
      </c>
      <c r="F408" s="263" t="e">
        <f t="shared" si="225"/>
        <v>#NUM!</v>
      </c>
      <c r="G408" s="27"/>
      <c r="H408" s="45">
        <v>399</v>
      </c>
      <c r="I408" s="46">
        <f t="shared" si="239"/>
        <v>58410</v>
      </c>
      <c r="J408" s="261" t="e">
        <f t="shared" si="212"/>
        <v>#NUM!</v>
      </c>
      <c r="K408" s="262" t="e">
        <f t="shared" si="226"/>
        <v>#NUM!</v>
      </c>
      <c r="L408" s="272" t="e">
        <f t="shared" si="213"/>
        <v>#NUM!</v>
      </c>
      <c r="M408" s="263" t="e">
        <f t="shared" si="227"/>
        <v>#NUM!</v>
      </c>
      <c r="N408" s="26"/>
      <c r="O408" s="45">
        <v>399</v>
      </c>
      <c r="P408" s="46">
        <f t="shared" si="240"/>
        <v>58410</v>
      </c>
      <c r="Q408" s="261" t="e">
        <f t="shared" si="214"/>
        <v>#NUM!</v>
      </c>
      <c r="R408" s="262" t="e">
        <f t="shared" si="228"/>
        <v>#NUM!</v>
      </c>
      <c r="S408" s="272" t="e">
        <f t="shared" si="215"/>
        <v>#NUM!</v>
      </c>
      <c r="T408" s="263" t="e">
        <f t="shared" si="229"/>
        <v>#NUM!</v>
      </c>
      <c r="V408" s="45">
        <v>399</v>
      </c>
      <c r="W408" s="46">
        <f t="shared" si="241"/>
        <v>58410</v>
      </c>
      <c r="X408" s="261" t="e">
        <f t="shared" si="216"/>
        <v>#NUM!</v>
      </c>
      <c r="Y408" s="262" t="e">
        <f t="shared" si="230"/>
        <v>#NUM!</v>
      </c>
      <c r="Z408" s="272" t="e">
        <f t="shared" si="217"/>
        <v>#NUM!</v>
      </c>
      <c r="AA408" s="263" t="e">
        <f t="shared" si="231"/>
        <v>#NUM!</v>
      </c>
      <c r="AC408" s="45">
        <v>399</v>
      </c>
      <c r="AD408" s="46">
        <f t="shared" si="242"/>
        <v>58410</v>
      </c>
      <c r="AE408" s="261" t="e">
        <f t="shared" si="218"/>
        <v>#NUM!</v>
      </c>
      <c r="AF408" s="262" t="e">
        <f t="shared" si="232"/>
        <v>#NUM!</v>
      </c>
      <c r="AG408" s="272" t="e">
        <f t="shared" si="219"/>
        <v>#NUM!</v>
      </c>
      <c r="AH408" s="263" t="e">
        <f t="shared" si="233"/>
        <v>#NUM!</v>
      </c>
      <c r="AJ408" s="45">
        <v>399</v>
      </c>
      <c r="AK408" s="46">
        <f t="shared" si="243"/>
        <v>58410</v>
      </c>
      <c r="AL408" s="261" t="e">
        <f t="shared" si="220"/>
        <v>#NUM!</v>
      </c>
      <c r="AM408" s="262" t="e">
        <f t="shared" si="234"/>
        <v>#NUM!</v>
      </c>
      <c r="AN408" s="272" t="e">
        <f t="shared" si="221"/>
        <v>#NUM!</v>
      </c>
      <c r="AO408" s="263" t="e">
        <f t="shared" si="235"/>
        <v>#NUM!</v>
      </c>
      <c r="AQ408" s="45">
        <v>399</v>
      </c>
      <c r="AR408" s="46">
        <f t="shared" si="244"/>
        <v>58441</v>
      </c>
      <c r="AS408" s="261" t="e">
        <f t="shared" si="222"/>
        <v>#NUM!</v>
      </c>
      <c r="AT408" s="262" t="e">
        <f t="shared" si="236"/>
        <v>#NUM!</v>
      </c>
      <c r="AU408" s="272" t="e">
        <f t="shared" si="223"/>
        <v>#NUM!</v>
      </c>
      <c r="AV408" s="263">
        <f t="shared" si="237"/>
        <v>0</v>
      </c>
    </row>
    <row r="409" spans="1:48" x14ac:dyDescent="0.45">
      <c r="A409" s="49">
        <v>400</v>
      </c>
      <c r="B409" s="46">
        <f t="shared" si="238"/>
        <v>58441</v>
      </c>
      <c r="C409" s="268" t="e">
        <f t="shared" si="210"/>
        <v>#NUM!</v>
      </c>
      <c r="D409" s="262" t="e">
        <f t="shared" si="224"/>
        <v>#NUM!</v>
      </c>
      <c r="E409" s="262" t="e">
        <f t="shared" si="211"/>
        <v>#NUM!</v>
      </c>
      <c r="F409" s="263" t="e">
        <f t="shared" si="225"/>
        <v>#NUM!</v>
      </c>
      <c r="G409" s="27"/>
      <c r="H409" s="45">
        <v>400</v>
      </c>
      <c r="I409" s="46">
        <f t="shared" si="239"/>
        <v>58441</v>
      </c>
      <c r="J409" s="261" t="e">
        <f t="shared" si="212"/>
        <v>#NUM!</v>
      </c>
      <c r="K409" s="262" t="e">
        <f t="shared" si="226"/>
        <v>#NUM!</v>
      </c>
      <c r="L409" s="272" t="e">
        <f t="shared" si="213"/>
        <v>#NUM!</v>
      </c>
      <c r="M409" s="263" t="e">
        <f t="shared" si="227"/>
        <v>#NUM!</v>
      </c>
      <c r="N409" s="26"/>
      <c r="O409" s="45">
        <v>400</v>
      </c>
      <c r="P409" s="46">
        <f t="shared" si="240"/>
        <v>58441</v>
      </c>
      <c r="Q409" s="261" t="e">
        <f t="shared" si="214"/>
        <v>#NUM!</v>
      </c>
      <c r="R409" s="262" t="e">
        <f t="shared" si="228"/>
        <v>#NUM!</v>
      </c>
      <c r="S409" s="272" t="e">
        <f t="shared" si="215"/>
        <v>#NUM!</v>
      </c>
      <c r="T409" s="263" t="e">
        <f t="shared" si="229"/>
        <v>#NUM!</v>
      </c>
      <c r="V409" s="45">
        <v>400</v>
      </c>
      <c r="W409" s="46">
        <f t="shared" si="241"/>
        <v>58441</v>
      </c>
      <c r="X409" s="261" t="e">
        <f t="shared" si="216"/>
        <v>#NUM!</v>
      </c>
      <c r="Y409" s="262" t="e">
        <f t="shared" si="230"/>
        <v>#NUM!</v>
      </c>
      <c r="Z409" s="272" t="e">
        <f t="shared" si="217"/>
        <v>#NUM!</v>
      </c>
      <c r="AA409" s="263" t="e">
        <f t="shared" si="231"/>
        <v>#NUM!</v>
      </c>
      <c r="AC409" s="45">
        <v>400</v>
      </c>
      <c r="AD409" s="46">
        <f t="shared" si="242"/>
        <v>58441</v>
      </c>
      <c r="AE409" s="261" t="e">
        <f t="shared" si="218"/>
        <v>#NUM!</v>
      </c>
      <c r="AF409" s="262" t="e">
        <f t="shared" si="232"/>
        <v>#NUM!</v>
      </c>
      <c r="AG409" s="272" t="e">
        <f t="shared" si="219"/>
        <v>#NUM!</v>
      </c>
      <c r="AH409" s="263" t="e">
        <f t="shared" si="233"/>
        <v>#NUM!</v>
      </c>
      <c r="AJ409" s="45">
        <v>400</v>
      </c>
      <c r="AK409" s="46">
        <f t="shared" si="243"/>
        <v>58441</v>
      </c>
      <c r="AL409" s="261" t="e">
        <f t="shared" si="220"/>
        <v>#NUM!</v>
      </c>
      <c r="AM409" s="262" t="e">
        <f t="shared" si="234"/>
        <v>#NUM!</v>
      </c>
      <c r="AN409" s="272" t="e">
        <f t="shared" si="221"/>
        <v>#NUM!</v>
      </c>
      <c r="AO409" s="263" t="e">
        <f t="shared" si="235"/>
        <v>#NUM!</v>
      </c>
      <c r="AQ409" s="45">
        <v>400</v>
      </c>
      <c r="AR409" s="46">
        <f t="shared" si="244"/>
        <v>58472</v>
      </c>
      <c r="AS409" s="261" t="e">
        <f t="shared" si="222"/>
        <v>#NUM!</v>
      </c>
      <c r="AT409" s="262" t="e">
        <f t="shared" si="236"/>
        <v>#NUM!</v>
      </c>
      <c r="AU409" s="272" t="e">
        <f t="shared" si="223"/>
        <v>#NUM!</v>
      </c>
      <c r="AV409" s="263">
        <f t="shared" si="237"/>
        <v>0</v>
      </c>
    </row>
    <row r="410" spans="1:48" x14ac:dyDescent="0.45">
      <c r="A410" s="49">
        <v>401</v>
      </c>
      <c r="B410" s="46">
        <f t="shared" si="238"/>
        <v>58472</v>
      </c>
      <c r="C410" s="268" t="e">
        <f t="shared" si="210"/>
        <v>#NUM!</v>
      </c>
      <c r="D410" s="262" t="e">
        <f t="shared" si="224"/>
        <v>#NUM!</v>
      </c>
      <c r="E410" s="262" t="e">
        <f t="shared" si="211"/>
        <v>#NUM!</v>
      </c>
      <c r="F410" s="263" t="e">
        <f t="shared" si="225"/>
        <v>#NUM!</v>
      </c>
      <c r="G410" s="27"/>
      <c r="H410" s="45">
        <v>401</v>
      </c>
      <c r="I410" s="46">
        <f t="shared" si="239"/>
        <v>58472</v>
      </c>
      <c r="J410" s="261" t="e">
        <f t="shared" si="212"/>
        <v>#NUM!</v>
      </c>
      <c r="K410" s="262" t="e">
        <f t="shared" si="226"/>
        <v>#NUM!</v>
      </c>
      <c r="L410" s="272" t="e">
        <f t="shared" si="213"/>
        <v>#NUM!</v>
      </c>
      <c r="M410" s="263" t="e">
        <f t="shared" si="227"/>
        <v>#NUM!</v>
      </c>
      <c r="N410" s="26"/>
      <c r="O410" s="45">
        <v>401</v>
      </c>
      <c r="P410" s="46">
        <f t="shared" si="240"/>
        <v>58472</v>
      </c>
      <c r="Q410" s="261" t="e">
        <f t="shared" si="214"/>
        <v>#NUM!</v>
      </c>
      <c r="R410" s="262" t="e">
        <f t="shared" si="228"/>
        <v>#NUM!</v>
      </c>
      <c r="S410" s="272" t="e">
        <f t="shared" si="215"/>
        <v>#NUM!</v>
      </c>
      <c r="T410" s="263" t="e">
        <f t="shared" si="229"/>
        <v>#NUM!</v>
      </c>
      <c r="V410" s="45">
        <v>401</v>
      </c>
      <c r="W410" s="46">
        <f t="shared" si="241"/>
        <v>58472</v>
      </c>
      <c r="X410" s="261" t="e">
        <f t="shared" si="216"/>
        <v>#NUM!</v>
      </c>
      <c r="Y410" s="262" t="e">
        <f t="shared" si="230"/>
        <v>#NUM!</v>
      </c>
      <c r="Z410" s="272" t="e">
        <f t="shared" si="217"/>
        <v>#NUM!</v>
      </c>
      <c r="AA410" s="263" t="e">
        <f t="shared" si="231"/>
        <v>#NUM!</v>
      </c>
      <c r="AC410" s="45">
        <v>401</v>
      </c>
      <c r="AD410" s="46">
        <f t="shared" si="242"/>
        <v>58472</v>
      </c>
      <c r="AE410" s="261" t="e">
        <f t="shared" si="218"/>
        <v>#NUM!</v>
      </c>
      <c r="AF410" s="262" t="e">
        <f t="shared" si="232"/>
        <v>#NUM!</v>
      </c>
      <c r="AG410" s="272" t="e">
        <f t="shared" si="219"/>
        <v>#NUM!</v>
      </c>
      <c r="AH410" s="263" t="e">
        <f t="shared" si="233"/>
        <v>#NUM!</v>
      </c>
      <c r="AJ410" s="45">
        <v>401</v>
      </c>
      <c r="AK410" s="46">
        <f t="shared" si="243"/>
        <v>58472</v>
      </c>
      <c r="AL410" s="261" t="e">
        <f t="shared" si="220"/>
        <v>#NUM!</v>
      </c>
      <c r="AM410" s="262" t="e">
        <f t="shared" si="234"/>
        <v>#NUM!</v>
      </c>
      <c r="AN410" s="272" t="e">
        <f t="shared" si="221"/>
        <v>#NUM!</v>
      </c>
      <c r="AO410" s="263" t="e">
        <f t="shared" si="235"/>
        <v>#NUM!</v>
      </c>
      <c r="AQ410" s="45">
        <v>401</v>
      </c>
      <c r="AR410" s="46">
        <f t="shared" si="244"/>
        <v>58501</v>
      </c>
      <c r="AS410" s="261" t="e">
        <f t="shared" si="222"/>
        <v>#NUM!</v>
      </c>
      <c r="AT410" s="262" t="e">
        <f t="shared" si="236"/>
        <v>#NUM!</v>
      </c>
      <c r="AU410" s="272" t="e">
        <f t="shared" si="223"/>
        <v>#NUM!</v>
      </c>
      <c r="AV410" s="263">
        <f t="shared" si="237"/>
        <v>0</v>
      </c>
    </row>
    <row r="411" spans="1:48" x14ac:dyDescent="0.45">
      <c r="A411" s="49">
        <v>402</v>
      </c>
      <c r="B411" s="46">
        <f t="shared" si="238"/>
        <v>58501</v>
      </c>
      <c r="C411" s="268" t="e">
        <f t="shared" si="210"/>
        <v>#NUM!</v>
      </c>
      <c r="D411" s="262" t="e">
        <f t="shared" si="224"/>
        <v>#NUM!</v>
      </c>
      <c r="E411" s="262" t="e">
        <f t="shared" si="211"/>
        <v>#NUM!</v>
      </c>
      <c r="F411" s="263" t="e">
        <f t="shared" si="225"/>
        <v>#NUM!</v>
      </c>
      <c r="G411" s="27"/>
      <c r="H411" s="45">
        <v>402</v>
      </c>
      <c r="I411" s="46">
        <f t="shared" si="239"/>
        <v>58501</v>
      </c>
      <c r="J411" s="261" t="e">
        <f t="shared" si="212"/>
        <v>#NUM!</v>
      </c>
      <c r="K411" s="262" t="e">
        <f t="shared" si="226"/>
        <v>#NUM!</v>
      </c>
      <c r="L411" s="272" t="e">
        <f t="shared" si="213"/>
        <v>#NUM!</v>
      </c>
      <c r="M411" s="263" t="e">
        <f t="shared" si="227"/>
        <v>#NUM!</v>
      </c>
      <c r="N411" s="26"/>
      <c r="O411" s="45">
        <v>402</v>
      </c>
      <c r="P411" s="46">
        <f t="shared" si="240"/>
        <v>58501</v>
      </c>
      <c r="Q411" s="261" t="e">
        <f t="shared" si="214"/>
        <v>#NUM!</v>
      </c>
      <c r="R411" s="262" t="e">
        <f t="shared" si="228"/>
        <v>#NUM!</v>
      </c>
      <c r="S411" s="272" t="e">
        <f t="shared" si="215"/>
        <v>#NUM!</v>
      </c>
      <c r="T411" s="263" t="e">
        <f t="shared" si="229"/>
        <v>#NUM!</v>
      </c>
      <c r="V411" s="45">
        <v>402</v>
      </c>
      <c r="W411" s="46">
        <f t="shared" si="241"/>
        <v>58501</v>
      </c>
      <c r="X411" s="261" t="e">
        <f t="shared" si="216"/>
        <v>#NUM!</v>
      </c>
      <c r="Y411" s="262" t="e">
        <f t="shared" si="230"/>
        <v>#NUM!</v>
      </c>
      <c r="Z411" s="272" t="e">
        <f t="shared" si="217"/>
        <v>#NUM!</v>
      </c>
      <c r="AA411" s="263" t="e">
        <f t="shared" si="231"/>
        <v>#NUM!</v>
      </c>
      <c r="AC411" s="45">
        <v>402</v>
      </c>
      <c r="AD411" s="46">
        <f t="shared" si="242"/>
        <v>58501</v>
      </c>
      <c r="AE411" s="261" t="e">
        <f t="shared" si="218"/>
        <v>#NUM!</v>
      </c>
      <c r="AF411" s="262" t="e">
        <f t="shared" si="232"/>
        <v>#NUM!</v>
      </c>
      <c r="AG411" s="272" t="e">
        <f t="shared" si="219"/>
        <v>#NUM!</v>
      </c>
      <c r="AH411" s="263" t="e">
        <f t="shared" si="233"/>
        <v>#NUM!</v>
      </c>
      <c r="AJ411" s="45">
        <v>402</v>
      </c>
      <c r="AK411" s="46">
        <f t="shared" si="243"/>
        <v>58501</v>
      </c>
      <c r="AL411" s="261" t="e">
        <f t="shared" si="220"/>
        <v>#NUM!</v>
      </c>
      <c r="AM411" s="262" t="e">
        <f t="shared" si="234"/>
        <v>#NUM!</v>
      </c>
      <c r="AN411" s="272" t="e">
        <f t="shared" si="221"/>
        <v>#NUM!</v>
      </c>
      <c r="AO411" s="263" t="e">
        <f t="shared" si="235"/>
        <v>#NUM!</v>
      </c>
      <c r="AQ411" s="45">
        <v>402</v>
      </c>
      <c r="AR411" s="46">
        <f t="shared" si="244"/>
        <v>58532</v>
      </c>
      <c r="AS411" s="261" t="e">
        <f t="shared" si="222"/>
        <v>#NUM!</v>
      </c>
      <c r="AT411" s="262" t="e">
        <f t="shared" si="236"/>
        <v>#NUM!</v>
      </c>
      <c r="AU411" s="272" t="e">
        <f t="shared" si="223"/>
        <v>#NUM!</v>
      </c>
      <c r="AV411" s="263">
        <f t="shared" si="237"/>
        <v>0</v>
      </c>
    </row>
    <row r="412" spans="1:48" x14ac:dyDescent="0.45">
      <c r="A412" s="49">
        <v>403</v>
      </c>
      <c r="B412" s="46">
        <f t="shared" si="238"/>
        <v>58532</v>
      </c>
      <c r="C412" s="268" t="e">
        <f t="shared" si="210"/>
        <v>#NUM!</v>
      </c>
      <c r="D412" s="262" t="e">
        <f t="shared" si="224"/>
        <v>#NUM!</v>
      </c>
      <c r="E412" s="262" t="e">
        <f t="shared" si="211"/>
        <v>#NUM!</v>
      </c>
      <c r="F412" s="263" t="e">
        <f t="shared" si="225"/>
        <v>#NUM!</v>
      </c>
      <c r="G412" s="27"/>
      <c r="H412" s="45">
        <v>403</v>
      </c>
      <c r="I412" s="46">
        <f t="shared" si="239"/>
        <v>58532</v>
      </c>
      <c r="J412" s="261" t="e">
        <f t="shared" si="212"/>
        <v>#NUM!</v>
      </c>
      <c r="K412" s="262" t="e">
        <f t="shared" si="226"/>
        <v>#NUM!</v>
      </c>
      <c r="L412" s="272" t="e">
        <f t="shared" si="213"/>
        <v>#NUM!</v>
      </c>
      <c r="M412" s="263" t="e">
        <f t="shared" si="227"/>
        <v>#NUM!</v>
      </c>
      <c r="N412" s="26"/>
      <c r="O412" s="45">
        <v>403</v>
      </c>
      <c r="P412" s="46">
        <f t="shared" si="240"/>
        <v>58532</v>
      </c>
      <c r="Q412" s="261" t="e">
        <f t="shared" si="214"/>
        <v>#NUM!</v>
      </c>
      <c r="R412" s="262" t="e">
        <f t="shared" si="228"/>
        <v>#NUM!</v>
      </c>
      <c r="S412" s="272" t="e">
        <f t="shared" si="215"/>
        <v>#NUM!</v>
      </c>
      <c r="T412" s="263" t="e">
        <f t="shared" si="229"/>
        <v>#NUM!</v>
      </c>
      <c r="V412" s="45">
        <v>403</v>
      </c>
      <c r="W412" s="46">
        <f t="shared" si="241"/>
        <v>58532</v>
      </c>
      <c r="X412" s="261" t="e">
        <f t="shared" si="216"/>
        <v>#NUM!</v>
      </c>
      <c r="Y412" s="262" t="e">
        <f t="shared" si="230"/>
        <v>#NUM!</v>
      </c>
      <c r="Z412" s="272" t="e">
        <f t="shared" si="217"/>
        <v>#NUM!</v>
      </c>
      <c r="AA412" s="263" t="e">
        <f t="shared" si="231"/>
        <v>#NUM!</v>
      </c>
      <c r="AC412" s="45">
        <v>403</v>
      </c>
      <c r="AD412" s="46">
        <f t="shared" si="242"/>
        <v>58532</v>
      </c>
      <c r="AE412" s="261" t="e">
        <f t="shared" si="218"/>
        <v>#NUM!</v>
      </c>
      <c r="AF412" s="262" t="e">
        <f t="shared" si="232"/>
        <v>#NUM!</v>
      </c>
      <c r="AG412" s="272" t="e">
        <f t="shared" si="219"/>
        <v>#NUM!</v>
      </c>
      <c r="AH412" s="263" t="e">
        <f t="shared" si="233"/>
        <v>#NUM!</v>
      </c>
      <c r="AJ412" s="45">
        <v>403</v>
      </c>
      <c r="AK412" s="46">
        <f t="shared" si="243"/>
        <v>58532</v>
      </c>
      <c r="AL412" s="261" t="e">
        <f t="shared" si="220"/>
        <v>#NUM!</v>
      </c>
      <c r="AM412" s="262" t="e">
        <f t="shared" si="234"/>
        <v>#NUM!</v>
      </c>
      <c r="AN412" s="272" t="e">
        <f t="shared" si="221"/>
        <v>#NUM!</v>
      </c>
      <c r="AO412" s="263" t="e">
        <f t="shared" si="235"/>
        <v>#NUM!</v>
      </c>
      <c r="AQ412" s="45">
        <v>403</v>
      </c>
      <c r="AR412" s="46">
        <f t="shared" si="244"/>
        <v>58562</v>
      </c>
      <c r="AS412" s="261" t="e">
        <f t="shared" si="222"/>
        <v>#NUM!</v>
      </c>
      <c r="AT412" s="262" t="e">
        <f t="shared" si="236"/>
        <v>#NUM!</v>
      </c>
      <c r="AU412" s="272" t="e">
        <f t="shared" si="223"/>
        <v>#NUM!</v>
      </c>
      <c r="AV412" s="263">
        <f t="shared" si="237"/>
        <v>0</v>
      </c>
    </row>
    <row r="413" spans="1:48" x14ac:dyDescent="0.45">
      <c r="A413" s="49">
        <v>404</v>
      </c>
      <c r="B413" s="46">
        <f t="shared" si="238"/>
        <v>58562</v>
      </c>
      <c r="C413" s="268" t="e">
        <f t="shared" si="210"/>
        <v>#NUM!</v>
      </c>
      <c r="D413" s="262" t="e">
        <f t="shared" si="224"/>
        <v>#NUM!</v>
      </c>
      <c r="E413" s="262" t="e">
        <f t="shared" si="211"/>
        <v>#NUM!</v>
      </c>
      <c r="F413" s="263" t="e">
        <f t="shared" si="225"/>
        <v>#NUM!</v>
      </c>
      <c r="G413" s="27"/>
      <c r="H413" s="45">
        <v>404</v>
      </c>
      <c r="I413" s="46">
        <f t="shared" si="239"/>
        <v>58562</v>
      </c>
      <c r="J413" s="261" t="e">
        <f t="shared" si="212"/>
        <v>#NUM!</v>
      </c>
      <c r="K413" s="262" t="e">
        <f t="shared" si="226"/>
        <v>#NUM!</v>
      </c>
      <c r="L413" s="272" t="e">
        <f t="shared" si="213"/>
        <v>#NUM!</v>
      </c>
      <c r="M413" s="263" t="e">
        <f t="shared" si="227"/>
        <v>#NUM!</v>
      </c>
      <c r="N413" s="26"/>
      <c r="O413" s="45">
        <v>404</v>
      </c>
      <c r="P413" s="46">
        <f t="shared" si="240"/>
        <v>58562</v>
      </c>
      <c r="Q413" s="261" t="e">
        <f t="shared" si="214"/>
        <v>#NUM!</v>
      </c>
      <c r="R413" s="262" t="e">
        <f t="shared" si="228"/>
        <v>#NUM!</v>
      </c>
      <c r="S413" s="272" t="e">
        <f t="shared" si="215"/>
        <v>#NUM!</v>
      </c>
      <c r="T413" s="263" t="e">
        <f t="shared" si="229"/>
        <v>#NUM!</v>
      </c>
      <c r="V413" s="45">
        <v>404</v>
      </c>
      <c r="W413" s="46">
        <f t="shared" si="241"/>
        <v>58562</v>
      </c>
      <c r="X413" s="261" t="e">
        <f t="shared" si="216"/>
        <v>#NUM!</v>
      </c>
      <c r="Y413" s="262" t="e">
        <f t="shared" si="230"/>
        <v>#NUM!</v>
      </c>
      <c r="Z413" s="272" t="e">
        <f t="shared" si="217"/>
        <v>#NUM!</v>
      </c>
      <c r="AA413" s="263" t="e">
        <f t="shared" si="231"/>
        <v>#NUM!</v>
      </c>
      <c r="AC413" s="45">
        <v>404</v>
      </c>
      <c r="AD413" s="46">
        <f t="shared" si="242"/>
        <v>58562</v>
      </c>
      <c r="AE413" s="261" t="e">
        <f t="shared" si="218"/>
        <v>#NUM!</v>
      </c>
      <c r="AF413" s="262" t="e">
        <f t="shared" si="232"/>
        <v>#NUM!</v>
      </c>
      <c r="AG413" s="272" t="e">
        <f t="shared" si="219"/>
        <v>#NUM!</v>
      </c>
      <c r="AH413" s="263" t="e">
        <f t="shared" si="233"/>
        <v>#NUM!</v>
      </c>
      <c r="AJ413" s="45">
        <v>404</v>
      </c>
      <c r="AK413" s="46">
        <f t="shared" si="243"/>
        <v>58562</v>
      </c>
      <c r="AL413" s="261" t="e">
        <f t="shared" si="220"/>
        <v>#NUM!</v>
      </c>
      <c r="AM413" s="262" t="e">
        <f t="shared" si="234"/>
        <v>#NUM!</v>
      </c>
      <c r="AN413" s="272" t="e">
        <f t="shared" si="221"/>
        <v>#NUM!</v>
      </c>
      <c r="AO413" s="263" t="e">
        <f t="shared" si="235"/>
        <v>#NUM!</v>
      </c>
      <c r="AQ413" s="45">
        <v>404</v>
      </c>
      <c r="AR413" s="46">
        <f t="shared" si="244"/>
        <v>58593</v>
      </c>
      <c r="AS413" s="261" t="e">
        <f t="shared" si="222"/>
        <v>#NUM!</v>
      </c>
      <c r="AT413" s="262" t="e">
        <f t="shared" si="236"/>
        <v>#NUM!</v>
      </c>
      <c r="AU413" s="272" t="e">
        <f t="shared" si="223"/>
        <v>#NUM!</v>
      </c>
      <c r="AV413" s="263">
        <f t="shared" si="237"/>
        <v>0</v>
      </c>
    </row>
    <row r="414" spans="1:48" x14ac:dyDescent="0.45">
      <c r="A414" s="49">
        <v>405</v>
      </c>
      <c r="B414" s="46">
        <f t="shared" si="238"/>
        <v>58593</v>
      </c>
      <c r="C414" s="268" t="e">
        <f t="shared" si="210"/>
        <v>#NUM!</v>
      </c>
      <c r="D414" s="262" t="e">
        <f t="shared" si="224"/>
        <v>#NUM!</v>
      </c>
      <c r="E414" s="262" t="e">
        <f t="shared" si="211"/>
        <v>#NUM!</v>
      </c>
      <c r="F414" s="263" t="e">
        <f t="shared" si="225"/>
        <v>#NUM!</v>
      </c>
      <c r="G414" s="27"/>
      <c r="H414" s="45">
        <v>405</v>
      </c>
      <c r="I414" s="46">
        <f t="shared" si="239"/>
        <v>58593</v>
      </c>
      <c r="J414" s="261" t="e">
        <f t="shared" si="212"/>
        <v>#NUM!</v>
      </c>
      <c r="K414" s="262" t="e">
        <f t="shared" si="226"/>
        <v>#NUM!</v>
      </c>
      <c r="L414" s="272" t="e">
        <f t="shared" si="213"/>
        <v>#NUM!</v>
      </c>
      <c r="M414" s="263" t="e">
        <f t="shared" si="227"/>
        <v>#NUM!</v>
      </c>
      <c r="N414" s="26"/>
      <c r="O414" s="45">
        <v>405</v>
      </c>
      <c r="P414" s="46">
        <f t="shared" si="240"/>
        <v>58593</v>
      </c>
      <c r="Q414" s="261" t="e">
        <f t="shared" si="214"/>
        <v>#NUM!</v>
      </c>
      <c r="R414" s="262" t="e">
        <f t="shared" si="228"/>
        <v>#NUM!</v>
      </c>
      <c r="S414" s="272" t="e">
        <f t="shared" si="215"/>
        <v>#NUM!</v>
      </c>
      <c r="T414" s="263" t="e">
        <f t="shared" si="229"/>
        <v>#NUM!</v>
      </c>
      <c r="V414" s="45">
        <v>405</v>
      </c>
      <c r="W414" s="46">
        <f t="shared" si="241"/>
        <v>58593</v>
      </c>
      <c r="X414" s="261" t="e">
        <f t="shared" si="216"/>
        <v>#NUM!</v>
      </c>
      <c r="Y414" s="262" t="e">
        <f t="shared" si="230"/>
        <v>#NUM!</v>
      </c>
      <c r="Z414" s="272" t="e">
        <f t="shared" si="217"/>
        <v>#NUM!</v>
      </c>
      <c r="AA414" s="263" t="e">
        <f t="shared" si="231"/>
        <v>#NUM!</v>
      </c>
      <c r="AC414" s="45">
        <v>405</v>
      </c>
      <c r="AD414" s="46">
        <f t="shared" si="242"/>
        <v>58593</v>
      </c>
      <c r="AE414" s="261" t="e">
        <f t="shared" si="218"/>
        <v>#NUM!</v>
      </c>
      <c r="AF414" s="262" t="e">
        <f t="shared" si="232"/>
        <v>#NUM!</v>
      </c>
      <c r="AG414" s="272" t="e">
        <f t="shared" si="219"/>
        <v>#NUM!</v>
      </c>
      <c r="AH414" s="263" t="e">
        <f t="shared" si="233"/>
        <v>#NUM!</v>
      </c>
      <c r="AJ414" s="45">
        <v>405</v>
      </c>
      <c r="AK414" s="46">
        <f t="shared" si="243"/>
        <v>58593</v>
      </c>
      <c r="AL414" s="261" t="e">
        <f t="shared" si="220"/>
        <v>#NUM!</v>
      </c>
      <c r="AM414" s="262" t="e">
        <f t="shared" si="234"/>
        <v>#NUM!</v>
      </c>
      <c r="AN414" s="272" t="e">
        <f t="shared" si="221"/>
        <v>#NUM!</v>
      </c>
      <c r="AO414" s="263" t="e">
        <f t="shared" si="235"/>
        <v>#NUM!</v>
      </c>
      <c r="AQ414" s="45">
        <v>405</v>
      </c>
      <c r="AR414" s="46">
        <f t="shared" si="244"/>
        <v>58623</v>
      </c>
      <c r="AS414" s="261" t="e">
        <f t="shared" si="222"/>
        <v>#NUM!</v>
      </c>
      <c r="AT414" s="262" t="e">
        <f t="shared" si="236"/>
        <v>#NUM!</v>
      </c>
      <c r="AU414" s="272" t="e">
        <f t="shared" si="223"/>
        <v>#NUM!</v>
      </c>
      <c r="AV414" s="263">
        <f t="shared" si="237"/>
        <v>0</v>
      </c>
    </row>
    <row r="415" spans="1:48" x14ac:dyDescent="0.45">
      <c r="A415" s="49">
        <v>406</v>
      </c>
      <c r="B415" s="46">
        <f t="shared" si="238"/>
        <v>58623</v>
      </c>
      <c r="C415" s="268" t="e">
        <f t="shared" si="210"/>
        <v>#NUM!</v>
      </c>
      <c r="D415" s="262" t="e">
        <f t="shared" si="224"/>
        <v>#NUM!</v>
      </c>
      <c r="E415" s="262" t="e">
        <f t="shared" si="211"/>
        <v>#NUM!</v>
      </c>
      <c r="F415" s="263" t="e">
        <f t="shared" si="225"/>
        <v>#NUM!</v>
      </c>
      <c r="G415" s="27"/>
      <c r="H415" s="45">
        <v>406</v>
      </c>
      <c r="I415" s="46">
        <f t="shared" si="239"/>
        <v>58623</v>
      </c>
      <c r="J415" s="261" t="e">
        <f t="shared" si="212"/>
        <v>#NUM!</v>
      </c>
      <c r="K415" s="262" t="e">
        <f t="shared" si="226"/>
        <v>#NUM!</v>
      </c>
      <c r="L415" s="272" t="e">
        <f t="shared" si="213"/>
        <v>#NUM!</v>
      </c>
      <c r="M415" s="263" t="e">
        <f t="shared" si="227"/>
        <v>#NUM!</v>
      </c>
      <c r="N415" s="26"/>
      <c r="O415" s="45">
        <v>406</v>
      </c>
      <c r="P415" s="46">
        <f t="shared" si="240"/>
        <v>58623</v>
      </c>
      <c r="Q415" s="261" t="e">
        <f t="shared" si="214"/>
        <v>#NUM!</v>
      </c>
      <c r="R415" s="262" t="e">
        <f t="shared" si="228"/>
        <v>#NUM!</v>
      </c>
      <c r="S415" s="272" t="e">
        <f t="shared" si="215"/>
        <v>#NUM!</v>
      </c>
      <c r="T415" s="263" t="e">
        <f t="shared" si="229"/>
        <v>#NUM!</v>
      </c>
      <c r="V415" s="45">
        <v>406</v>
      </c>
      <c r="W415" s="46">
        <f t="shared" si="241"/>
        <v>58623</v>
      </c>
      <c r="X415" s="261" t="e">
        <f t="shared" si="216"/>
        <v>#NUM!</v>
      </c>
      <c r="Y415" s="262" t="e">
        <f t="shared" si="230"/>
        <v>#NUM!</v>
      </c>
      <c r="Z415" s="272" t="e">
        <f t="shared" si="217"/>
        <v>#NUM!</v>
      </c>
      <c r="AA415" s="263" t="e">
        <f t="shared" si="231"/>
        <v>#NUM!</v>
      </c>
      <c r="AC415" s="45">
        <v>406</v>
      </c>
      <c r="AD415" s="46">
        <f t="shared" si="242"/>
        <v>58623</v>
      </c>
      <c r="AE415" s="261" t="e">
        <f t="shared" si="218"/>
        <v>#NUM!</v>
      </c>
      <c r="AF415" s="262" t="e">
        <f t="shared" si="232"/>
        <v>#NUM!</v>
      </c>
      <c r="AG415" s="272" t="e">
        <f t="shared" si="219"/>
        <v>#NUM!</v>
      </c>
      <c r="AH415" s="263" t="e">
        <f t="shared" si="233"/>
        <v>#NUM!</v>
      </c>
      <c r="AJ415" s="45">
        <v>406</v>
      </c>
      <c r="AK415" s="46">
        <f t="shared" si="243"/>
        <v>58623</v>
      </c>
      <c r="AL415" s="261" t="e">
        <f t="shared" si="220"/>
        <v>#NUM!</v>
      </c>
      <c r="AM415" s="262" t="e">
        <f t="shared" si="234"/>
        <v>#NUM!</v>
      </c>
      <c r="AN415" s="272" t="e">
        <f t="shared" si="221"/>
        <v>#NUM!</v>
      </c>
      <c r="AO415" s="263" t="e">
        <f t="shared" si="235"/>
        <v>#NUM!</v>
      </c>
      <c r="AQ415" s="45">
        <v>406</v>
      </c>
      <c r="AR415" s="46">
        <f t="shared" si="244"/>
        <v>58654</v>
      </c>
      <c r="AS415" s="261" t="e">
        <f t="shared" si="222"/>
        <v>#NUM!</v>
      </c>
      <c r="AT415" s="262" t="e">
        <f t="shared" si="236"/>
        <v>#NUM!</v>
      </c>
      <c r="AU415" s="272" t="e">
        <f t="shared" si="223"/>
        <v>#NUM!</v>
      </c>
      <c r="AV415" s="263">
        <f t="shared" si="237"/>
        <v>0</v>
      </c>
    </row>
    <row r="416" spans="1:48" x14ac:dyDescent="0.45">
      <c r="A416" s="49">
        <v>407</v>
      </c>
      <c r="B416" s="46">
        <f t="shared" si="238"/>
        <v>58654</v>
      </c>
      <c r="C416" s="268" t="e">
        <f t="shared" si="210"/>
        <v>#NUM!</v>
      </c>
      <c r="D416" s="262" t="e">
        <f t="shared" si="224"/>
        <v>#NUM!</v>
      </c>
      <c r="E416" s="262" t="e">
        <f t="shared" si="211"/>
        <v>#NUM!</v>
      </c>
      <c r="F416" s="263" t="e">
        <f t="shared" si="225"/>
        <v>#NUM!</v>
      </c>
      <c r="G416" s="27"/>
      <c r="H416" s="45">
        <v>407</v>
      </c>
      <c r="I416" s="46">
        <f t="shared" si="239"/>
        <v>58654</v>
      </c>
      <c r="J416" s="261" t="e">
        <f t="shared" si="212"/>
        <v>#NUM!</v>
      </c>
      <c r="K416" s="262" t="e">
        <f t="shared" si="226"/>
        <v>#NUM!</v>
      </c>
      <c r="L416" s="272" t="e">
        <f t="shared" si="213"/>
        <v>#NUM!</v>
      </c>
      <c r="M416" s="263" t="e">
        <f t="shared" si="227"/>
        <v>#NUM!</v>
      </c>
      <c r="N416" s="26"/>
      <c r="O416" s="45">
        <v>407</v>
      </c>
      <c r="P416" s="46">
        <f t="shared" si="240"/>
        <v>58654</v>
      </c>
      <c r="Q416" s="261" t="e">
        <f t="shared" si="214"/>
        <v>#NUM!</v>
      </c>
      <c r="R416" s="262" t="e">
        <f t="shared" si="228"/>
        <v>#NUM!</v>
      </c>
      <c r="S416" s="272" t="e">
        <f t="shared" si="215"/>
        <v>#NUM!</v>
      </c>
      <c r="T416" s="263" t="e">
        <f t="shared" si="229"/>
        <v>#NUM!</v>
      </c>
      <c r="V416" s="45">
        <v>407</v>
      </c>
      <c r="W416" s="46">
        <f t="shared" si="241"/>
        <v>58654</v>
      </c>
      <c r="X416" s="261" t="e">
        <f t="shared" si="216"/>
        <v>#NUM!</v>
      </c>
      <c r="Y416" s="262" t="e">
        <f t="shared" si="230"/>
        <v>#NUM!</v>
      </c>
      <c r="Z416" s="272" t="e">
        <f t="shared" si="217"/>
        <v>#NUM!</v>
      </c>
      <c r="AA416" s="263" t="e">
        <f t="shared" si="231"/>
        <v>#NUM!</v>
      </c>
      <c r="AC416" s="45">
        <v>407</v>
      </c>
      <c r="AD416" s="46">
        <f t="shared" si="242"/>
        <v>58654</v>
      </c>
      <c r="AE416" s="261" t="e">
        <f t="shared" si="218"/>
        <v>#NUM!</v>
      </c>
      <c r="AF416" s="262" t="e">
        <f t="shared" si="232"/>
        <v>#NUM!</v>
      </c>
      <c r="AG416" s="272" t="e">
        <f t="shared" si="219"/>
        <v>#NUM!</v>
      </c>
      <c r="AH416" s="263" t="e">
        <f t="shared" si="233"/>
        <v>#NUM!</v>
      </c>
      <c r="AJ416" s="45">
        <v>407</v>
      </c>
      <c r="AK416" s="46">
        <f t="shared" si="243"/>
        <v>58654</v>
      </c>
      <c r="AL416" s="261" t="e">
        <f t="shared" si="220"/>
        <v>#NUM!</v>
      </c>
      <c r="AM416" s="262" t="e">
        <f t="shared" si="234"/>
        <v>#NUM!</v>
      </c>
      <c r="AN416" s="272" t="e">
        <f t="shared" si="221"/>
        <v>#NUM!</v>
      </c>
      <c r="AO416" s="263" t="e">
        <f t="shared" si="235"/>
        <v>#NUM!</v>
      </c>
      <c r="AQ416" s="45">
        <v>407</v>
      </c>
      <c r="AR416" s="46">
        <f t="shared" si="244"/>
        <v>58685</v>
      </c>
      <c r="AS416" s="261" t="e">
        <f t="shared" si="222"/>
        <v>#NUM!</v>
      </c>
      <c r="AT416" s="262" t="e">
        <f t="shared" si="236"/>
        <v>#NUM!</v>
      </c>
      <c r="AU416" s="272" t="e">
        <f t="shared" si="223"/>
        <v>#NUM!</v>
      </c>
      <c r="AV416" s="263">
        <f t="shared" si="237"/>
        <v>0</v>
      </c>
    </row>
    <row r="417" spans="1:48" ht="14.65" thickBot="1" x14ac:dyDescent="0.5">
      <c r="A417" s="52">
        <v>408</v>
      </c>
      <c r="B417" s="53">
        <f t="shared" si="238"/>
        <v>58685</v>
      </c>
      <c r="C417" s="269" t="e">
        <f t="shared" si="210"/>
        <v>#NUM!</v>
      </c>
      <c r="D417" s="265" t="e">
        <f t="shared" si="224"/>
        <v>#NUM!</v>
      </c>
      <c r="E417" s="265" t="e">
        <f t="shared" si="211"/>
        <v>#NUM!</v>
      </c>
      <c r="F417" s="266" t="e">
        <f t="shared" si="225"/>
        <v>#NUM!</v>
      </c>
      <c r="G417" s="27"/>
      <c r="H417" s="47">
        <v>408</v>
      </c>
      <c r="I417" s="53">
        <f t="shared" si="239"/>
        <v>58685</v>
      </c>
      <c r="J417" s="264" t="e">
        <f t="shared" si="212"/>
        <v>#NUM!</v>
      </c>
      <c r="K417" s="265" t="e">
        <f t="shared" si="226"/>
        <v>#NUM!</v>
      </c>
      <c r="L417" s="273" t="e">
        <f t="shared" si="213"/>
        <v>#NUM!</v>
      </c>
      <c r="M417" s="266" t="e">
        <f t="shared" si="227"/>
        <v>#NUM!</v>
      </c>
      <c r="N417" s="26"/>
      <c r="O417" s="47">
        <v>408</v>
      </c>
      <c r="P417" s="53">
        <f t="shared" si="240"/>
        <v>58685</v>
      </c>
      <c r="Q417" s="264" t="e">
        <f t="shared" si="214"/>
        <v>#NUM!</v>
      </c>
      <c r="R417" s="265" t="e">
        <f t="shared" si="228"/>
        <v>#NUM!</v>
      </c>
      <c r="S417" s="273" t="e">
        <f t="shared" si="215"/>
        <v>#NUM!</v>
      </c>
      <c r="T417" s="266" t="e">
        <f t="shared" si="229"/>
        <v>#NUM!</v>
      </c>
      <c r="V417" s="47">
        <v>408</v>
      </c>
      <c r="W417" s="53">
        <f t="shared" si="241"/>
        <v>58685</v>
      </c>
      <c r="X417" s="264" t="e">
        <f t="shared" si="216"/>
        <v>#NUM!</v>
      </c>
      <c r="Y417" s="265" t="e">
        <f t="shared" si="230"/>
        <v>#NUM!</v>
      </c>
      <c r="Z417" s="273" t="e">
        <f t="shared" si="217"/>
        <v>#NUM!</v>
      </c>
      <c r="AA417" s="266" t="e">
        <f t="shared" si="231"/>
        <v>#NUM!</v>
      </c>
      <c r="AC417" s="47">
        <v>408</v>
      </c>
      <c r="AD417" s="53">
        <f t="shared" si="242"/>
        <v>58685</v>
      </c>
      <c r="AE417" s="264" t="e">
        <f t="shared" si="218"/>
        <v>#NUM!</v>
      </c>
      <c r="AF417" s="265" t="e">
        <f t="shared" si="232"/>
        <v>#NUM!</v>
      </c>
      <c r="AG417" s="273" t="e">
        <f t="shared" si="219"/>
        <v>#NUM!</v>
      </c>
      <c r="AH417" s="266" t="e">
        <f t="shared" si="233"/>
        <v>#NUM!</v>
      </c>
      <c r="AJ417" s="47">
        <v>408</v>
      </c>
      <c r="AK417" s="53">
        <f t="shared" si="243"/>
        <v>58685</v>
      </c>
      <c r="AL417" s="264" t="e">
        <f t="shared" si="220"/>
        <v>#NUM!</v>
      </c>
      <c r="AM417" s="265" t="e">
        <f t="shared" si="234"/>
        <v>#NUM!</v>
      </c>
      <c r="AN417" s="273" t="e">
        <f t="shared" si="221"/>
        <v>#NUM!</v>
      </c>
      <c r="AO417" s="266" t="e">
        <f t="shared" si="235"/>
        <v>#NUM!</v>
      </c>
      <c r="AQ417" s="47">
        <v>408</v>
      </c>
      <c r="AR417" s="53">
        <f t="shared" si="244"/>
        <v>58715</v>
      </c>
      <c r="AS417" s="264" t="e">
        <f t="shared" si="222"/>
        <v>#NUM!</v>
      </c>
      <c r="AT417" s="265" t="e">
        <f t="shared" si="236"/>
        <v>#NUM!</v>
      </c>
      <c r="AU417" s="273" t="e">
        <f t="shared" si="223"/>
        <v>#NUM!</v>
      </c>
      <c r="AV417" s="266">
        <f t="shared" si="237"/>
        <v>0</v>
      </c>
    </row>
    <row r="418" spans="1:48" x14ac:dyDescent="0.45">
      <c r="A418" s="49">
        <v>409</v>
      </c>
      <c r="B418" s="46">
        <f t="shared" si="238"/>
        <v>58715</v>
      </c>
      <c r="C418" s="270" t="e">
        <f t="shared" si="210"/>
        <v>#NUM!</v>
      </c>
      <c r="D418" s="259" t="e">
        <f t="shared" si="224"/>
        <v>#NUM!</v>
      </c>
      <c r="E418" s="259" t="e">
        <f t="shared" si="211"/>
        <v>#NUM!</v>
      </c>
      <c r="F418" s="260" t="e">
        <f t="shared" si="225"/>
        <v>#NUM!</v>
      </c>
      <c r="G418" s="27"/>
      <c r="H418" s="43">
        <v>409</v>
      </c>
      <c r="I418" s="46">
        <f t="shared" si="239"/>
        <v>58715</v>
      </c>
      <c r="J418" s="258" t="e">
        <f t="shared" si="212"/>
        <v>#NUM!</v>
      </c>
      <c r="K418" s="259" t="e">
        <f t="shared" si="226"/>
        <v>#NUM!</v>
      </c>
      <c r="L418" s="271" t="e">
        <f t="shared" si="213"/>
        <v>#NUM!</v>
      </c>
      <c r="M418" s="260" t="e">
        <f t="shared" si="227"/>
        <v>#NUM!</v>
      </c>
      <c r="N418" s="26"/>
      <c r="O418" s="43">
        <v>409</v>
      </c>
      <c r="P418" s="46">
        <f t="shared" si="240"/>
        <v>58715</v>
      </c>
      <c r="Q418" s="258" t="e">
        <f t="shared" si="214"/>
        <v>#NUM!</v>
      </c>
      <c r="R418" s="259" t="e">
        <f t="shared" si="228"/>
        <v>#NUM!</v>
      </c>
      <c r="S418" s="271" t="e">
        <f t="shared" si="215"/>
        <v>#NUM!</v>
      </c>
      <c r="T418" s="260" t="e">
        <f t="shared" si="229"/>
        <v>#NUM!</v>
      </c>
      <c r="V418" s="43">
        <v>409</v>
      </c>
      <c r="W418" s="46">
        <f t="shared" si="241"/>
        <v>58715</v>
      </c>
      <c r="X418" s="258" t="e">
        <f t="shared" si="216"/>
        <v>#NUM!</v>
      </c>
      <c r="Y418" s="259" t="e">
        <f t="shared" si="230"/>
        <v>#NUM!</v>
      </c>
      <c r="Z418" s="271" t="e">
        <f t="shared" si="217"/>
        <v>#NUM!</v>
      </c>
      <c r="AA418" s="260" t="e">
        <f t="shared" si="231"/>
        <v>#NUM!</v>
      </c>
      <c r="AC418" s="43">
        <v>409</v>
      </c>
      <c r="AD418" s="46">
        <f t="shared" si="242"/>
        <v>58715</v>
      </c>
      <c r="AE418" s="258" t="e">
        <f t="shared" si="218"/>
        <v>#NUM!</v>
      </c>
      <c r="AF418" s="259" t="e">
        <f t="shared" si="232"/>
        <v>#NUM!</v>
      </c>
      <c r="AG418" s="271" t="e">
        <f t="shared" si="219"/>
        <v>#NUM!</v>
      </c>
      <c r="AH418" s="260" t="e">
        <f t="shared" si="233"/>
        <v>#NUM!</v>
      </c>
      <c r="AJ418" s="43">
        <v>409</v>
      </c>
      <c r="AK418" s="46">
        <f t="shared" si="243"/>
        <v>58715</v>
      </c>
      <c r="AL418" s="258" t="e">
        <f t="shared" si="220"/>
        <v>#NUM!</v>
      </c>
      <c r="AM418" s="259" t="e">
        <f t="shared" si="234"/>
        <v>#NUM!</v>
      </c>
      <c r="AN418" s="271" t="e">
        <f t="shared" si="221"/>
        <v>#NUM!</v>
      </c>
      <c r="AO418" s="260" t="e">
        <f t="shared" si="235"/>
        <v>#NUM!</v>
      </c>
      <c r="AQ418" s="43">
        <v>409</v>
      </c>
      <c r="AR418" s="46">
        <f t="shared" si="244"/>
        <v>58746</v>
      </c>
      <c r="AS418" s="258" t="e">
        <f t="shared" si="222"/>
        <v>#NUM!</v>
      </c>
      <c r="AT418" s="259" t="e">
        <f t="shared" si="236"/>
        <v>#NUM!</v>
      </c>
      <c r="AU418" s="271" t="e">
        <f t="shared" si="223"/>
        <v>#NUM!</v>
      </c>
      <c r="AV418" s="260">
        <f t="shared" si="237"/>
        <v>0</v>
      </c>
    </row>
    <row r="419" spans="1:48" x14ac:dyDescent="0.45">
      <c r="A419" s="49">
        <v>410</v>
      </c>
      <c r="B419" s="46">
        <f t="shared" si="238"/>
        <v>58746</v>
      </c>
      <c r="C419" s="268" t="e">
        <f t="shared" si="210"/>
        <v>#NUM!</v>
      </c>
      <c r="D419" s="262" t="e">
        <f t="shared" si="224"/>
        <v>#NUM!</v>
      </c>
      <c r="E419" s="262" t="e">
        <f t="shared" si="211"/>
        <v>#NUM!</v>
      </c>
      <c r="F419" s="263" t="e">
        <f t="shared" si="225"/>
        <v>#NUM!</v>
      </c>
      <c r="G419" s="27"/>
      <c r="H419" s="45">
        <v>410</v>
      </c>
      <c r="I419" s="46">
        <f t="shared" si="239"/>
        <v>58746</v>
      </c>
      <c r="J419" s="261" t="e">
        <f t="shared" si="212"/>
        <v>#NUM!</v>
      </c>
      <c r="K419" s="262" t="e">
        <f t="shared" si="226"/>
        <v>#NUM!</v>
      </c>
      <c r="L419" s="272" t="e">
        <f t="shared" si="213"/>
        <v>#NUM!</v>
      </c>
      <c r="M419" s="263" t="e">
        <f t="shared" si="227"/>
        <v>#NUM!</v>
      </c>
      <c r="N419" s="26"/>
      <c r="O419" s="45">
        <v>410</v>
      </c>
      <c r="P419" s="46">
        <f t="shared" si="240"/>
        <v>58746</v>
      </c>
      <c r="Q419" s="261" t="e">
        <f t="shared" si="214"/>
        <v>#NUM!</v>
      </c>
      <c r="R419" s="262" t="e">
        <f t="shared" si="228"/>
        <v>#NUM!</v>
      </c>
      <c r="S419" s="272" t="e">
        <f t="shared" si="215"/>
        <v>#NUM!</v>
      </c>
      <c r="T419" s="263" t="e">
        <f t="shared" si="229"/>
        <v>#NUM!</v>
      </c>
      <c r="V419" s="45">
        <v>410</v>
      </c>
      <c r="W419" s="46">
        <f t="shared" si="241"/>
        <v>58746</v>
      </c>
      <c r="X419" s="261" t="e">
        <f t="shared" si="216"/>
        <v>#NUM!</v>
      </c>
      <c r="Y419" s="262" t="e">
        <f t="shared" si="230"/>
        <v>#NUM!</v>
      </c>
      <c r="Z419" s="272" t="e">
        <f t="shared" si="217"/>
        <v>#NUM!</v>
      </c>
      <c r="AA419" s="263" t="e">
        <f t="shared" si="231"/>
        <v>#NUM!</v>
      </c>
      <c r="AC419" s="45">
        <v>410</v>
      </c>
      <c r="AD419" s="46">
        <f t="shared" si="242"/>
        <v>58746</v>
      </c>
      <c r="AE419" s="261" t="e">
        <f t="shared" si="218"/>
        <v>#NUM!</v>
      </c>
      <c r="AF419" s="262" t="e">
        <f t="shared" si="232"/>
        <v>#NUM!</v>
      </c>
      <c r="AG419" s="272" t="e">
        <f t="shared" si="219"/>
        <v>#NUM!</v>
      </c>
      <c r="AH419" s="263" t="e">
        <f t="shared" si="233"/>
        <v>#NUM!</v>
      </c>
      <c r="AJ419" s="45">
        <v>410</v>
      </c>
      <c r="AK419" s="46">
        <f t="shared" si="243"/>
        <v>58746</v>
      </c>
      <c r="AL419" s="261" t="e">
        <f t="shared" si="220"/>
        <v>#NUM!</v>
      </c>
      <c r="AM419" s="262" t="e">
        <f t="shared" si="234"/>
        <v>#NUM!</v>
      </c>
      <c r="AN419" s="272" t="e">
        <f t="shared" si="221"/>
        <v>#NUM!</v>
      </c>
      <c r="AO419" s="263" t="e">
        <f t="shared" si="235"/>
        <v>#NUM!</v>
      </c>
      <c r="AQ419" s="45">
        <v>410</v>
      </c>
      <c r="AR419" s="46">
        <f t="shared" si="244"/>
        <v>58776</v>
      </c>
      <c r="AS419" s="261" t="e">
        <f t="shared" si="222"/>
        <v>#NUM!</v>
      </c>
      <c r="AT419" s="262" t="e">
        <f t="shared" si="236"/>
        <v>#NUM!</v>
      </c>
      <c r="AU419" s="272" t="e">
        <f t="shared" si="223"/>
        <v>#NUM!</v>
      </c>
      <c r="AV419" s="263">
        <f t="shared" si="237"/>
        <v>0</v>
      </c>
    </row>
    <row r="420" spans="1:48" x14ac:dyDescent="0.45">
      <c r="A420" s="49">
        <v>411</v>
      </c>
      <c r="B420" s="46">
        <f t="shared" si="238"/>
        <v>58776</v>
      </c>
      <c r="C420" s="268" t="e">
        <f t="shared" si="210"/>
        <v>#NUM!</v>
      </c>
      <c r="D420" s="262" t="e">
        <f t="shared" si="224"/>
        <v>#NUM!</v>
      </c>
      <c r="E420" s="262" t="e">
        <f t="shared" si="211"/>
        <v>#NUM!</v>
      </c>
      <c r="F420" s="263" t="e">
        <f t="shared" si="225"/>
        <v>#NUM!</v>
      </c>
      <c r="G420" s="27"/>
      <c r="H420" s="45">
        <v>411</v>
      </c>
      <c r="I420" s="46">
        <f t="shared" si="239"/>
        <v>58776</v>
      </c>
      <c r="J420" s="261" t="e">
        <f t="shared" si="212"/>
        <v>#NUM!</v>
      </c>
      <c r="K420" s="262" t="e">
        <f t="shared" si="226"/>
        <v>#NUM!</v>
      </c>
      <c r="L420" s="272" t="e">
        <f t="shared" si="213"/>
        <v>#NUM!</v>
      </c>
      <c r="M420" s="263" t="e">
        <f t="shared" si="227"/>
        <v>#NUM!</v>
      </c>
      <c r="N420" s="26"/>
      <c r="O420" s="45">
        <v>411</v>
      </c>
      <c r="P420" s="46">
        <f t="shared" si="240"/>
        <v>58776</v>
      </c>
      <c r="Q420" s="261" t="e">
        <f t="shared" si="214"/>
        <v>#NUM!</v>
      </c>
      <c r="R420" s="262" t="e">
        <f t="shared" si="228"/>
        <v>#NUM!</v>
      </c>
      <c r="S420" s="272" t="e">
        <f t="shared" si="215"/>
        <v>#NUM!</v>
      </c>
      <c r="T420" s="263" t="e">
        <f t="shared" si="229"/>
        <v>#NUM!</v>
      </c>
      <c r="V420" s="45">
        <v>411</v>
      </c>
      <c r="W420" s="46">
        <f t="shared" si="241"/>
        <v>58776</v>
      </c>
      <c r="X420" s="261" t="e">
        <f t="shared" si="216"/>
        <v>#NUM!</v>
      </c>
      <c r="Y420" s="262" t="e">
        <f t="shared" si="230"/>
        <v>#NUM!</v>
      </c>
      <c r="Z420" s="272" t="e">
        <f t="shared" si="217"/>
        <v>#NUM!</v>
      </c>
      <c r="AA420" s="263" t="e">
        <f t="shared" si="231"/>
        <v>#NUM!</v>
      </c>
      <c r="AC420" s="45">
        <v>411</v>
      </c>
      <c r="AD420" s="46">
        <f t="shared" si="242"/>
        <v>58776</v>
      </c>
      <c r="AE420" s="261" t="e">
        <f t="shared" si="218"/>
        <v>#NUM!</v>
      </c>
      <c r="AF420" s="262" t="e">
        <f t="shared" si="232"/>
        <v>#NUM!</v>
      </c>
      <c r="AG420" s="272" t="e">
        <f t="shared" si="219"/>
        <v>#NUM!</v>
      </c>
      <c r="AH420" s="263" t="e">
        <f t="shared" si="233"/>
        <v>#NUM!</v>
      </c>
      <c r="AJ420" s="45">
        <v>411</v>
      </c>
      <c r="AK420" s="46">
        <f t="shared" si="243"/>
        <v>58776</v>
      </c>
      <c r="AL420" s="261" t="e">
        <f t="shared" si="220"/>
        <v>#NUM!</v>
      </c>
      <c r="AM420" s="262" t="e">
        <f t="shared" si="234"/>
        <v>#NUM!</v>
      </c>
      <c r="AN420" s="272" t="e">
        <f t="shared" si="221"/>
        <v>#NUM!</v>
      </c>
      <c r="AO420" s="263" t="e">
        <f t="shared" si="235"/>
        <v>#NUM!</v>
      </c>
      <c r="AQ420" s="45">
        <v>411</v>
      </c>
      <c r="AR420" s="46">
        <f t="shared" si="244"/>
        <v>58807</v>
      </c>
      <c r="AS420" s="261" t="e">
        <f t="shared" si="222"/>
        <v>#NUM!</v>
      </c>
      <c r="AT420" s="262" t="e">
        <f t="shared" si="236"/>
        <v>#NUM!</v>
      </c>
      <c r="AU420" s="272" t="e">
        <f t="shared" si="223"/>
        <v>#NUM!</v>
      </c>
      <c r="AV420" s="263">
        <f t="shared" si="237"/>
        <v>0</v>
      </c>
    </row>
    <row r="421" spans="1:48" x14ac:dyDescent="0.45">
      <c r="A421" s="49">
        <v>412</v>
      </c>
      <c r="B421" s="46">
        <f t="shared" si="238"/>
        <v>58807</v>
      </c>
      <c r="C421" s="268" t="e">
        <f t="shared" si="210"/>
        <v>#NUM!</v>
      </c>
      <c r="D421" s="262" t="e">
        <f t="shared" si="224"/>
        <v>#NUM!</v>
      </c>
      <c r="E421" s="262" t="e">
        <f t="shared" si="211"/>
        <v>#NUM!</v>
      </c>
      <c r="F421" s="263" t="e">
        <f t="shared" si="225"/>
        <v>#NUM!</v>
      </c>
      <c r="G421" s="27"/>
      <c r="H421" s="45">
        <v>412</v>
      </c>
      <c r="I421" s="46">
        <f t="shared" si="239"/>
        <v>58807</v>
      </c>
      <c r="J421" s="261" t="e">
        <f t="shared" si="212"/>
        <v>#NUM!</v>
      </c>
      <c r="K421" s="262" t="e">
        <f t="shared" si="226"/>
        <v>#NUM!</v>
      </c>
      <c r="L421" s="272" t="e">
        <f t="shared" si="213"/>
        <v>#NUM!</v>
      </c>
      <c r="M421" s="263" t="e">
        <f t="shared" si="227"/>
        <v>#NUM!</v>
      </c>
      <c r="N421" s="26"/>
      <c r="O421" s="45">
        <v>412</v>
      </c>
      <c r="P421" s="46">
        <f t="shared" si="240"/>
        <v>58807</v>
      </c>
      <c r="Q421" s="261" t="e">
        <f t="shared" si="214"/>
        <v>#NUM!</v>
      </c>
      <c r="R421" s="262" t="e">
        <f t="shared" si="228"/>
        <v>#NUM!</v>
      </c>
      <c r="S421" s="272" t="e">
        <f t="shared" si="215"/>
        <v>#NUM!</v>
      </c>
      <c r="T421" s="263" t="e">
        <f t="shared" si="229"/>
        <v>#NUM!</v>
      </c>
      <c r="V421" s="45">
        <v>412</v>
      </c>
      <c r="W421" s="46">
        <f t="shared" si="241"/>
        <v>58807</v>
      </c>
      <c r="X421" s="261" t="e">
        <f t="shared" si="216"/>
        <v>#NUM!</v>
      </c>
      <c r="Y421" s="262" t="e">
        <f t="shared" si="230"/>
        <v>#NUM!</v>
      </c>
      <c r="Z421" s="272" t="e">
        <f t="shared" si="217"/>
        <v>#NUM!</v>
      </c>
      <c r="AA421" s="263" t="e">
        <f t="shared" si="231"/>
        <v>#NUM!</v>
      </c>
      <c r="AC421" s="45">
        <v>412</v>
      </c>
      <c r="AD421" s="46">
        <f t="shared" si="242"/>
        <v>58807</v>
      </c>
      <c r="AE421" s="261" t="e">
        <f t="shared" si="218"/>
        <v>#NUM!</v>
      </c>
      <c r="AF421" s="262" t="e">
        <f t="shared" si="232"/>
        <v>#NUM!</v>
      </c>
      <c r="AG421" s="272" t="e">
        <f t="shared" si="219"/>
        <v>#NUM!</v>
      </c>
      <c r="AH421" s="263" t="e">
        <f t="shared" si="233"/>
        <v>#NUM!</v>
      </c>
      <c r="AJ421" s="45">
        <v>412</v>
      </c>
      <c r="AK421" s="46">
        <f t="shared" si="243"/>
        <v>58807</v>
      </c>
      <c r="AL421" s="261" t="e">
        <f t="shared" si="220"/>
        <v>#NUM!</v>
      </c>
      <c r="AM421" s="262" t="e">
        <f t="shared" si="234"/>
        <v>#NUM!</v>
      </c>
      <c r="AN421" s="272" t="e">
        <f t="shared" si="221"/>
        <v>#NUM!</v>
      </c>
      <c r="AO421" s="263" t="e">
        <f t="shared" si="235"/>
        <v>#NUM!</v>
      </c>
      <c r="AQ421" s="45">
        <v>412</v>
      </c>
      <c r="AR421" s="46">
        <f t="shared" si="244"/>
        <v>58838</v>
      </c>
      <c r="AS421" s="261" t="e">
        <f t="shared" si="222"/>
        <v>#NUM!</v>
      </c>
      <c r="AT421" s="262" t="e">
        <f t="shared" si="236"/>
        <v>#NUM!</v>
      </c>
      <c r="AU421" s="272" t="e">
        <f t="shared" si="223"/>
        <v>#NUM!</v>
      </c>
      <c r="AV421" s="263">
        <f t="shared" si="237"/>
        <v>0</v>
      </c>
    </row>
    <row r="422" spans="1:48" x14ac:dyDescent="0.45">
      <c r="A422" s="49">
        <v>413</v>
      </c>
      <c r="B422" s="46">
        <f t="shared" si="238"/>
        <v>58838</v>
      </c>
      <c r="C422" s="268" t="e">
        <f t="shared" si="210"/>
        <v>#NUM!</v>
      </c>
      <c r="D422" s="262" t="e">
        <f t="shared" si="224"/>
        <v>#NUM!</v>
      </c>
      <c r="E422" s="262" t="e">
        <f t="shared" si="211"/>
        <v>#NUM!</v>
      </c>
      <c r="F422" s="263" t="e">
        <f t="shared" si="225"/>
        <v>#NUM!</v>
      </c>
      <c r="G422" s="27"/>
      <c r="H422" s="45">
        <v>413</v>
      </c>
      <c r="I422" s="46">
        <f t="shared" si="239"/>
        <v>58838</v>
      </c>
      <c r="J422" s="261" t="e">
        <f t="shared" si="212"/>
        <v>#NUM!</v>
      </c>
      <c r="K422" s="262" t="e">
        <f t="shared" si="226"/>
        <v>#NUM!</v>
      </c>
      <c r="L422" s="272" t="e">
        <f t="shared" si="213"/>
        <v>#NUM!</v>
      </c>
      <c r="M422" s="263" t="e">
        <f t="shared" si="227"/>
        <v>#NUM!</v>
      </c>
      <c r="N422" s="26"/>
      <c r="O422" s="45">
        <v>413</v>
      </c>
      <c r="P422" s="46">
        <f t="shared" si="240"/>
        <v>58838</v>
      </c>
      <c r="Q422" s="261" t="e">
        <f t="shared" si="214"/>
        <v>#NUM!</v>
      </c>
      <c r="R422" s="262" t="e">
        <f t="shared" si="228"/>
        <v>#NUM!</v>
      </c>
      <c r="S422" s="272" t="e">
        <f t="shared" si="215"/>
        <v>#NUM!</v>
      </c>
      <c r="T422" s="263" t="e">
        <f t="shared" si="229"/>
        <v>#NUM!</v>
      </c>
      <c r="V422" s="45">
        <v>413</v>
      </c>
      <c r="W422" s="46">
        <f t="shared" si="241"/>
        <v>58838</v>
      </c>
      <c r="X422" s="261" t="e">
        <f t="shared" si="216"/>
        <v>#NUM!</v>
      </c>
      <c r="Y422" s="262" t="e">
        <f t="shared" si="230"/>
        <v>#NUM!</v>
      </c>
      <c r="Z422" s="272" t="e">
        <f t="shared" si="217"/>
        <v>#NUM!</v>
      </c>
      <c r="AA422" s="263" t="e">
        <f t="shared" si="231"/>
        <v>#NUM!</v>
      </c>
      <c r="AC422" s="45">
        <v>413</v>
      </c>
      <c r="AD422" s="46">
        <f t="shared" si="242"/>
        <v>58838</v>
      </c>
      <c r="AE422" s="261" t="e">
        <f t="shared" si="218"/>
        <v>#NUM!</v>
      </c>
      <c r="AF422" s="262" t="e">
        <f t="shared" si="232"/>
        <v>#NUM!</v>
      </c>
      <c r="AG422" s="272" t="e">
        <f t="shared" si="219"/>
        <v>#NUM!</v>
      </c>
      <c r="AH422" s="263" t="e">
        <f t="shared" si="233"/>
        <v>#NUM!</v>
      </c>
      <c r="AJ422" s="45">
        <v>413</v>
      </c>
      <c r="AK422" s="46">
        <f t="shared" si="243"/>
        <v>58838</v>
      </c>
      <c r="AL422" s="261" t="e">
        <f t="shared" si="220"/>
        <v>#NUM!</v>
      </c>
      <c r="AM422" s="262" t="e">
        <f t="shared" si="234"/>
        <v>#NUM!</v>
      </c>
      <c r="AN422" s="272" t="e">
        <f t="shared" si="221"/>
        <v>#NUM!</v>
      </c>
      <c r="AO422" s="263" t="e">
        <f t="shared" si="235"/>
        <v>#NUM!</v>
      </c>
      <c r="AQ422" s="45">
        <v>413</v>
      </c>
      <c r="AR422" s="46">
        <f t="shared" si="244"/>
        <v>58866</v>
      </c>
      <c r="AS422" s="261" t="e">
        <f t="shared" si="222"/>
        <v>#NUM!</v>
      </c>
      <c r="AT422" s="262" t="e">
        <f t="shared" si="236"/>
        <v>#NUM!</v>
      </c>
      <c r="AU422" s="272" t="e">
        <f t="shared" si="223"/>
        <v>#NUM!</v>
      </c>
      <c r="AV422" s="263">
        <f t="shared" si="237"/>
        <v>0</v>
      </c>
    </row>
    <row r="423" spans="1:48" x14ac:dyDescent="0.45">
      <c r="A423" s="49">
        <v>414</v>
      </c>
      <c r="B423" s="46">
        <f t="shared" si="238"/>
        <v>58866</v>
      </c>
      <c r="C423" s="268" t="e">
        <f t="shared" si="210"/>
        <v>#NUM!</v>
      </c>
      <c r="D423" s="262" t="e">
        <f t="shared" si="224"/>
        <v>#NUM!</v>
      </c>
      <c r="E423" s="262" t="e">
        <f t="shared" si="211"/>
        <v>#NUM!</v>
      </c>
      <c r="F423" s="263" t="e">
        <f t="shared" si="225"/>
        <v>#NUM!</v>
      </c>
      <c r="G423" s="27"/>
      <c r="H423" s="45">
        <v>414</v>
      </c>
      <c r="I423" s="46">
        <f t="shared" si="239"/>
        <v>58866</v>
      </c>
      <c r="J423" s="261" t="e">
        <f t="shared" si="212"/>
        <v>#NUM!</v>
      </c>
      <c r="K423" s="262" t="e">
        <f t="shared" si="226"/>
        <v>#NUM!</v>
      </c>
      <c r="L423" s="272" t="e">
        <f t="shared" si="213"/>
        <v>#NUM!</v>
      </c>
      <c r="M423" s="263" t="e">
        <f t="shared" si="227"/>
        <v>#NUM!</v>
      </c>
      <c r="N423" s="26"/>
      <c r="O423" s="45">
        <v>414</v>
      </c>
      <c r="P423" s="46">
        <f t="shared" si="240"/>
        <v>58866</v>
      </c>
      <c r="Q423" s="261" t="e">
        <f t="shared" si="214"/>
        <v>#NUM!</v>
      </c>
      <c r="R423" s="262" t="e">
        <f t="shared" si="228"/>
        <v>#NUM!</v>
      </c>
      <c r="S423" s="272" t="e">
        <f t="shared" si="215"/>
        <v>#NUM!</v>
      </c>
      <c r="T423" s="263" t="e">
        <f t="shared" si="229"/>
        <v>#NUM!</v>
      </c>
      <c r="V423" s="45">
        <v>414</v>
      </c>
      <c r="W423" s="46">
        <f t="shared" si="241"/>
        <v>58866</v>
      </c>
      <c r="X423" s="261" t="e">
        <f t="shared" si="216"/>
        <v>#NUM!</v>
      </c>
      <c r="Y423" s="262" t="e">
        <f t="shared" si="230"/>
        <v>#NUM!</v>
      </c>
      <c r="Z423" s="272" t="e">
        <f t="shared" si="217"/>
        <v>#NUM!</v>
      </c>
      <c r="AA423" s="263" t="e">
        <f t="shared" si="231"/>
        <v>#NUM!</v>
      </c>
      <c r="AC423" s="45">
        <v>414</v>
      </c>
      <c r="AD423" s="46">
        <f t="shared" si="242"/>
        <v>58866</v>
      </c>
      <c r="AE423" s="261" t="e">
        <f t="shared" si="218"/>
        <v>#NUM!</v>
      </c>
      <c r="AF423" s="262" t="e">
        <f t="shared" si="232"/>
        <v>#NUM!</v>
      </c>
      <c r="AG423" s="272" t="e">
        <f t="shared" si="219"/>
        <v>#NUM!</v>
      </c>
      <c r="AH423" s="263" t="e">
        <f t="shared" si="233"/>
        <v>#NUM!</v>
      </c>
      <c r="AJ423" s="45">
        <v>414</v>
      </c>
      <c r="AK423" s="46">
        <f t="shared" si="243"/>
        <v>58866</v>
      </c>
      <c r="AL423" s="261" t="e">
        <f t="shared" si="220"/>
        <v>#NUM!</v>
      </c>
      <c r="AM423" s="262" t="e">
        <f t="shared" si="234"/>
        <v>#NUM!</v>
      </c>
      <c r="AN423" s="272" t="e">
        <f t="shared" si="221"/>
        <v>#NUM!</v>
      </c>
      <c r="AO423" s="263" t="e">
        <f t="shared" si="235"/>
        <v>#NUM!</v>
      </c>
      <c r="AQ423" s="45">
        <v>414</v>
      </c>
      <c r="AR423" s="46">
        <f t="shared" si="244"/>
        <v>58897</v>
      </c>
      <c r="AS423" s="261" t="e">
        <f t="shared" si="222"/>
        <v>#NUM!</v>
      </c>
      <c r="AT423" s="262" t="e">
        <f t="shared" si="236"/>
        <v>#NUM!</v>
      </c>
      <c r="AU423" s="272" t="e">
        <f t="shared" si="223"/>
        <v>#NUM!</v>
      </c>
      <c r="AV423" s="263">
        <f t="shared" si="237"/>
        <v>0</v>
      </c>
    </row>
    <row r="424" spans="1:48" x14ac:dyDescent="0.45">
      <c r="A424" s="49">
        <v>415</v>
      </c>
      <c r="B424" s="46">
        <f t="shared" si="238"/>
        <v>58897</v>
      </c>
      <c r="C424" s="268" t="e">
        <f t="shared" si="210"/>
        <v>#NUM!</v>
      </c>
      <c r="D424" s="262" t="e">
        <f t="shared" si="224"/>
        <v>#NUM!</v>
      </c>
      <c r="E424" s="262" t="e">
        <f t="shared" si="211"/>
        <v>#NUM!</v>
      </c>
      <c r="F424" s="263" t="e">
        <f t="shared" si="225"/>
        <v>#NUM!</v>
      </c>
      <c r="G424" s="27"/>
      <c r="H424" s="45">
        <v>415</v>
      </c>
      <c r="I424" s="46">
        <f t="shared" si="239"/>
        <v>58897</v>
      </c>
      <c r="J424" s="261" t="e">
        <f t="shared" si="212"/>
        <v>#NUM!</v>
      </c>
      <c r="K424" s="262" t="e">
        <f t="shared" si="226"/>
        <v>#NUM!</v>
      </c>
      <c r="L424" s="272" t="e">
        <f t="shared" si="213"/>
        <v>#NUM!</v>
      </c>
      <c r="M424" s="263" t="e">
        <f t="shared" si="227"/>
        <v>#NUM!</v>
      </c>
      <c r="N424" s="26"/>
      <c r="O424" s="45">
        <v>415</v>
      </c>
      <c r="P424" s="46">
        <f t="shared" si="240"/>
        <v>58897</v>
      </c>
      <c r="Q424" s="261" t="e">
        <f t="shared" si="214"/>
        <v>#NUM!</v>
      </c>
      <c r="R424" s="262" t="e">
        <f t="shared" si="228"/>
        <v>#NUM!</v>
      </c>
      <c r="S424" s="272" t="e">
        <f t="shared" si="215"/>
        <v>#NUM!</v>
      </c>
      <c r="T424" s="263" t="e">
        <f t="shared" si="229"/>
        <v>#NUM!</v>
      </c>
      <c r="V424" s="45">
        <v>415</v>
      </c>
      <c r="W424" s="46">
        <f t="shared" si="241"/>
        <v>58897</v>
      </c>
      <c r="X424" s="261" t="e">
        <f t="shared" si="216"/>
        <v>#NUM!</v>
      </c>
      <c r="Y424" s="262" t="e">
        <f t="shared" si="230"/>
        <v>#NUM!</v>
      </c>
      <c r="Z424" s="272" t="e">
        <f t="shared" si="217"/>
        <v>#NUM!</v>
      </c>
      <c r="AA424" s="263" t="e">
        <f t="shared" si="231"/>
        <v>#NUM!</v>
      </c>
      <c r="AC424" s="45">
        <v>415</v>
      </c>
      <c r="AD424" s="46">
        <f t="shared" si="242"/>
        <v>58897</v>
      </c>
      <c r="AE424" s="261" t="e">
        <f t="shared" si="218"/>
        <v>#NUM!</v>
      </c>
      <c r="AF424" s="262" t="e">
        <f t="shared" si="232"/>
        <v>#NUM!</v>
      </c>
      <c r="AG424" s="272" t="e">
        <f t="shared" si="219"/>
        <v>#NUM!</v>
      </c>
      <c r="AH424" s="263" t="e">
        <f t="shared" si="233"/>
        <v>#NUM!</v>
      </c>
      <c r="AJ424" s="45">
        <v>415</v>
      </c>
      <c r="AK424" s="46">
        <f t="shared" si="243"/>
        <v>58897</v>
      </c>
      <c r="AL424" s="261" t="e">
        <f t="shared" si="220"/>
        <v>#NUM!</v>
      </c>
      <c r="AM424" s="262" t="e">
        <f t="shared" si="234"/>
        <v>#NUM!</v>
      </c>
      <c r="AN424" s="272" t="e">
        <f t="shared" si="221"/>
        <v>#NUM!</v>
      </c>
      <c r="AO424" s="263" t="e">
        <f t="shared" si="235"/>
        <v>#NUM!</v>
      </c>
      <c r="AQ424" s="45">
        <v>415</v>
      </c>
      <c r="AR424" s="46">
        <f t="shared" si="244"/>
        <v>58927</v>
      </c>
      <c r="AS424" s="261" t="e">
        <f t="shared" si="222"/>
        <v>#NUM!</v>
      </c>
      <c r="AT424" s="262" t="e">
        <f t="shared" si="236"/>
        <v>#NUM!</v>
      </c>
      <c r="AU424" s="272" t="e">
        <f t="shared" si="223"/>
        <v>#NUM!</v>
      </c>
      <c r="AV424" s="263">
        <f t="shared" si="237"/>
        <v>0</v>
      </c>
    </row>
    <row r="425" spans="1:48" x14ac:dyDescent="0.45">
      <c r="A425" s="49">
        <v>416</v>
      </c>
      <c r="B425" s="46">
        <f t="shared" si="238"/>
        <v>58927</v>
      </c>
      <c r="C425" s="268" t="e">
        <f t="shared" si="210"/>
        <v>#NUM!</v>
      </c>
      <c r="D425" s="262" t="e">
        <f t="shared" si="224"/>
        <v>#NUM!</v>
      </c>
      <c r="E425" s="262" t="e">
        <f t="shared" si="211"/>
        <v>#NUM!</v>
      </c>
      <c r="F425" s="263" t="e">
        <f t="shared" si="225"/>
        <v>#NUM!</v>
      </c>
      <c r="G425" s="27"/>
      <c r="H425" s="45">
        <v>416</v>
      </c>
      <c r="I425" s="46">
        <f t="shared" si="239"/>
        <v>58927</v>
      </c>
      <c r="J425" s="261" t="e">
        <f t="shared" si="212"/>
        <v>#NUM!</v>
      </c>
      <c r="K425" s="262" t="e">
        <f t="shared" si="226"/>
        <v>#NUM!</v>
      </c>
      <c r="L425" s="272" t="e">
        <f t="shared" si="213"/>
        <v>#NUM!</v>
      </c>
      <c r="M425" s="263" t="e">
        <f t="shared" si="227"/>
        <v>#NUM!</v>
      </c>
      <c r="N425" s="26"/>
      <c r="O425" s="45">
        <v>416</v>
      </c>
      <c r="P425" s="46">
        <f t="shared" si="240"/>
        <v>58927</v>
      </c>
      <c r="Q425" s="261" t="e">
        <f t="shared" si="214"/>
        <v>#NUM!</v>
      </c>
      <c r="R425" s="262" t="e">
        <f t="shared" si="228"/>
        <v>#NUM!</v>
      </c>
      <c r="S425" s="272" t="e">
        <f t="shared" si="215"/>
        <v>#NUM!</v>
      </c>
      <c r="T425" s="263" t="e">
        <f t="shared" si="229"/>
        <v>#NUM!</v>
      </c>
      <c r="V425" s="45">
        <v>416</v>
      </c>
      <c r="W425" s="46">
        <f t="shared" si="241"/>
        <v>58927</v>
      </c>
      <c r="X425" s="261" t="e">
        <f t="shared" si="216"/>
        <v>#NUM!</v>
      </c>
      <c r="Y425" s="262" t="e">
        <f t="shared" si="230"/>
        <v>#NUM!</v>
      </c>
      <c r="Z425" s="272" t="e">
        <f t="shared" si="217"/>
        <v>#NUM!</v>
      </c>
      <c r="AA425" s="263" t="e">
        <f t="shared" si="231"/>
        <v>#NUM!</v>
      </c>
      <c r="AC425" s="45">
        <v>416</v>
      </c>
      <c r="AD425" s="46">
        <f t="shared" si="242"/>
        <v>58927</v>
      </c>
      <c r="AE425" s="261" t="e">
        <f t="shared" si="218"/>
        <v>#NUM!</v>
      </c>
      <c r="AF425" s="262" t="e">
        <f t="shared" si="232"/>
        <v>#NUM!</v>
      </c>
      <c r="AG425" s="272" t="e">
        <f t="shared" si="219"/>
        <v>#NUM!</v>
      </c>
      <c r="AH425" s="263" t="e">
        <f t="shared" si="233"/>
        <v>#NUM!</v>
      </c>
      <c r="AJ425" s="45">
        <v>416</v>
      </c>
      <c r="AK425" s="46">
        <f t="shared" si="243"/>
        <v>58927</v>
      </c>
      <c r="AL425" s="261" t="e">
        <f t="shared" si="220"/>
        <v>#NUM!</v>
      </c>
      <c r="AM425" s="262" t="e">
        <f t="shared" si="234"/>
        <v>#NUM!</v>
      </c>
      <c r="AN425" s="272" t="e">
        <f t="shared" si="221"/>
        <v>#NUM!</v>
      </c>
      <c r="AO425" s="263" t="e">
        <f t="shared" si="235"/>
        <v>#NUM!</v>
      </c>
      <c r="AQ425" s="45">
        <v>416</v>
      </c>
      <c r="AR425" s="46">
        <f t="shared" si="244"/>
        <v>58958</v>
      </c>
      <c r="AS425" s="261" t="e">
        <f t="shared" si="222"/>
        <v>#NUM!</v>
      </c>
      <c r="AT425" s="262" t="e">
        <f t="shared" si="236"/>
        <v>#NUM!</v>
      </c>
      <c r="AU425" s="272" t="e">
        <f t="shared" si="223"/>
        <v>#NUM!</v>
      </c>
      <c r="AV425" s="263">
        <f t="shared" si="237"/>
        <v>0</v>
      </c>
    </row>
    <row r="426" spans="1:48" x14ac:dyDescent="0.45">
      <c r="A426" s="49">
        <v>417</v>
      </c>
      <c r="B426" s="46">
        <f t="shared" si="238"/>
        <v>58958</v>
      </c>
      <c r="C426" s="268" t="e">
        <f t="shared" si="210"/>
        <v>#NUM!</v>
      </c>
      <c r="D426" s="262" t="e">
        <f t="shared" si="224"/>
        <v>#NUM!</v>
      </c>
      <c r="E426" s="262" t="e">
        <f t="shared" si="211"/>
        <v>#NUM!</v>
      </c>
      <c r="F426" s="263" t="e">
        <f t="shared" si="225"/>
        <v>#NUM!</v>
      </c>
      <c r="G426" s="27"/>
      <c r="H426" s="45">
        <v>417</v>
      </c>
      <c r="I426" s="46">
        <f t="shared" si="239"/>
        <v>58958</v>
      </c>
      <c r="J426" s="261" t="e">
        <f t="shared" si="212"/>
        <v>#NUM!</v>
      </c>
      <c r="K426" s="262" t="e">
        <f t="shared" si="226"/>
        <v>#NUM!</v>
      </c>
      <c r="L426" s="272" t="e">
        <f t="shared" si="213"/>
        <v>#NUM!</v>
      </c>
      <c r="M426" s="263" t="e">
        <f t="shared" si="227"/>
        <v>#NUM!</v>
      </c>
      <c r="N426" s="26"/>
      <c r="O426" s="45">
        <v>417</v>
      </c>
      <c r="P426" s="46">
        <f t="shared" si="240"/>
        <v>58958</v>
      </c>
      <c r="Q426" s="261" t="e">
        <f t="shared" si="214"/>
        <v>#NUM!</v>
      </c>
      <c r="R426" s="262" t="e">
        <f t="shared" si="228"/>
        <v>#NUM!</v>
      </c>
      <c r="S426" s="272" t="e">
        <f t="shared" si="215"/>
        <v>#NUM!</v>
      </c>
      <c r="T426" s="263" t="e">
        <f t="shared" si="229"/>
        <v>#NUM!</v>
      </c>
      <c r="V426" s="45">
        <v>417</v>
      </c>
      <c r="W426" s="46">
        <f t="shared" si="241"/>
        <v>58958</v>
      </c>
      <c r="X426" s="261" t="e">
        <f t="shared" si="216"/>
        <v>#NUM!</v>
      </c>
      <c r="Y426" s="262" t="e">
        <f t="shared" si="230"/>
        <v>#NUM!</v>
      </c>
      <c r="Z426" s="272" t="e">
        <f t="shared" si="217"/>
        <v>#NUM!</v>
      </c>
      <c r="AA426" s="263" t="e">
        <f t="shared" si="231"/>
        <v>#NUM!</v>
      </c>
      <c r="AC426" s="45">
        <v>417</v>
      </c>
      <c r="AD426" s="46">
        <f t="shared" si="242"/>
        <v>58958</v>
      </c>
      <c r="AE426" s="261" t="e">
        <f t="shared" si="218"/>
        <v>#NUM!</v>
      </c>
      <c r="AF426" s="262" t="e">
        <f t="shared" si="232"/>
        <v>#NUM!</v>
      </c>
      <c r="AG426" s="272" t="e">
        <f t="shared" si="219"/>
        <v>#NUM!</v>
      </c>
      <c r="AH426" s="263" t="e">
        <f t="shared" si="233"/>
        <v>#NUM!</v>
      </c>
      <c r="AJ426" s="45">
        <v>417</v>
      </c>
      <c r="AK426" s="46">
        <f t="shared" si="243"/>
        <v>58958</v>
      </c>
      <c r="AL426" s="261" t="e">
        <f t="shared" si="220"/>
        <v>#NUM!</v>
      </c>
      <c r="AM426" s="262" t="e">
        <f t="shared" si="234"/>
        <v>#NUM!</v>
      </c>
      <c r="AN426" s="272" t="e">
        <f t="shared" si="221"/>
        <v>#NUM!</v>
      </c>
      <c r="AO426" s="263" t="e">
        <f t="shared" si="235"/>
        <v>#NUM!</v>
      </c>
      <c r="AQ426" s="45">
        <v>417</v>
      </c>
      <c r="AR426" s="46">
        <f t="shared" si="244"/>
        <v>58988</v>
      </c>
      <c r="AS426" s="261" t="e">
        <f t="shared" si="222"/>
        <v>#NUM!</v>
      </c>
      <c r="AT426" s="262" t="e">
        <f t="shared" si="236"/>
        <v>#NUM!</v>
      </c>
      <c r="AU426" s="272" t="e">
        <f t="shared" si="223"/>
        <v>#NUM!</v>
      </c>
      <c r="AV426" s="263">
        <f t="shared" si="237"/>
        <v>0</v>
      </c>
    </row>
    <row r="427" spans="1:48" x14ac:dyDescent="0.45">
      <c r="A427" s="49">
        <v>418</v>
      </c>
      <c r="B427" s="46">
        <f t="shared" si="238"/>
        <v>58988</v>
      </c>
      <c r="C427" s="268" t="e">
        <f t="shared" si="210"/>
        <v>#NUM!</v>
      </c>
      <c r="D427" s="262" t="e">
        <f t="shared" si="224"/>
        <v>#NUM!</v>
      </c>
      <c r="E427" s="262" t="e">
        <f t="shared" si="211"/>
        <v>#NUM!</v>
      </c>
      <c r="F427" s="263" t="e">
        <f t="shared" si="225"/>
        <v>#NUM!</v>
      </c>
      <c r="G427" s="27"/>
      <c r="H427" s="45">
        <v>418</v>
      </c>
      <c r="I427" s="46">
        <f t="shared" si="239"/>
        <v>58988</v>
      </c>
      <c r="J427" s="261" t="e">
        <f t="shared" si="212"/>
        <v>#NUM!</v>
      </c>
      <c r="K427" s="262" t="e">
        <f t="shared" si="226"/>
        <v>#NUM!</v>
      </c>
      <c r="L427" s="272" t="e">
        <f t="shared" si="213"/>
        <v>#NUM!</v>
      </c>
      <c r="M427" s="263" t="e">
        <f t="shared" si="227"/>
        <v>#NUM!</v>
      </c>
      <c r="N427" s="26"/>
      <c r="O427" s="45">
        <v>418</v>
      </c>
      <c r="P427" s="46">
        <f t="shared" si="240"/>
        <v>58988</v>
      </c>
      <c r="Q427" s="261" t="e">
        <f t="shared" si="214"/>
        <v>#NUM!</v>
      </c>
      <c r="R427" s="262" t="e">
        <f t="shared" si="228"/>
        <v>#NUM!</v>
      </c>
      <c r="S427" s="272" t="e">
        <f t="shared" si="215"/>
        <v>#NUM!</v>
      </c>
      <c r="T427" s="263" t="e">
        <f t="shared" si="229"/>
        <v>#NUM!</v>
      </c>
      <c r="V427" s="45">
        <v>418</v>
      </c>
      <c r="W427" s="46">
        <f t="shared" si="241"/>
        <v>58988</v>
      </c>
      <c r="X427" s="261" t="e">
        <f t="shared" si="216"/>
        <v>#NUM!</v>
      </c>
      <c r="Y427" s="262" t="e">
        <f t="shared" si="230"/>
        <v>#NUM!</v>
      </c>
      <c r="Z427" s="272" t="e">
        <f t="shared" si="217"/>
        <v>#NUM!</v>
      </c>
      <c r="AA427" s="263" t="e">
        <f t="shared" si="231"/>
        <v>#NUM!</v>
      </c>
      <c r="AC427" s="45">
        <v>418</v>
      </c>
      <c r="AD427" s="46">
        <f t="shared" si="242"/>
        <v>58988</v>
      </c>
      <c r="AE427" s="261" t="e">
        <f t="shared" si="218"/>
        <v>#NUM!</v>
      </c>
      <c r="AF427" s="262" t="e">
        <f t="shared" si="232"/>
        <v>#NUM!</v>
      </c>
      <c r="AG427" s="272" t="e">
        <f t="shared" si="219"/>
        <v>#NUM!</v>
      </c>
      <c r="AH427" s="263" t="e">
        <f t="shared" si="233"/>
        <v>#NUM!</v>
      </c>
      <c r="AJ427" s="45">
        <v>418</v>
      </c>
      <c r="AK427" s="46">
        <f t="shared" si="243"/>
        <v>58988</v>
      </c>
      <c r="AL427" s="261" t="e">
        <f t="shared" si="220"/>
        <v>#NUM!</v>
      </c>
      <c r="AM427" s="262" t="e">
        <f t="shared" si="234"/>
        <v>#NUM!</v>
      </c>
      <c r="AN427" s="272" t="e">
        <f t="shared" si="221"/>
        <v>#NUM!</v>
      </c>
      <c r="AO427" s="263" t="e">
        <f t="shared" si="235"/>
        <v>#NUM!</v>
      </c>
      <c r="AQ427" s="45">
        <v>418</v>
      </c>
      <c r="AR427" s="46">
        <f t="shared" si="244"/>
        <v>59019</v>
      </c>
      <c r="AS427" s="261" t="e">
        <f t="shared" si="222"/>
        <v>#NUM!</v>
      </c>
      <c r="AT427" s="262" t="e">
        <f t="shared" si="236"/>
        <v>#NUM!</v>
      </c>
      <c r="AU427" s="272" t="e">
        <f t="shared" si="223"/>
        <v>#NUM!</v>
      </c>
      <c r="AV427" s="263">
        <f t="shared" si="237"/>
        <v>0</v>
      </c>
    </row>
    <row r="428" spans="1:48" x14ac:dyDescent="0.45">
      <c r="A428" s="49">
        <v>419</v>
      </c>
      <c r="B428" s="46">
        <f t="shared" si="238"/>
        <v>59019</v>
      </c>
      <c r="C428" s="268" t="e">
        <f t="shared" si="210"/>
        <v>#NUM!</v>
      </c>
      <c r="D428" s="262" t="e">
        <f t="shared" si="224"/>
        <v>#NUM!</v>
      </c>
      <c r="E428" s="262" t="e">
        <f t="shared" si="211"/>
        <v>#NUM!</v>
      </c>
      <c r="F428" s="263" t="e">
        <f t="shared" si="225"/>
        <v>#NUM!</v>
      </c>
      <c r="G428" s="27"/>
      <c r="H428" s="45">
        <v>419</v>
      </c>
      <c r="I428" s="46">
        <f t="shared" si="239"/>
        <v>59019</v>
      </c>
      <c r="J428" s="261" t="e">
        <f t="shared" si="212"/>
        <v>#NUM!</v>
      </c>
      <c r="K428" s="262" t="e">
        <f t="shared" si="226"/>
        <v>#NUM!</v>
      </c>
      <c r="L428" s="272" t="e">
        <f t="shared" si="213"/>
        <v>#NUM!</v>
      </c>
      <c r="M428" s="263" t="e">
        <f t="shared" si="227"/>
        <v>#NUM!</v>
      </c>
      <c r="N428" s="26"/>
      <c r="O428" s="45">
        <v>419</v>
      </c>
      <c r="P428" s="46">
        <f t="shared" si="240"/>
        <v>59019</v>
      </c>
      <c r="Q428" s="261" t="e">
        <f t="shared" si="214"/>
        <v>#NUM!</v>
      </c>
      <c r="R428" s="262" t="e">
        <f t="shared" si="228"/>
        <v>#NUM!</v>
      </c>
      <c r="S428" s="272" t="e">
        <f t="shared" si="215"/>
        <v>#NUM!</v>
      </c>
      <c r="T428" s="263" t="e">
        <f t="shared" si="229"/>
        <v>#NUM!</v>
      </c>
      <c r="V428" s="45">
        <v>419</v>
      </c>
      <c r="W428" s="46">
        <f t="shared" si="241"/>
        <v>59019</v>
      </c>
      <c r="X428" s="261" t="e">
        <f t="shared" si="216"/>
        <v>#NUM!</v>
      </c>
      <c r="Y428" s="262" t="e">
        <f t="shared" si="230"/>
        <v>#NUM!</v>
      </c>
      <c r="Z428" s="272" t="e">
        <f t="shared" si="217"/>
        <v>#NUM!</v>
      </c>
      <c r="AA428" s="263" t="e">
        <f t="shared" si="231"/>
        <v>#NUM!</v>
      </c>
      <c r="AC428" s="45">
        <v>419</v>
      </c>
      <c r="AD428" s="46">
        <f t="shared" si="242"/>
        <v>59019</v>
      </c>
      <c r="AE428" s="261" t="e">
        <f t="shared" si="218"/>
        <v>#NUM!</v>
      </c>
      <c r="AF428" s="262" t="e">
        <f t="shared" si="232"/>
        <v>#NUM!</v>
      </c>
      <c r="AG428" s="272" t="e">
        <f t="shared" si="219"/>
        <v>#NUM!</v>
      </c>
      <c r="AH428" s="263" t="e">
        <f t="shared" si="233"/>
        <v>#NUM!</v>
      </c>
      <c r="AJ428" s="45">
        <v>419</v>
      </c>
      <c r="AK428" s="46">
        <f t="shared" si="243"/>
        <v>59019</v>
      </c>
      <c r="AL428" s="261" t="e">
        <f t="shared" si="220"/>
        <v>#NUM!</v>
      </c>
      <c r="AM428" s="262" t="e">
        <f t="shared" si="234"/>
        <v>#NUM!</v>
      </c>
      <c r="AN428" s="272" t="e">
        <f t="shared" si="221"/>
        <v>#NUM!</v>
      </c>
      <c r="AO428" s="263" t="e">
        <f t="shared" si="235"/>
        <v>#NUM!</v>
      </c>
      <c r="AQ428" s="45">
        <v>419</v>
      </c>
      <c r="AR428" s="46">
        <f t="shared" si="244"/>
        <v>59050</v>
      </c>
      <c r="AS428" s="261" t="e">
        <f t="shared" si="222"/>
        <v>#NUM!</v>
      </c>
      <c r="AT428" s="262" t="e">
        <f t="shared" si="236"/>
        <v>#NUM!</v>
      </c>
      <c r="AU428" s="272" t="e">
        <f t="shared" si="223"/>
        <v>#NUM!</v>
      </c>
      <c r="AV428" s="263">
        <f t="shared" si="237"/>
        <v>0</v>
      </c>
    </row>
    <row r="429" spans="1:48" ht="14.65" thickBot="1" x14ac:dyDescent="0.5">
      <c r="A429" s="52">
        <v>420</v>
      </c>
      <c r="B429" s="53">
        <f t="shared" si="238"/>
        <v>59050</v>
      </c>
      <c r="C429" s="269" t="e">
        <f t="shared" si="210"/>
        <v>#NUM!</v>
      </c>
      <c r="D429" s="265" t="e">
        <f t="shared" si="224"/>
        <v>#NUM!</v>
      </c>
      <c r="E429" s="265" t="e">
        <f t="shared" si="211"/>
        <v>#NUM!</v>
      </c>
      <c r="F429" s="266" t="e">
        <f t="shared" si="225"/>
        <v>#NUM!</v>
      </c>
      <c r="G429" s="27"/>
      <c r="H429" s="47">
        <v>420</v>
      </c>
      <c r="I429" s="53">
        <f t="shared" si="239"/>
        <v>59050</v>
      </c>
      <c r="J429" s="264" t="e">
        <f t="shared" si="212"/>
        <v>#NUM!</v>
      </c>
      <c r="K429" s="265" t="e">
        <f t="shared" si="226"/>
        <v>#NUM!</v>
      </c>
      <c r="L429" s="273" t="e">
        <f t="shared" si="213"/>
        <v>#NUM!</v>
      </c>
      <c r="M429" s="266" t="e">
        <f t="shared" si="227"/>
        <v>#NUM!</v>
      </c>
      <c r="N429" s="26"/>
      <c r="O429" s="47">
        <v>420</v>
      </c>
      <c r="P429" s="53">
        <f t="shared" si="240"/>
        <v>59050</v>
      </c>
      <c r="Q429" s="264" t="e">
        <f t="shared" si="214"/>
        <v>#NUM!</v>
      </c>
      <c r="R429" s="265" t="e">
        <f t="shared" si="228"/>
        <v>#NUM!</v>
      </c>
      <c r="S429" s="273" t="e">
        <f t="shared" si="215"/>
        <v>#NUM!</v>
      </c>
      <c r="T429" s="266" t="e">
        <f t="shared" si="229"/>
        <v>#NUM!</v>
      </c>
      <c r="V429" s="47">
        <v>420</v>
      </c>
      <c r="W429" s="53">
        <f t="shared" si="241"/>
        <v>59050</v>
      </c>
      <c r="X429" s="264" t="e">
        <f t="shared" si="216"/>
        <v>#NUM!</v>
      </c>
      <c r="Y429" s="265" t="e">
        <f t="shared" si="230"/>
        <v>#NUM!</v>
      </c>
      <c r="Z429" s="273" t="e">
        <f t="shared" si="217"/>
        <v>#NUM!</v>
      </c>
      <c r="AA429" s="266" t="e">
        <f t="shared" si="231"/>
        <v>#NUM!</v>
      </c>
      <c r="AC429" s="47">
        <v>420</v>
      </c>
      <c r="AD429" s="53">
        <f t="shared" si="242"/>
        <v>59050</v>
      </c>
      <c r="AE429" s="264" t="e">
        <f t="shared" si="218"/>
        <v>#NUM!</v>
      </c>
      <c r="AF429" s="265" t="e">
        <f t="shared" si="232"/>
        <v>#NUM!</v>
      </c>
      <c r="AG429" s="273" t="e">
        <f t="shared" si="219"/>
        <v>#NUM!</v>
      </c>
      <c r="AH429" s="266" t="e">
        <f t="shared" si="233"/>
        <v>#NUM!</v>
      </c>
      <c r="AJ429" s="47">
        <v>420</v>
      </c>
      <c r="AK429" s="53">
        <f t="shared" si="243"/>
        <v>59050</v>
      </c>
      <c r="AL429" s="264" t="e">
        <f t="shared" si="220"/>
        <v>#NUM!</v>
      </c>
      <c r="AM429" s="265" t="e">
        <f t="shared" si="234"/>
        <v>#NUM!</v>
      </c>
      <c r="AN429" s="273" t="e">
        <f t="shared" si="221"/>
        <v>#NUM!</v>
      </c>
      <c r="AO429" s="266" t="e">
        <f t="shared" si="235"/>
        <v>#NUM!</v>
      </c>
      <c r="AQ429" s="47">
        <v>420</v>
      </c>
      <c r="AR429" s="53">
        <f t="shared" si="244"/>
        <v>59080</v>
      </c>
      <c r="AS429" s="264" t="e">
        <f t="shared" si="222"/>
        <v>#NUM!</v>
      </c>
      <c r="AT429" s="265" t="e">
        <f t="shared" si="236"/>
        <v>#NUM!</v>
      </c>
      <c r="AU429" s="273" t="e">
        <f t="shared" si="223"/>
        <v>#NUM!</v>
      </c>
      <c r="AV429" s="266">
        <f t="shared" si="237"/>
        <v>0</v>
      </c>
    </row>
    <row r="430" spans="1:48" x14ac:dyDescent="0.45">
      <c r="A430" s="49">
        <v>421</v>
      </c>
      <c r="B430" s="46">
        <f t="shared" si="238"/>
        <v>59080</v>
      </c>
      <c r="C430" s="270" t="e">
        <f t="shared" si="210"/>
        <v>#NUM!</v>
      </c>
      <c r="D430" s="259" t="e">
        <f t="shared" si="224"/>
        <v>#NUM!</v>
      </c>
      <c r="E430" s="259" t="e">
        <f t="shared" si="211"/>
        <v>#NUM!</v>
      </c>
      <c r="F430" s="260" t="e">
        <f t="shared" si="225"/>
        <v>#NUM!</v>
      </c>
      <c r="G430" s="27"/>
      <c r="H430" s="43">
        <v>421</v>
      </c>
      <c r="I430" s="46">
        <f t="shared" si="239"/>
        <v>59080</v>
      </c>
      <c r="J430" s="258" t="e">
        <f t="shared" si="212"/>
        <v>#NUM!</v>
      </c>
      <c r="K430" s="259" t="e">
        <f t="shared" si="226"/>
        <v>#NUM!</v>
      </c>
      <c r="L430" s="271" t="e">
        <f t="shared" si="213"/>
        <v>#NUM!</v>
      </c>
      <c r="M430" s="260" t="e">
        <f t="shared" si="227"/>
        <v>#NUM!</v>
      </c>
      <c r="N430" s="26"/>
      <c r="O430" s="43">
        <v>421</v>
      </c>
      <c r="P430" s="46">
        <f t="shared" si="240"/>
        <v>59080</v>
      </c>
      <c r="Q430" s="258" t="e">
        <f t="shared" si="214"/>
        <v>#NUM!</v>
      </c>
      <c r="R430" s="259" t="e">
        <f t="shared" si="228"/>
        <v>#NUM!</v>
      </c>
      <c r="S430" s="271" t="e">
        <f t="shared" si="215"/>
        <v>#NUM!</v>
      </c>
      <c r="T430" s="260" t="e">
        <f t="shared" si="229"/>
        <v>#NUM!</v>
      </c>
      <c r="V430" s="43">
        <v>421</v>
      </c>
      <c r="W430" s="46">
        <f t="shared" si="241"/>
        <v>59080</v>
      </c>
      <c r="X430" s="258" t="e">
        <f t="shared" si="216"/>
        <v>#NUM!</v>
      </c>
      <c r="Y430" s="259" t="e">
        <f t="shared" si="230"/>
        <v>#NUM!</v>
      </c>
      <c r="Z430" s="271" t="e">
        <f t="shared" si="217"/>
        <v>#NUM!</v>
      </c>
      <c r="AA430" s="260" t="e">
        <f t="shared" si="231"/>
        <v>#NUM!</v>
      </c>
      <c r="AC430" s="43">
        <v>421</v>
      </c>
      <c r="AD430" s="46">
        <f t="shared" si="242"/>
        <v>59080</v>
      </c>
      <c r="AE430" s="258" t="e">
        <f t="shared" si="218"/>
        <v>#NUM!</v>
      </c>
      <c r="AF430" s="259" t="e">
        <f t="shared" si="232"/>
        <v>#NUM!</v>
      </c>
      <c r="AG430" s="271" t="e">
        <f t="shared" si="219"/>
        <v>#NUM!</v>
      </c>
      <c r="AH430" s="260" t="e">
        <f t="shared" si="233"/>
        <v>#NUM!</v>
      </c>
      <c r="AJ430" s="43">
        <v>421</v>
      </c>
      <c r="AK430" s="46">
        <f t="shared" si="243"/>
        <v>59080</v>
      </c>
      <c r="AL430" s="258" t="e">
        <f t="shared" si="220"/>
        <v>#NUM!</v>
      </c>
      <c r="AM430" s="259" t="e">
        <f t="shared" si="234"/>
        <v>#NUM!</v>
      </c>
      <c r="AN430" s="271" t="e">
        <f t="shared" si="221"/>
        <v>#NUM!</v>
      </c>
      <c r="AO430" s="260" t="e">
        <f t="shared" si="235"/>
        <v>#NUM!</v>
      </c>
      <c r="AQ430" s="43">
        <v>421</v>
      </c>
      <c r="AR430" s="46">
        <f t="shared" si="244"/>
        <v>59111</v>
      </c>
      <c r="AS430" s="258" t="e">
        <f t="shared" si="222"/>
        <v>#NUM!</v>
      </c>
      <c r="AT430" s="259" t="e">
        <f t="shared" si="236"/>
        <v>#NUM!</v>
      </c>
      <c r="AU430" s="271" t="e">
        <f t="shared" si="223"/>
        <v>#NUM!</v>
      </c>
      <c r="AV430" s="260">
        <f t="shared" si="237"/>
        <v>0</v>
      </c>
    </row>
    <row r="431" spans="1:48" x14ac:dyDescent="0.45">
      <c r="A431" s="49">
        <v>422</v>
      </c>
      <c r="B431" s="46">
        <f t="shared" si="238"/>
        <v>59111</v>
      </c>
      <c r="C431" s="268" t="e">
        <f t="shared" si="210"/>
        <v>#NUM!</v>
      </c>
      <c r="D431" s="262" t="e">
        <f t="shared" si="224"/>
        <v>#NUM!</v>
      </c>
      <c r="E431" s="262" t="e">
        <f t="shared" si="211"/>
        <v>#NUM!</v>
      </c>
      <c r="F431" s="263" t="e">
        <f t="shared" si="225"/>
        <v>#NUM!</v>
      </c>
      <c r="G431" s="27"/>
      <c r="H431" s="45">
        <v>422</v>
      </c>
      <c r="I431" s="46">
        <f t="shared" si="239"/>
        <v>59111</v>
      </c>
      <c r="J431" s="261" t="e">
        <f t="shared" si="212"/>
        <v>#NUM!</v>
      </c>
      <c r="K431" s="262" t="e">
        <f t="shared" si="226"/>
        <v>#NUM!</v>
      </c>
      <c r="L431" s="272" t="e">
        <f t="shared" si="213"/>
        <v>#NUM!</v>
      </c>
      <c r="M431" s="263" t="e">
        <f t="shared" si="227"/>
        <v>#NUM!</v>
      </c>
      <c r="N431" s="26"/>
      <c r="O431" s="45">
        <v>422</v>
      </c>
      <c r="P431" s="46">
        <f t="shared" si="240"/>
        <v>59111</v>
      </c>
      <c r="Q431" s="261" t="e">
        <f t="shared" si="214"/>
        <v>#NUM!</v>
      </c>
      <c r="R431" s="262" t="e">
        <f t="shared" si="228"/>
        <v>#NUM!</v>
      </c>
      <c r="S431" s="272" t="e">
        <f t="shared" si="215"/>
        <v>#NUM!</v>
      </c>
      <c r="T431" s="263" t="e">
        <f t="shared" si="229"/>
        <v>#NUM!</v>
      </c>
      <c r="V431" s="45">
        <v>422</v>
      </c>
      <c r="W431" s="46">
        <f t="shared" si="241"/>
        <v>59111</v>
      </c>
      <c r="X431" s="261" t="e">
        <f t="shared" si="216"/>
        <v>#NUM!</v>
      </c>
      <c r="Y431" s="262" t="e">
        <f t="shared" si="230"/>
        <v>#NUM!</v>
      </c>
      <c r="Z431" s="272" t="e">
        <f t="shared" si="217"/>
        <v>#NUM!</v>
      </c>
      <c r="AA431" s="263" t="e">
        <f t="shared" si="231"/>
        <v>#NUM!</v>
      </c>
      <c r="AC431" s="45">
        <v>422</v>
      </c>
      <c r="AD431" s="46">
        <f t="shared" si="242"/>
        <v>59111</v>
      </c>
      <c r="AE431" s="261" t="e">
        <f t="shared" si="218"/>
        <v>#NUM!</v>
      </c>
      <c r="AF431" s="262" t="e">
        <f t="shared" si="232"/>
        <v>#NUM!</v>
      </c>
      <c r="AG431" s="272" t="e">
        <f t="shared" si="219"/>
        <v>#NUM!</v>
      </c>
      <c r="AH431" s="263" t="e">
        <f t="shared" si="233"/>
        <v>#NUM!</v>
      </c>
      <c r="AJ431" s="45">
        <v>422</v>
      </c>
      <c r="AK431" s="46">
        <f t="shared" si="243"/>
        <v>59111</v>
      </c>
      <c r="AL431" s="261" t="e">
        <f t="shared" si="220"/>
        <v>#NUM!</v>
      </c>
      <c r="AM431" s="262" t="e">
        <f t="shared" si="234"/>
        <v>#NUM!</v>
      </c>
      <c r="AN431" s="272" t="e">
        <f t="shared" si="221"/>
        <v>#NUM!</v>
      </c>
      <c r="AO431" s="263" t="e">
        <f t="shared" si="235"/>
        <v>#NUM!</v>
      </c>
      <c r="AQ431" s="45">
        <v>422</v>
      </c>
      <c r="AR431" s="46">
        <f t="shared" si="244"/>
        <v>59141</v>
      </c>
      <c r="AS431" s="261" t="e">
        <f t="shared" si="222"/>
        <v>#NUM!</v>
      </c>
      <c r="AT431" s="262" t="e">
        <f t="shared" si="236"/>
        <v>#NUM!</v>
      </c>
      <c r="AU431" s="272" t="e">
        <f t="shared" si="223"/>
        <v>#NUM!</v>
      </c>
      <c r="AV431" s="263">
        <f t="shared" si="237"/>
        <v>0</v>
      </c>
    </row>
    <row r="432" spans="1:48" x14ac:dyDescent="0.45">
      <c r="A432" s="49">
        <v>423</v>
      </c>
      <c r="B432" s="46">
        <f t="shared" si="238"/>
        <v>59141</v>
      </c>
      <c r="C432" s="268" t="e">
        <f t="shared" si="210"/>
        <v>#NUM!</v>
      </c>
      <c r="D432" s="262" t="e">
        <f t="shared" si="224"/>
        <v>#NUM!</v>
      </c>
      <c r="E432" s="262" t="e">
        <f t="shared" si="211"/>
        <v>#NUM!</v>
      </c>
      <c r="F432" s="263" t="e">
        <f t="shared" si="225"/>
        <v>#NUM!</v>
      </c>
      <c r="G432" s="27"/>
      <c r="H432" s="45">
        <v>423</v>
      </c>
      <c r="I432" s="46">
        <f t="shared" si="239"/>
        <v>59141</v>
      </c>
      <c r="J432" s="261" t="e">
        <f t="shared" si="212"/>
        <v>#NUM!</v>
      </c>
      <c r="K432" s="262" t="e">
        <f t="shared" si="226"/>
        <v>#NUM!</v>
      </c>
      <c r="L432" s="272" t="e">
        <f t="shared" si="213"/>
        <v>#NUM!</v>
      </c>
      <c r="M432" s="263" t="e">
        <f t="shared" si="227"/>
        <v>#NUM!</v>
      </c>
      <c r="N432" s="26"/>
      <c r="O432" s="45">
        <v>423</v>
      </c>
      <c r="P432" s="46">
        <f t="shared" si="240"/>
        <v>59141</v>
      </c>
      <c r="Q432" s="261" t="e">
        <f t="shared" si="214"/>
        <v>#NUM!</v>
      </c>
      <c r="R432" s="262" t="e">
        <f t="shared" si="228"/>
        <v>#NUM!</v>
      </c>
      <c r="S432" s="272" t="e">
        <f t="shared" si="215"/>
        <v>#NUM!</v>
      </c>
      <c r="T432" s="263" t="e">
        <f t="shared" si="229"/>
        <v>#NUM!</v>
      </c>
      <c r="V432" s="45">
        <v>423</v>
      </c>
      <c r="W432" s="46">
        <f t="shared" si="241"/>
        <v>59141</v>
      </c>
      <c r="X432" s="261" t="e">
        <f t="shared" si="216"/>
        <v>#NUM!</v>
      </c>
      <c r="Y432" s="262" t="e">
        <f t="shared" si="230"/>
        <v>#NUM!</v>
      </c>
      <c r="Z432" s="272" t="e">
        <f t="shared" si="217"/>
        <v>#NUM!</v>
      </c>
      <c r="AA432" s="263" t="e">
        <f t="shared" si="231"/>
        <v>#NUM!</v>
      </c>
      <c r="AC432" s="45">
        <v>423</v>
      </c>
      <c r="AD432" s="46">
        <f t="shared" si="242"/>
        <v>59141</v>
      </c>
      <c r="AE432" s="261" t="e">
        <f t="shared" si="218"/>
        <v>#NUM!</v>
      </c>
      <c r="AF432" s="262" t="e">
        <f t="shared" si="232"/>
        <v>#NUM!</v>
      </c>
      <c r="AG432" s="272" t="e">
        <f t="shared" si="219"/>
        <v>#NUM!</v>
      </c>
      <c r="AH432" s="263" t="e">
        <f t="shared" si="233"/>
        <v>#NUM!</v>
      </c>
      <c r="AJ432" s="45">
        <v>423</v>
      </c>
      <c r="AK432" s="46">
        <f t="shared" si="243"/>
        <v>59141</v>
      </c>
      <c r="AL432" s="261" t="e">
        <f t="shared" si="220"/>
        <v>#NUM!</v>
      </c>
      <c r="AM432" s="262" t="e">
        <f t="shared" si="234"/>
        <v>#NUM!</v>
      </c>
      <c r="AN432" s="272" t="e">
        <f t="shared" si="221"/>
        <v>#NUM!</v>
      </c>
      <c r="AO432" s="263" t="e">
        <f t="shared" si="235"/>
        <v>#NUM!</v>
      </c>
      <c r="AQ432" s="45">
        <v>423</v>
      </c>
      <c r="AR432" s="46">
        <f t="shared" si="244"/>
        <v>59172</v>
      </c>
      <c r="AS432" s="261" t="e">
        <f t="shared" si="222"/>
        <v>#NUM!</v>
      </c>
      <c r="AT432" s="262" t="e">
        <f t="shared" si="236"/>
        <v>#NUM!</v>
      </c>
      <c r="AU432" s="272" t="e">
        <f t="shared" si="223"/>
        <v>#NUM!</v>
      </c>
      <c r="AV432" s="263">
        <f t="shared" si="237"/>
        <v>0</v>
      </c>
    </row>
    <row r="433" spans="1:48" x14ac:dyDescent="0.45">
      <c r="A433" s="49">
        <v>424</v>
      </c>
      <c r="B433" s="46">
        <f t="shared" si="238"/>
        <v>59172</v>
      </c>
      <c r="C433" s="268" t="e">
        <f t="shared" si="210"/>
        <v>#NUM!</v>
      </c>
      <c r="D433" s="262" t="e">
        <f t="shared" si="224"/>
        <v>#NUM!</v>
      </c>
      <c r="E433" s="262" t="e">
        <f t="shared" si="211"/>
        <v>#NUM!</v>
      </c>
      <c r="F433" s="263" t="e">
        <f t="shared" si="225"/>
        <v>#NUM!</v>
      </c>
      <c r="G433" s="27"/>
      <c r="H433" s="45">
        <v>424</v>
      </c>
      <c r="I433" s="46">
        <f t="shared" si="239"/>
        <v>59172</v>
      </c>
      <c r="J433" s="261" t="e">
        <f t="shared" si="212"/>
        <v>#NUM!</v>
      </c>
      <c r="K433" s="262" t="e">
        <f t="shared" si="226"/>
        <v>#NUM!</v>
      </c>
      <c r="L433" s="272" t="e">
        <f t="shared" si="213"/>
        <v>#NUM!</v>
      </c>
      <c r="M433" s="263" t="e">
        <f t="shared" si="227"/>
        <v>#NUM!</v>
      </c>
      <c r="N433" s="26"/>
      <c r="O433" s="45">
        <v>424</v>
      </c>
      <c r="P433" s="46">
        <f t="shared" si="240"/>
        <v>59172</v>
      </c>
      <c r="Q433" s="261" t="e">
        <f t="shared" si="214"/>
        <v>#NUM!</v>
      </c>
      <c r="R433" s="262" t="e">
        <f t="shared" si="228"/>
        <v>#NUM!</v>
      </c>
      <c r="S433" s="272" t="e">
        <f t="shared" si="215"/>
        <v>#NUM!</v>
      </c>
      <c r="T433" s="263" t="e">
        <f t="shared" si="229"/>
        <v>#NUM!</v>
      </c>
      <c r="V433" s="45">
        <v>424</v>
      </c>
      <c r="W433" s="46">
        <f t="shared" si="241"/>
        <v>59172</v>
      </c>
      <c r="X433" s="261" t="e">
        <f t="shared" si="216"/>
        <v>#NUM!</v>
      </c>
      <c r="Y433" s="262" t="e">
        <f t="shared" si="230"/>
        <v>#NUM!</v>
      </c>
      <c r="Z433" s="272" t="e">
        <f t="shared" si="217"/>
        <v>#NUM!</v>
      </c>
      <c r="AA433" s="263" t="e">
        <f t="shared" si="231"/>
        <v>#NUM!</v>
      </c>
      <c r="AC433" s="45">
        <v>424</v>
      </c>
      <c r="AD433" s="46">
        <f t="shared" si="242"/>
        <v>59172</v>
      </c>
      <c r="AE433" s="261" t="e">
        <f t="shared" si="218"/>
        <v>#NUM!</v>
      </c>
      <c r="AF433" s="262" t="e">
        <f t="shared" si="232"/>
        <v>#NUM!</v>
      </c>
      <c r="AG433" s="272" t="e">
        <f t="shared" si="219"/>
        <v>#NUM!</v>
      </c>
      <c r="AH433" s="263" t="e">
        <f t="shared" si="233"/>
        <v>#NUM!</v>
      </c>
      <c r="AJ433" s="45">
        <v>424</v>
      </c>
      <c r="AK433" s="46">
        <f t="shared" si="243"/>
        <v>59172</v>
      </c>
      <c r="AL433" s="261" t="e">
        <f t="shared" si="220"/>
        <v>#NUM!</v>
      </c>
      <c r="AM433" s="262" t="e">
        <f t="shared" si="234"/>
        <v>#NUM!</v>
      </c>
      <c r="AN433" s="272" t="e">
        <f t="shared" si="221"/>
        <v>#NUM!</v>
      </c>
      <c r="AO433" s="263" t="e">
        <f t="shared" si="235"/>
        <v>#NUM!</v>
      </c>
      <c r="AQ433" s="45">
        <v>424</v>
      </c>
      <c r="AR433" s="46">
        <f t="shared" si="244"/>
        <v>59203</v>
      </c>
      <c r="AS433" s="261" t="e">
        <f t="shared" si="222"/>
        <v>#NUM!</v>
      </c>
      <c r="AT433" s="262" t="e">
        <f t="shared" si="236"/>
        <v>#NUM!</v>
      </c>
      <c r="AU433" s="272" t="e">
        <f t="shared" si="223"/>
        <v>#NUM!</v>
      </c>
      <c r="AV433" s="263">
        <f t="shared" si="237"/>
        <v>0</v>
      </c>
    </row>
    <row r="434" spans="1:48" x14ac:dyDescent="0.45">
      <c r="A434" s="49">
        <v>425</v>
      </c>
      <c r="B434" s="46">
        <f t="shared" si="238"/>
        <v>59203</v>
      </c>
      <c r="C434" s="268" t="e">
        <f t="shared" si="210"/>
        <v>#NUM!</v>
      </c>
      <c r="D434" s="262" t="e">
        <f t="shared" si="224"/>
        <v>#NUM!</v>
      </c>
      <c r="E434" s="262" t="e">
        <f t="shared" si="211"/>
        <v>#NUM!</v>
      </c>
      <c r="F434" s="263" t="e">
        <f t="shared" si="225"/>
        <v>#NUM!</v>
      </c>
      <c r="G434" s="27"/>
      <c r="H434" s="45">
        <v>425</v>
      </c>
      <c r="I434" s="46">
        <f t="shared" si="239"/>
        <v>59203</v>
      </c>
      <c r="J434" s="261" t="e">
        <f t="shared" si="212"/>
        <v>#NUM!</v>
      </c>
      <c r="K434" s="262" t="e">
        <f t="shared" si="226"/>
        <v>#NUM!</v>
      </c>
      <c r="L434" s="272" t="e">
        <f t="shared" si="213"/>
        <v>#NUM!</v>
      </c>
      <c r="M434" s="263" t="e">
        <f t="shared" si="227"/>
        <v>#NUM!</v>
      </c>
      <c r="N434" s="26"/>
      <c r="O434" s="45">
        <v>425</v>
      </c>
      <c r="P434" s="46">
        <f t="shared" si="240"/>
        <v>59203</v>
      </c>
      <c r="Q434" s="261" t="e">
        <f t="shared" si="214"/>
        <v>#NUM!</v>
      </c>
      <c r="R434" s="262" t="e">
        <f t="shared" si="228"/>
        <v>#NUM!</v>
      </c>
      <c r="S434" s="272" t="e">
        <f t="shared" si="215"/>
        <v>#NUM!</v>
      </c>
      <c r="T434" s="263" t="e">
        <f t="shared" si="229"/>
        <v>#NUM!</v>
      </c>
      <c r="V434" s="45">
        <v>425</v>
      </c>
      <c r="W434" s="46">
        <f t="shared" si="241"/>
        <v>59203</v>
      </c>
      <c r="X434" s="261" t="e">
        <f t="shared" si="216"/>
        <v>#NUM!</v>
      </c>
      <c r="Y434" s="262" t="e">
        <f t="shared" si="230"/>
        <v>#NUM!</v>
      </c>
      <c r="Z434" s="272" t="e">
        <f t="shared" si="217"/>
        <v>#NUM!</v>
      </c>
      <c r="AA434" s="263" t="e">
        <f t="shared" si="231"/>
        <v>#NUM!</v>
      </c>
      <c r="AC434" s="45">
        <v>425</v>
      </c>
      <c r="AD434" s="46">
        <f t="shared" si="242"/>
        <v>59203</v>
      </c>
      <c r="AE434" s="261" t="e">
        <f t="shared" si="218"/>
        <v>#NUM!</v>
      </c>
      <c r="AF434" s="262" t="e">
        <f t="shared" si="232"/>
        <v>#NUM!</v>
      </c>
      <c r="AG434" s="272" t="e">
        <f t="shared" si="219"/>
        <v>#NUM!</v>
      </c>
      <c r="AH434" s="263" t="e">
        <f t="shared" si="233"/>
        <v>#NUM!</v>
      </c>
      <c r="AJ434" s="45">
        <v>425</v>
      </c>
      <c r="AK434" s="46">
        <f t="shared" si="243"/>
        <v>59203</v>
      </c>
      <c r="AL434" s="261" t="e">
        <f t="shared" si="220"/>
        <v>#NUM!</v>
      </c>
      <c r="AM434" s="262" t="e">
        <f t="shared" si="234"/>
        <v>#NUM!</v>
      </c>
      <c r="AN434" s="272" t="e">
        <f t="shared" si="221"/>
        <v>#NUM!</v>
      </c>
      <c r="AO434" s="263" t="e">
        <f t="shared" si="235"/>
        <v>#NUM!</v>
      </c>
      <c r="AQ434" s="45">
        <v>425</v>
      </c>
      <c r="AR434" s="46">
        <f t="shared" si="244"/>
        <v>59231</v>
      </c>
      <c r="AS434" s="261" t="e">
        <f t="shared" si="222"/>
        <v>#NUM!</v>
      </c>
      <c r="AT434" s="262" t="e">
        <f t="shared" si="236"/>
        <v>#NUM!</v>
      </c>
      <c r="AU434" s="272" t="e">
        <f t="shared" si="223"/>
        <v>#NUM!</v>
      </c>
      <c r="AV434" s="263">
        <f t="shared" si="237"/>
        <v>0</v>
      </c>
    </row>
    <row r="435" spans="1:48" x14ac:dyDescent="0.45">
      <c r="A435" s="49">
        <v>426</v>
      </c>
      <c r="B435" s="46">
        <f t="shared" si="238"/>
        <v>59231</v>
      </c>
      <c r="C435" s="268" t="e">
        <f t="shared" si="210"/>
        <v>#NUM!</v>
      </c>
      <c r="D435" s="262" t="e">
        <f t="shared" si="224"/>
        <v>#NUM!</v>
      </c>
      <c r="E435" s="262" t="e">
        <f t="shared" si="211"/>
        <v>#NUM!</v>
      </c>
      <c r="F435" s="263" t="e">
        <f t="shared" si="225"/>
        <v>#NUM!</v>
      </c>
      <c r="G435" s="27"/>
      <c r="H435" s="45">
        <v>426</v>
      </c>
      <c r="I435" s="46">
        <f t="shared" si="239"/>
        <v>59231</v>
      </c>
      <c r="J435" s="261" t="e">
        <f t="shared" si="212"/>
        <v>#NUM!</v>
      </c>
      <c r="K435" s="262" t="e">
        <f t="shared" si="226"/>
        <v>#NUM!</v>
      </c>
      <c r="L435" s="272" t="e">
        <f t="shared" si="213"/>
        <v>#NUM!</v>
      </c>
      <c r="M435" s="263" t="e">
        <f t="shared" si="227"/>
        <v>#NUM!</v>
      </c>
      <c r="N435" s="26"/>
      <c r="O435" s="45">
        <v>426</v>
      </c>
      <c r="P435" s="46">
        <f t="shared" si="240"/>
        <v>59231</v>
      </c>
      <c r="Q435" s="261" t="e">
        <f t="shared" si="214"/>
        <v>#NUM!</v>
      </c>
      <c r="R435" s="262" t="e">
        <f t="shared" si="228"/>
        <v>#NUM!</v>
      </c>
      <c r="S435" s="272" t="e">
        <f t="shared" si="215"/>
        <v>#NUM!</v>
      </c>
      <c r="T435" s="263" t="e">
        <f t="shared" si="229"/>
        <v>#NUM!</v>
      </c>
      <c r="V435" s="45">
        <v>426</v>
      </c>
      <c r="W435" s="46">
        <f t="shared" si="241"/>
        <v>59231</v>
      </c>
      <c r="X435" s="261" t="e">
        <f t="shared" si="216"/>
        <v>#NUM!</v>
      </c>
      <c r="Y435" s="262" t="e">
        <f t="shared" si="230"/>
        <v>#NUM!</v>
      </c>
      <c r="Z435" s="272" t="e">
        <f t="shared" si="217"/>
        <v>#NUM!</v>
      </c>
      <c r="AA435" s="263" t="e">
        <f t="shared" si="231"/>
        <v>#NUM!</v>
      </c>
      <c r="AC435" s="45">
        <v>426</v>
      </c>
      <c r="AD435" s="46">
        <f t="shared" si="242"/>
        <v>59231</v>
      </c>
      <c r="AE435" s="261" t="e">
        <f t="shared" si="218"/>
        <v>#NUM!</v>
      </c>
      <c r="AF435" s="262" t="e">
        <f t="shared" si="232"/>
        <v>#NUM!</v>
      </c>
      <c r="AG435" s="272" t="e">
        <f t="shared" si="219"/>
        <v>#NUM!</v>
      </c>
      <c r="AH435" s="263" t="e">
        <f t="shared" si="233"/>
        <v>#NUM!</v>
      </c>
      <c r="AJ435" s="45">
        <v>426</v>
      </c>
      <c r="AK435" s="46">
        <f t="shared" si="243"/>
        <v>59231</v>
      </c>
      <c r="AL435" s="261" t="e">
        <f t="shared" si="220"/>
        <v>#NUM!</v>
      </c>
      <c r="AM435" s="262" t="e">
        <f t="shared" si="234"/>
        <v>#NUM!</v>
      </c>
      <c r="AN435" s="272" t="e">
        <f t="shared" si="221"/>
        <v>#NUM!</v>
      </c>
      <c r="AO435" s="263" t="e">
        <f t="shared" si="235"/>
        <v>#NUM!</v>
      </c>
      <c r="AQ435" s="45">
        <v>426</v>
      </c>
      <c r="AR435" s="46">
        <f t="shared" si="244"/>
        <v>59262</v>
      </c>
      <c r="AS435" s="261" t="e">
        <f t="shared" si="222"/>
        <v>#NUM!</v>
      </c>
      <c r="AT435" s="262" t="e">
        <f t="shared" si="236"/>
        <v>#NUM!</v>
      </c>
      <c r="AU435" s="272" t="e">
        <f t="shared" si="223"/>
        <v>#NUM!</v>
      </c>
      <c r="AV435" s="263">
        <f t="shared" si="237"/>
        <v>0</v>
      </c>
    </row>
    <row r="436" spans="1:48" x14ac:dyDescent="0.45">
      <c r="A436" s="49">
        <v>427</v>
      </c>
      <c r="B436" s="46">
        <f t="shared" si="238"/>
        <v>59262</v>
      </c>
      <c r="C436" s="268" t="e">
        <f t="shared" si="210"/>
        <v>#NUM!</v>
      </c>
      <c r="D436" s="262" t="e">
        <f t="shared" si="224"/>
        <v>#NUM!</v>
      </c>
      <c r="E436" s="262" t="e">
        <f t="shared" si="211"/>
        <v>#NUM!</v>
      </c>
      <c r="F436" s="263" t="e">
        <f t="shared" si="225"/>
        <v>#NUM!</v>
      </c>
      <c r="G436" s="27"/>
      <c r="H436" s="45">
        <v>427</v>
      </c>
      <c r="I436" s="46">
        <f t="shared" si="239"/>
        <v>59262</v>
      </c>
      <c r="J436" s="261" t="e">
        <f t="shared" si="212"/>
        <v>#NUM!</v>
      </c>
      <c r="K436" s="262" t="e">
        <f t="shared" si="226"/>
        <v>#NUM!</v>
      </c>
      <c r="L436" s="272" t="e">
        <f t="shared" si="213"/>
        <v>#NUM!</v>
      </c>
      <c r="M436" s="263" t="e">
        <f t="shared" si="227"/>
        <v>#NUM!</v>
      </c>
      <c r="N436" s="26"/>
      <c r="O436" s="45">
        <v>427</v>
      </c>
      <c r="P436" s="46">
        <f t="shared" si="240"/>
        <v>59262</v>
      </c>
      <c r="Q436" s="261" t="e">
        <f t="shared" si="214"/>
        <v>#NUM!</v>
      </c>
      <c r="R436" s="262" t="e">
        <f t="shared" si="228"/>
        <v>#NUM!</v>
      </c>
      <c r="S436" s="272" t="e">
        <f t="shared" si="215"/>
        <v>#NUM!</v>
      </c>
      <c r="T436" s="263" t="e">
        <f t="shared" si="229"/>
        <v>#NUM!</v>
      </c>
      <c r="V436" s="45">
        <v>427</v>
      </c>
      <c r="W436" s="46">
        <f t="shared" si="241"/>
        <v>59262</v>
      </c>
      <c r="X436" s="261" t="e">
        <f t="shared" si="216"/>
        <v>#NUM!</v>
      </c>
      <c r="Y436" s="262" t="e">
        <f t="shared" si="230"/>
        <v>#NUM!</v>
      </c>
      <c r="Z436" s="272" t="e">
        <f t="shared" si="217"/>
        <v>#NUM!</v>
      </c>
      <c r="AA436" s="263" t="e">
        <f t="shared" si="231"/>
        <v>#NUM!</v>
      </c>
      <c r="AC436" s="45">
        <v>427</v>
      </c>
      <c r="AD436" s="46">
        <f t="shared" si="242"/>
        <v>59262</v>
      </c>
      <c r="AE436" s="261" t="e">
        <f t="shared" si="218"/>
        <v>#NUM!</v>
      </c>
      <c r="AF436" s="262" t="e">
        <f t="shared" si="232"/>
        <v>#NUM!</v>
      </c>
      <c r="AG436" s="272" t="e">
        <f t="shared" si="219"/>
        <v>#NUM!</v>
      </c>
      <c r="AH436" s="263" t="e">
        <f t="shared" si="233"/>
        <v>#NUM!</v>
      </c>
      <c r="AJ436" s="45">
        <v>427</v>
      </c>
      <c r="AK436" s="46">
        <f t="shared" si="243"/>
        <v>59262</v>
      </c>
      <c r="AL436" s="261" t="e">
        <f t="shared" si="220"/>
        <v>#NUM!</v>
      </c>
      <c r="AM436" s="262" t="e">
        <f t="shared" si="234"/>
        <v>#NUM!</v>
      </c>
      <c r="AN436" s="272" t="e">
        <f t="shared" si="221"/>
        <v>#NUM!</v>
      </c>
      <c r="AO436" s="263" t="e">
        <f t="shared" si="235"/>
        <v>#NUM!</v>
      </c>
      <c r="AQ436" s="45">
        <v>427</v>
      </c>
      <c r="AR436" s="46">
        <f t="shared" si="244"/>
        <v>59292</v>
      </c>
      <c r="AS436" s="261" t="e">
        <f t="shared" si="222"/>
        <v>#NUM!</v>
      </c>
      <c r="AT436" s="262" t="e">
        <f t="shared" si="236"/>
        <v>#NUM!</v>
      </c>
      <c r="AU436" s="272" t="e">
        <f t="shared" si="223"/>
        <v>#NUM!</v>
      </c>
      <c r="AV436" s="263">
        <f t="shared" si="237"/>
        <v>0</v>
      </c>
    </row>
    <row r="437" spans="1:48" x14ac:dyDescent="0.45">
      <c r="A437" s="49">
        <v>428</v>
      </c>
      <c r="B437" s="46">
        <f t="shared" si="238"/>
        <v>59292</v>
      </c>
      <c r="C437" s="268" t="e">
        <f t="shared" si="210"/>
        <v>#NUM!</v>
      </c>
      <c r="D437" s="262" t="e">
        <f t="shared" si="224"/>
        <v>#NUM!</v>
      </c>
      <c r="E437" s="262" t="e">
        <f t="shared" si="211"/>
        <v>#NUM!</v>
      </c>
      <c r="F437" s="263" t="e">
        <f t="shared" si="225"/>
        <v>#NUM!</v>
      </c>
      <c r="G437" s="27"/>
      <c r="H437" s="45">
        <v>428</v>
      </c>
      <c r="I437" s="46">
        <f t="shared" si="239"/>
        <v>59292</v>
      </c>
      <c r="J437" s="261" t="e">
        <f t="shared" si="212"/>
        <v>#NUM!</v>
      </c>
      <c r="K437" s="262" t="e">
        <f t="shared" si="226"/>
        <v>#NUM!</v>
      </c>
      <c r="L437" s="272" t="e">
        <f t="shared" si="213"/>
        <v>#NUM!</v>
      </c>
      <c r="M437" s="263" t="e">
        <f t="shared" si="227"/>
        <v>#NUM!</v>
      </c>
      <c r="N437" s="26"/>
      <c r="O437" s="45">
        <v>428</v>
      </c>
      <c r="P437" s="46">
        <f t="shared" si="240"/>
        <v>59292</v>
      </c>
      <c r="Q437" s="261" t="e">
        <f t="shared" si="214"/>
        <v>#NUM!</v>
      </c>
      <c r="R437" s="262" t="e">
        <f t="shared" si="228"/>
        <v>#NUM!</v>
      </c>
      <c r="S437" s="272" t="e">
        <f t="shared" si="215"/>
        <v>#NUM!</v>
      </c>
      <c r="T437" s="263" t="e">
        <f t="shared" si="229"/>
        <v>#NUM!</v>
      </c>
      <c r="V437" s="45">
        <v>428</v>
      </c>
      <c r="W437" s="46">
        <f t="shared" si="241"/>
        <v>59292</v>
      </c>
      <c r="X437" s="261" t="e">
        <f t="shared" si="216"/>
        <v>#NUM!</v>
      </c>
      <c r="Y437" s="262" t="e">
        <f t="shared" si="230"/>
        <v>#NUM!</v>
      </c>
      <c r="Z437" s="272" t="e">
        <f t="shared" si="217"/>
        <v>#NUM!</v>
      </c>
      <c r="AA437" s="263" t="e">
        <f t="shared" si="231"/>
        <v>#NUM!</v>
      </c>
      <c r="AC437" s="45">
        <v>428</v>
      </c>
      <c r="AD437" s="46">
        <f t="shared" si="242"/>
        <v>59292</v>
      </c>
      <c r="AE437" s="261" t="e">
        <f t="shared" si="218"/>
        <v>#NUM!</v>
      </c>
      <c r="AF437" s="262" t="e">
        <f t="shared" si="232"/>
        <v>#NUM!</v>
      </c>
      <c r="AG437" s="272" t="e">
        <f t="shared" si="219"/>
        <v>#NUM!</v>
      </c>
      <c r="AH437" s="263" t="e">
        <f t="shared" si="233"/>
        <v>#NUM!</v>
      </c>
      <c r="AJ437" s="45">
        <v>428</v>
      </c>
      <c r="AK437" s="46">
        <f t="shared" si="243"/>
        <v>59292</v>
      </c>
      <c r="AL437" s="261" t="e">
        <f t="shared" si="220"/>
        <v>#NUM!</v>
      </c>
      <c r="AM437" s="262" t="e">
        <f t="shared" si="234"/>
        <v>#NUM!</v>
      </c>
      <c r="AN437" s="272" t="e">
        <f t="shared" si="221"/>
        <v>#NUM!</v>
      </c>
      <c r="AO437" s="263" t="e">
        <f t="shared" si="235"/>
        <v>#NUM!</v>
      </c>
      <c r="AQ437" s="45">
        <v>428</v>
      </c>
      <c r="AR437" s="46">
        <f t="shared" si="244"/>
        <v>59323</v>
      </c>
      <c r="AS437" s="261" t="e">
        <f t="shared" si="222"/>
        <v>#NUM!</v>
      </c>
      <c r="AT437" s="262" t="e">
        <f t="shared" si="236"/>
        <v>#NUM!</v>
      </c>
      <c r="AU437" s="272" t="e">
        <f t="shared" si="223"/>
        <v>#NUM!</v>
      </c>
      <c r="AV437" s="263">
        <f t="shared" si="237"/>
        <v>0</v>
      </c>
    </row>
    <row r="438" spans="1:48" x14ac:dyDescent="0.45">
      <c r="A438" s="49">
        <v>429</v>
      </c>
      <c r="B438" s="46">
        <f t="shared" si="238"/>
        <v>59323</v>
      </c>
      <c r="C438" s="268" t="e">
        <f t="shared" si="210"/>
        <v>#NUM!</v>
      </c>
      <c r="D438" s="262" t="e">
        <f t="shared" si="224"/>
        <v>#NUM!</v>
      </c>
      <c r="E438" s="262" t="e">
        <f t="shared" si="211"/>
        <v>#NUM!</v>
      </c>
      <c r="F438" s="263" t="e">
        <f t="shared" si="225"/>
        <v>#NUM!</v>
      </c>
      <c r="G438" s="27"/>
      <c r="H438" s="45">
        <v>429</v>
      </c>
      <c r="I438" s="46">
        <f t="shared" si="239"/>
        <v>59323</v>
      </c>
      <c r="J438" s="261" t="e">
        <f t="shared" si="212"/>
        <v>#NUM!</v>
      </c>
      <c r="K438" s="262" t="e">
        <f t="shared" si="226"/>
        <v>#NUM!</v>
      </c>
      <c r="L438" s="272" t="e">
        <f t="shared" si="213"/>
        <v>#NUM!</v>
      </c>
      <c r="M438" s="263" t="e">
        <f t="shared" si="227"/>
        <v>#NUM!</v>
      </c>
      <c r="N438" s="26"/>
      <c r="O438" s="45">
        <v>429</v>
      </c>
      <c r="P438" s="46">
        <f t="shared" si="240"/>
        <v>59323</v>
      </c>
      <c r="Q438" s="261" t="e">
        <f t="shared" si="214"/>
        <v>#NUM!</v>
      </c>
      <c r="R438" s="262" t="e">
        <f t="shared" si="228"/>
        <v>#NUM!</v>
      </c>
      <c r="S438" s="272" t="e">
        <f t="shared" si="215"/>
        <v>#NUM!</v>
      </c>
      <c r="T438" s="263" t="e">
        <f t="shared" si="229"/>
        <v>#NUM!</v>
      </c>
      <c r="V438" s="45">
        <v>429</v>
      </c>
      <c r="W438" s="46">
        <f t="shared" si="241"/>
        <v>59323</v>
      </c>
      <c r="X438" s="261" t="e">
        <f t="shared" si="216"/>
        <v>#NUM!</v>
      </c>
      <c r="Y438" s="262" t="e">
        <f t="shared" si="230"/>
        <v>#NUM!</v>
      </c>
      <c r="Z438" s="272" t="e">
        <f t="shared" si="217"/>
        <v>#NUM!</v>
      </c>
      <c r="AA438" s="263" t="e">
        <f t="shared" si="231"/>
        <v>#NUM!</v>
      </c>
      <c r="AC438" s="45">
        <v>429</v>
      </c>
      <c r="AD438" s="46">
        <f t="shared" si="242"/>
        <v>59323</v>
      </c>
      <c r="AE438" s="261" t="e">
        <f t="shared" si="218"/>
        <v>#NUM!</v>
      </c>
      <c r="AF438" s="262" t="e">
        <f t="shared" si="232"/>
        <v>#NUM!</v>
      </c>
      <c r="AG438" s="272" t="e">
        <f t="shared" si="219"/>
        <v>#NUM!</v>
      </c>
      <c r="AH438" s="263" t="e">
        <f t="shared" si="233"/>
        <v>#NUM!</v>
      </c>
      <c r="AJ438" s="45">
        <v>429</v>
      </c>
      <c r="AK438" s="46">
        <f t="shared" si="243"/>
        <v>59323</v>
      </c>
      <c r="AL438" s="261" t="e">
        <f t="shared" si="220"/>
        <v>#NUM!</v>
      </c>
      <c r="AM438" s="262" t="e">
        <f t="shared" si="234"/>
        <v>#NUM!</v>
      </c>
      <c r="AN438" s="272" t="e">
        <f t="shared" si="221"/>
        <v>#NUM!</v>
      </c>
      <c r="AO438" s="263" t="e">
        <f t="shared" si="235"/>
        <v>#NUM!</v>
      </c>
      <c r="AQ438" s="45">
        <v>429</v>
      </c>
      <c r="AR438" s="46">
        <f t="shared" si="244"/>
        <v>59353</v>
      </c>
      <c r="AS438" s="261" t="e">
        <f t="shared" si="222"/>
        <v>#NUM!</v>
      </c>
      <c r="AT438" s="262" t="e">
        <f t="shared" si="236"/>
        <v>#NUM!</v>
      </c>
      <c r="AU438" s="272" t="e">
        <f t="shared" si="223"/>
        <v>#NUM!</v>
      </c>
      <c r="AV438" s="263">
        <f t="shared" si="237"/>
        <v>0</v>
      </c>
    </row>
    <row r="439" spans="1:48" x14ac:dyDescent="0.45">
      <c r="A439" s="49">
        <v>430</v>
      </c>
      <c r="B439" s="46">
        <f t="shared" si="238"/>
        <v>59353</v>
      </c>
      <c r="C439" s="268" t="e">
        <f t="shared" si="210"/>
        <v>#NUM!</v>
      </c>
      <c r="D439" s="262" t="e">
        <f t="shared" si="224"/>
        <v>#NUM!</v>
      </c>
      <c r="E439" s="262" t="e">
        <f t="shared" si="211"/>
        <v>#NUM!</v>
      </c>
      <c r="F439" s="263" t="e">
        <f t="shared" si="225"/>
        <v>#NUM!</v>
      </c>
      <c r="G439" s="27"/>
      <c r="H439" s="45">
        <v>430</v>
      </c>
      <c r="I439" s="46">
        <f t="shared" si="239"/>
        <v>59353</v>
      </c>
      <c r="J439" s="261" t="e">
        <f t="shared" si="212"/>
        <v>#NUM!</v>
      </c>
      <c r="K439" s="262" t="e">
        <f t="shared" si="226"/>
        <v>#NUM!</v>
      </c>
      <c r="L439" s="272" t="e">
        <f t="shared" si="213"/>
        <v>#NUM!</v>
      </c>
      <c r="M439" s="263" t="e">
        <f t="shared" si="227"/>
        <v>#NUM!</v>
      </c>
      <c r="N439" s="26"/>
      <c r="O439" s="45">
        <v>430</v>
      </c>
      <c r="P439" s="46">
        <f t="shared" si="240"/>
        <v>59353</v>
      </c>
      <c r="Q439" s="261" t="e">
        <f t="shared" si="214"/>
        <v>#NUM!</v>
      </c>
      <c r="R439" s="262" t="e">
        <f t="shared" si="228"/>
        <v>#NUM!</v>
      </c>
      <c r="S439" s="272" t="e">
        <f t="shared" si="215"/>
        <v>#NUM!</v>
      </c>
      <c r="T439" s="263" t="e">
        <f t="shared" si="229"/>
        <v>#NUM!</v>
      </c>
      <c r="V439" s="45">
        <v>430</v>
      </c>
      <c r="W439" s="46">
        <f t="shared" si="241"/>
        <v>59353</v>
      </c>
      <c r="X439" s="261" t="e">
        <f t="shared" si="216"/>
        <v>#NUM!</v>
      </c>
      <c r="Y439" s="262" t="e">
        <f t="shared" si="230"/>
        <v>#NUM!</v>
      </c>
      <c r="Z439" s="272" t="e">
        <f t="shared" si="217"/>
        <v>#NUM!</v>
      </c>
      <c r="AA439" s="263" t="e">
        <f t="shared" si="231"/>
        <v>#NUM!</v>
      </c>
      <c r="AC439" s="45">
        <v>430</v>
      </c>
      <c r="AD439" s="46">
        <f t="shared" si="242"/>
        <v>59353</v>
      </c>
      <c r="AE439" s="261" t="e">
        <f t="shared" si="218"/>
        <v>#NUM!</v>
      </c>
      <c r="AF439" s="262" t="e">
        <f t="shared" si="232"/>
        <v>#NUM!</v>
      </c>
      <c r="AG439" s="272" t="e">
        <f t="shared" si="219"/>
        <v>#NUM!</v>
      </c>
      <c r="AH439" s="263" t="e">
        <f t="shared" si="233"/>
        <v>#NUM!</v>
      </c>
      <c r="AJ439" s="45">
        <v>430</v>
      </c>
      <c r="AK439" s="46">
        <f t="shared" si="243"/>
        <v>59353</v>
      </c>
      <c r="AL439" s="261" t="e">
        <f t="shared" si="220"/>
        <v>#NUM!</v>
      </c>
      <c r="AM439" s="262" t="e">
        <f t="shared" si="234"/>
        <v>#NUM!</v>
      </c>
      <c r="AN439" s="272" t="e">
        <f t="shared" si="221"/>
        <v>#NUM!</v>
      </c>
      <c r="AO439" s="263" t="e">
        <f t="shared" si="235"/>
        <v>#NUM!</v>
      </c>
      <c r="AQ439" s="45">
        <v>430</v>
      </c>
      <c r="AR439" s="46">
        <f t="shared" si="244"/>
        <v>59384</v>
      </c>
      <c r="AS439" s="261" t="e">
        <f t="shared" si="222"/>
        <v>#NUM!</v>
      </c>
      <c r="AT439" s="262" t="e">
        <f t="shared" si="236"/>
        <v>#NUM!</v>
      </c>
      <c r="AU439" s="272" t="e">
        <f t="shared" si="223"/>
        <v>#NUM!</v>
      </c>
      <c r="AV439" s="263">
        <f t="shared" si="237"/>
        <v>0</v>
      </c>
    </row>
    <row r="440" spans="1:48" x14ac:dyDescent="0.45">
      <c r="A440" s="49">
        <v>431</v>
      </c>
      <c r="B440" s="46">
        <f t="shared" si="238"/>
        <v>59384</v>
      </c>
      <c r="C440" s="268" t="e">
        <f t="shared" si="210"/>
        <v>#NUM!</v>
      </c>
      <c r="D440" s="262" t="e">
        <f t="shared" si="224"/>
        <v>#NUM!</v>
      </c>
      <c r="E440" s="262" t="e">
        <f t="shared" si="211"/>
        <v>#NUM!</v>
      </c>
      <c r="F440" s="263" t="e">
        <f t="shared" si="225"/>
        <v>#NUM!</v>
      </c>
      <c r="G440" s="27"/>
      <c r="H440" s="45">
        <v>431</v>
      </c>
      <c r="I440" s="46">
        <f t="shared" si="239"/>
        <v>59384</v>
      </c>
      <c r="J440" s="261" t="e">
        <f t="shared" si="212"/>
        <v>#NUM!</v>
      </c>
      <c r="K440" s="262" t="e">
        <f t="shared" si="226"/>
        <v>#NUM!</v>
      </c>
      <c r="L440" s="272" t="e">
        <f t="shared" si="213"/>
        <v>#NUM!</v>
      </c>
      <c r="M440" s="263" t="e">
        <f t="shared" si="227"/>
        <v>#NUM!</v>
      </c>
      <c r="N440" s="26"/>
      <c r="O440" s="45">
        <v>431</v>
      </c>
      <c r="P440" s="46">
        <f t="shared" si="240"/>
        <v>59384</v>
      </c>
      <c r="Q440" s="261" t="e">
        <f t="shared" si="214"/>
        <v>#NUM!</v>
      </c>
      <c r="R440" s="262" t="e">
        <f t="shared" si="228"/>
        <v>#NUM!</v>
      </c>
      <c r="S440" s="272" t="e">
        <f t="shared" si="215"/>
        <v>#NUM!</v>
      </c>
      <c r="T440" s="263" t="e">
        <f t="shared" si="229"/>
        <v>#NUM!</v>
      </c>
      <c r="V440" s="45">
        <v>431</v>
      </c>
      <c r="W440" s="46">
        <f t="shared" si="241"/>
        <v>59384</v>
      </c>
      <c r="X440" s="261" t="e">
        <f t="shared" si="216"/>
        <v>#NUM!</v>
      </c>
      <c r="Y440" s="262" t="e">
        <f t="shared" si="230"/>
        <v>#NUM!</v>
      </c>
      <c r="Z440" s="272" t="e">
        <f t="shared" si="217"/>
        <v>#NUM!</v>
      </c>
      <c r="AA440" s="263" t="e">
        <f t="shared" si="231"/>
        <v>#NUM!</v>
      </c>
      <c r="AC440" s="45">
        <v>431</v>
      </c>
      <c r="AD440" s="46">
        <f t="shared" si="242"/>
        <v>59384</v>
      </c>
      <c r="AE440" s="261" t="e">
        <f t="shared" si="218"/>
        <v>#NUM!</v>
      </c>
      <c r="AF440" s="262" t="e">
        <f t="shared" si="232"/>
        <v>#NUM!</v>
      </c>
      <c r="AG440" s="272" t="e">
        <f t="shared" si="219"/>
        <v>#NUM!</v>
      </c>
      <c r="AH440" s="263" t="e">
        <f t="shared" si="233"/>
        <v>#NUM!</v>
      </c>
      <c r="AJ440" s="45">
        <v>431</v>
      </c>
      <c r="AK440" s="46">
        <f t="shared" si="243"/>
        <v>59384</v>
      </c>
      <c r="AL440" s="261" t="e">
        <f t="shared" si="220"/>
        <v>#NUM!</v>
      </c>
      <c r="AM440" s="262" t="e">
        <f t="shared" si="234"/>
        <v>#NUM!</v>
      </c>
      <c r="AN440" s="272" t="e">
        <f t="shared" si="221"/>
        <v>#NUM!</v>
      </c>
      <c r="AO440" s="263" t="e">
        <f t="shared" si="235"/>
        <v>#NUM!</v>
      </c>
      <c r="AQ440" s="45">
        <v>431</v>
      </c>
      <c r="AR440" s="46">
        <f t="shared" si="244"/>
        <v>59415</v>
      </c>
      <c r="AS440" s="261" t="e">
        <f t="shared" si="222"/>
        <v>#NUM!</v>
      </c>
      <c r="AT440" s="262" t="e">
        <f t="shared" si="236"/>
        <v>#NUM!</v>
      </c>
      <c r="AU440" s="272" t="e">
        <f t="shared" si="223"/>
        <v>#NUM!</v>
      </c>
      <c r="AV440" s="263">
        <f t="shared" si="237"/>
        <v>0</v>
      </c>
    </row>
    <row r="441" spans="1:48" ht="14.65" thickBot="1" x14ac:dyDescent="0.5">
      <c r="A441" s="52">
        <v>432</v>
      </c>
      <c r="B441" s="53">
        <f t="shared" si="238"/>
        <v>59415</v>
      </c>
      <c r="C441" s="269" t="e">
        <f t="shared" si="210"/>
        <v>#NUM!</v>
      </c>
      <c r="D441" s="265" t="e">
        <f t="shared" si="224"/>
        <v>#NUM!</v>
      </c>
      <c r="E441" s="265" t="e">
        <f t="shared" si="211"/>
        <v>#NUM!</v>
      </c>
      <c r="F441" s="266" t="e">
        <f t="shared" si="225"/>
        <v>#NUM!</v>
      </c>
      <c r="G441" s="27"/>
      <c r="H441" s="47">
        <v>432</v>
      </c>
      <c r="I441" s="53">
        <f t="shared" si="239"/>
        <v>59415</v>
      </c>
      <c r="J441" s="264" t="e">
        <f t="shared" si="212"/>
        <v>#NUM!</v>
      </c>
      <c r="K441" s="265" t="e">
        <f t="shared" si="226"/>
        <v>#NUM!</v>
      </c>
      <c r="L441" s="273" t="e">
        <f t="shared" si="213"/>
        <v>#NUM!</v>
      </c>
      <c r="M441" s="266" t="e">
        <f t="shared" si="227"/>
        <v>#NUM!</v>
      </c>
      <c r="N441" s="26"/>
      <c r="O441" s="47">
        <v>432</v>
      </c>
      <c r="P441" s="53">
        <f t="shared" si="240"/>
        <v>59415</v>
      </c>
      <c r="Q441" s="264" t="e">
        <f t="shared" si="214"/>
        <v>#NUM!</v>
      </c>
      <c r="R441" s="265" t="e">
        <f t="shared" si="228"/>
        <v>#NUM!</v>
      </c>
      <c r="S441" s="273" t="e">
        <f t="shared" si="215"/>
        <v>#NUM!</v>
      </c>
      <c r="T441" s="266" t="e">
        <f t="shared" si="229"/>
        <v>#NUM!</v>
      </c>
      <c r="V441" s="47">
        <v>432</v>
      </c>
      <c r="W441" s="53">
        <f t="shared" si="241"/>
        <v>59415</v>
      </c>
      <c r="X441" s="264" t="e">
        <f t="shared" si="216"/>
        <v>#NUM!</v>
      </c>
      <c r="Y441" s="265" t="e">
        <f t="shared" si="230"/>
        <v>#NUM!</v>
      </c>
      <c r="Z441" s="273" t="e">
        <f t="shared" si="217"/>
        <v>#NUM!</v>
      </c>
      <c r="AA441" s="266" t="e">
        <f t="shared" si="231"/>
        <v>#NUM!</v>
      </c>
      <c r="AC441" s="47">
        <v>432</v>
      </c>
      <c r="AD441" s="53">
        <f t="shared" si="242"/>
        <v>59415</v>
      </c>
      <c r="AE441" s="264" t="e">
        <f t="shared" si="218"/>
        <v>#NUM!</v>
      </c>
      <c r="AF441" s="265" t="e">
        <f t="shared" si="232"/>
        <v>#NUM!</v>
      </c>
      <c r="AG441" s="273" t="e">
        <f t="shared" si="219"/>
        <v>#NUM!</v>
      </c>
      <c r="AH441" s="266" t="e">
        <f t="shared" si="233"/>
        <v>#NUM!</v>
      </c>
      <c r="AJ441" s="47">
        <v>432</v>
      </c>
      <c r="AK441" s="53">
        <f t="shared" si="243"/>
        <v>59415</v>
      </c>
      <c r="AL441" s="264" t="e">
        <f t="shared" si="220"/>
        <v>#NUM!</v>
      </c>
      <c r="AM441" s="265" t="e">
        <f t="shared" si="234"/>
        <v>#NUM!</v>
      </c>
      <c r="AN441" s="273" t="e">
        <f t="shared" si="221"/>
        <v>#NUM!</v>
      </c>
      <c r="AO441" s="266" t="e">
        <f t="shared" si="235"/>
        <v>#NUM!</v>
      </c>
      <c r="AQ441" s="47">
        <v>432</v>
      </c>
      <c r="AR441" s="53">
        <f t="shared" si="244"/>
        <v>59445</v>
      </c>
      <c r="AS441" s="264" t="e">
        <f t="shared" si="222"/>
        <v>#NUM!</v>
      </c>
      <c r="AT441" s="265" t="e">
        <f t="shared" si="236"/>
        <v>#NUM!</v>
      </c>
      <c r="AU441" s="273" t="e">
        <f t="shared" si="223"/>
        <v>#NUM!</v>
      </c>
      <c r="AV441" s="266">
        <f t="shared" si="237"/>
        <v>0</v>
      </c>
    </row>
    <row r="442" spans="1:48" x14ac:dyDescent="0.45">
      <c r="A442" s="49">
        <v>433</v>
      </c>
      <c r="B442" s="46">
        <f t="shared" si="238"/>
        <v>59445</v>
      </c>
      <c r="C442" s="270" t="e">
        <f t="shared" si="210"/>
        <v>#NUM!</v>
      </c>
      <c r="D442" s="259" t="e">
        <f t="shared" si="224"/>
        <v>#NUM!</v>
      </c>
      <c r="E442" s="259" t="e">
        <f t="shared" si="211"/>
        <v>#NUM!</v>
      </c>
      <c r="F442" s="260" t="e">
        <f t="shared" si="225"/>
        <v>#NUM!</v>
      </c>
      <c r="G442" s="27"/>
      <c r="H442" s="43">
        <v>433</v>
      </c>
      <c r="I442" s="46">
        <f t="shared" si="239"/>
        <v>59445</v>
      </c>
      <c r="J442" s="258" t="e">
        <f t="shared" si="212"/>
        <v>#NUM!</v>
      </c>
      <c r="K442" s="259" t="e">
        <f t="shared" si="226"/>
        <v>#NUM!</v>
      </c>
      <c r="L442" s="271" t="e">
        <f t="shared" si="213"/>
        <v>#NUM!</v>
      </c>
      <c r="M442" s="260" t="e">
        <f t="shared" si="227"/>
        <v>#NUM!</v>
      </c>
      <c r="N442" s="26"/>
      <c r="O442" s="43">
        <v>433</v>
      </c>
      <c r="P442" s="46">
        <f t="shared" si="240"/>
        <v>59445</v>
      </c>
      <c r="Q442" s="258" t="e">
        <f t="shared" si="214"/>
        <v>#NUM!</v>
      </c>
      <c r="R442" s="259" t="e">
        <f t="shared" si="228"/>
        <v>#NUM!</v>
      </c>
      <c r="S442" s="271" t="e">
        <f t="shared" si="215"/>
        <v>#NUM!</v>
      </c>
      <c r="T442" s="260" t="e">
        <f t="shared" si="229"/>
        <v>#NUM!</v>
      </c>
      <c r="V442" s="43">
        <v>433</v>
      </c>
      <c r="W442" s="46">
        <f t="shared" si="241"/>
        <v>59445</v>
      </c>
      <c r="X442" s="258" t="e">
        <f t="shared" si="216"/>
        <v>#NUM!</v>
      </c>
      <c r="Y442" s="259" t="e">
        <f t="shared" si="230"/>
        <v>#NUM!</v>
      </c>
      <c r="Z442" s="271" t="e">
        <f t="shared" si="217"/>
        <v>#NUM!</v>
      </c>
      <c r="AA442" s="260" t="e">
        <f t="shared" si="231"/>
        <v>#NUM!</v>
      </c>
      <c r="AC442" s="43">
        <v>433</v>
      </c>
      <c r="AD442" s="46">
        <f t="shared" si="242"/>
        <v>59445</v>
      </c>
      <c r="AE442" s="258" t="e">
        <f t="shared" si="218"/>
        <v>#NUM!</v>
      </c>
      <c r="AF442" s="259" t="e">
        <f t="shared" si="232"/>
        <v>#NUM!</v>
      </c>
      <c r="AG442" s="271" t="e">
        <f t="shared" si="219"/>
        <v>#NUM!</v>
      </c>
      <c r="AH442" s="260" t="e">
        <f t="shared" si="233"/>
        <v>#NUM!</v>
      </c>
      <c r="AJ442" s="43">
        <v>433</v>
      </c>
      <c r="AK442" s="46">
        <f t="shared" si="243"/>
        <v>59445</v>
      </c>
      <c r="AL442" s="258" t="e">
        <f t="shared" si="220"/>
        <v>#NUM!</v>
      </c>
      <c r="AM442" s="259" t="e">
        <f t="shared" si="234"/>
        <v>#NUM!</v>
      </c>
      <c r="AN442" s="271" t="e">
        <f t="shared" si="221"/>
        <v>#NUM!</v>
      </c>
      <c r="AO442" s="260" t="e">
        <f t="shared" si="235"/>
        <v>#NUM!</v>
      </c>
      <c r="AQ442" s="43">
        <v>433</v>
      </c>
      <c r="AR442" s="46">
        <f t="shared" si="244"/>
        <v>59476</v>
      </c>
      <c r="AS442" s="258" t="e">
        <f t="shared" si="222"/>
        <v>#NUM!</v>
      </c>
      <c r="AT442" s="259" t="e">
        <f t="shared" si="236"/>
        <v>#NUM!</v>
      </c>
      <c r="AU442" s="271" t="e">
        <f t="shared" si="223"/>
        <v>#NUM!</v>
      </c>
      <c r="AV442" s="260">
        <f t="shared" si="237"/>
        <v>0</v>
      </c>
    </row>
    <row r="443" spans="1:48" x14ac:dyDescent="0.45">
      <c r="A443" s="49">
        <v>434</v>
      </c>
      <c r="B443" s="46">
        <f t="shared" si="238"/>
        <v>59476</v>
      </c>
      <c r="C443" s="268" t="e">
        <f t="shared" si="210"/>
        <v>#NUM!</v>
      </c>
      <c r="D443" s="262" t="e">
        <f t="shared" si="224"/>
        <v>#NUM!</v>
      </c>
      <c r="E443" s="262" t="e">
        <f t="shared" si="211"/>
        <v>#NUM!</v>
      </c>
      <c r="F443" s="263" t="e">
        <f t="shared" si="225"/>
        <v>#NUM!</v>
      </c>
      <c r="G443" s="27"/>
      <c r="H443" s="45">
        <v>434</v>
      </c>
      <c r="I443" s="46">
        <f t="shared" si="239"/>
        <v>59476</v>
      </c>
      <c r="J443" s="261" t="e">
        <f t="shared" si="212"/>
        <v>#NUM!</v>
      </c>
      <c r="K443" s="262" t="e">
        <f t="shared" si="226"/>
        <v>#NUM!</v>
      </c>
      <c r="L443" s="272" t="e">
        <f t="shared" si="213"/>
        <v>#NUM!</v>
      </c>
      <c r="M443" s="263" t="e">
        <f t="shared" si="227"/>
        <v>#NUM!</v>
      </c>
      <c r="N443" s="26"/>
      <c r="O443" s="45">
        <v>434</v>
      </c>
      <c r="P443" s="46">
        <f t="shared" si="240"/>
        <v>59476</v>
      </c>
      <c r="Q443" s="261" t="e">
        <f t="shared" si="214"/>
        <v>#NUM!</v>
      </c>
      <c r="R443" s="262" t="e">
        <f t="shared" si="228"/>
        <v>#NUM!</v>
      </c>
      <c r="S443" s="272" t="e">
        <f t="shared" si="215"/>
        <v>#NUM!</v>
      </c>
      <c r="T443" s="263" t="e">
        <f t="shared" si="229"/>
        <v>#NUM!</v>
      </c>
      <c r="V443" s="45">
        <v>434</v>
      </c>
      <c r="W443" s="46">
        <f t="shared" si="241"/>
        <v>59476</v>
      </c>
      <c r="X443" s="261" t="e">
        <f t="shared" si="216"/>
        <v>#NUM!</v>
      </c>
      <c r="Y443" s="262" t="e">
        <f t="shared" si="230"/>
        <v>#NUM!</v>
      </c>
      <c r="Z443" s="272" t="e">
        <f t="shared" si="217"/>
        <v>#NUM!</v>
      </c>
      <c r="AA443" s="263" t="e">
        <f t="shared" si="231"/>
        <v>#NUM!</v>
      </c>
      <c r="AC443" s="45">
        <v>434</v>
      </c>
      <c r="AD443" s="46">
        <f t="shared" si="242"/>
        <v>59476</v>
      </c>
      <c r="AE443" s="261" t="e">
        <f t="shared" si="218"/>
        <v>#NUM!</v>
      </c>
      <c r="AF443" s="262" t="e">
        <f t="shared" si="232"/>
        <v>#NUM!</v>
      </c>
      <c r="AG443" s="272" t="e">
        <f t="shared" si="219"/>
        <v>#NUM!</v>
      </c>
      <c r="AH443" s="263" t="e">
        <f t="shared" si="233"/>
        <v>#NUM!</v>
      </c>
      <c r="AJ443" s="45">
        <v>434</v>
      </c>
      <c r="AK443" s="46">
        <f t="shared" si="243"/>
        <v>59476</v>
      </c>
      <c r="AL443" s="261" t="e">
        <f t="shared" si="220"/>
        <v>#NUM!</v>
      </c>
      <c r="AM443" s="262" t="e">
        <f t="shared" si="234"/>
        <v>#NUM!</v>
      </c>
      <c r="AN443" s="272" t="e">
        <f t="shared" si="221"/>
        <v>#NUM!</v>
      </c>
      <c r="AO443" s="263" t="e">
        <f t="shared" si="235"/>
        <v>#NUM!</v>
      </c>
      <c r="AQ443" s="45">
        <v>434</v>
      </c>
      <c r="AR443" s="46">
        <f t="shared" si="244"/>
        <v>59506</v>
      </c>
      <c r="AS443" s="261" t="e">
        <f t="shared" si="222"/>
        <v>#NUM!</v>
      </c>
      <c r="AT443" s="262" t="e">
        <f t="shared" si="236"/>
        <v>#NUM!</v>
      </c>
      <c r="AU443" s="272" t="e">
        <f t="shared" si="223"/>
        <v>#NUM!</v>
      </c>
      <c r="AV443" s="263">
        <f t="shared" si="237"/>
        <v>0</v>
      </c>
    </row>
    <row r="444" spans="1:48" x14ac:dyDescent="0.45">
      <c r="A444" s="49">
        <v>435</v>
      </c>
      <c r="B444" s="46">
        <f t="shared" si="238"/>
        <v>59506</v>
      </c>
      <c r="C444" s="268" t="e">
        <f t="shared" si="210"/>
        <v>#NUM!</v>
      </c>
      <c r="D444" s="262" t="e">
        <f t="shared" si="224"/>
        <v>#NUM!</v>
      </c>
      <c r="E444" s="262" t="e">
        <f t="shared" si="211"/>
        <v>#NUM!</v>
      </c>
      <c r="F444" s="263" t="e">
        <f t="shared" si="225"/>
        <v>#NUM!</v>
      </c>
      <c r="G444" s="27"/>
      <c r="H444" s="45">
        <v>435</v>
      </c>
      <c r="I444" s="46">
        <f t="shared" si="239"/>
        <v>59506</v>
      </c>
      <c r="J444" s="261" t="e">
        <f t="shared" si="212"/>
        <v>#NUM!</v>
      </c>
      <c r="K444" s="262" t="e">
        <f t="shared" si="226"/>
        <v>#NUM!</v>
      </c>
      <c r="L444" s="272" t="e">
        <f t="shared" si="213"/>
        <v>#NUM!</v>
      </c>
      <c r="M444" s="263" t="e">
        <f t="shared" si="227"/>
        <v>#NUM!</v>
      </c>
      <c r="N444" s="26"/>
      <c r="O444" s="45">
        <v>435</v>
      </c>
      <c r="P444" s="46">
        <f t="shared" si="240"/>
        <v>59506</v>
      </c>
      <c r="Q444" s="261" t="e">
        <f t="shared" si="214"/>
        <v>#NUM!</v>
      </c>
      <c r="R444" s="262" t="e">
        <f t="shared" si="228"/>
        <v>#NUM!</v>
      </c>
      <c r="S444" s="272" t="e">
        <f t="shared" si="215"/>
        <v>#NUM!</v>
      </c>
      <c r="T444" s="263" t="e">
        <f t="shared" si="229"/>
        <v>#NUM!</v>
      </c>
      <c r="V444" s="45">
        <v>435</v>
      </c>
      <c r="W444" s="46">
        <f t="shared" si="241"/>
        <v>59506</v>
      </c>
      <c r="X444" s="261" t="e">
        <f t="shared" si="216"/>
        <v>#NUM!</v>
      </c>
      <c r="Y444" s="262" t="e">
        <f t="shared" si="230"/>
        <v>#NUM!</v>
      </c>
      <c r="Z444" s="272" t="e">
        <f t="shared" si="217"/>
        <v>#NUM!</v>
      </c>
      <c r="AA444" s="263" t="e">
        <f t="shared" si="231"/>
        <v>#NUM!</v>
      </c>
      <c r="AC444" s="45">
        <v>435</v>
      </c>
      <c r="AD444" s="46">
        <f t="shared" si="242"/>
        <v>59506</v>
      </c>
      <c r="AE444" s="261" t="e">
        <f t="shared" si="218"/>
        <v>#NUM!</v>
      </c>
      <c r="AF444" s="262" t="e">
        <f t="shared" si="232"/>
        <v>#NUM!</v>
      </c>
      <c r="AG444" s="272" t="e">
        <f t="shared" si="219"/>
        <v>#NUM!</v>
      </c>
      <c r="AH444" s="263" t="e">
        <f t="shared" si="233"/>
        <v>#NUM!</v>
      </c>
      <c r="AJ444" s="45">
        <v>435</v>
      </c>
      <c r="AK444" s="46">
        <f t="shared" si="243"/>
        <v>59506</v>
      </c>
      <c r="AL444" s="261" t="e">
        <f t="shared" si="220"/>
        <v>#NUM!</v>
      </c>
      <c r="AM444" s="262" t="e">
        <f t="shared" si="234"/>
        <v>#NUM!</v>
      </c>
      <c r="AN444" s="272" t="e">
        <f t="shared" si="221"/>
        <v>#NUM!</v>
      </c>
      <c r="AO444" s="263" t="e">
        <f t="shared" si="235"/>
        <v>#NUM!</v>
      </c>
      <c r="AQ444" s="45">
        <v>435</v>
      </c>
      <c r="AR444" s="46">
        <f t="shared" si="244"/>
        <v>59537</v>
      </c>
      <c r="AS444" s="261" t="e">
        <f t="shared" si="222"/>
        <v>#NUM!</v>
      </c>
      <c r="AT444" s="262" t="e">
        <f t="shared" si="236"/>
        <v>#NUM!</v>
      </c>
      <c r="AU444" s="272" t="e">
        <f t="shared" si="223"/>
        <v>#NUM!</v>
      </c>
      <c r="AV444" s="263">
        <f t="shared" si="237"/>
        <v>0</v>
      </c>
    </row>
    <row r="445" spans="1:48" x14ac:dyDescent="0.45">
      <c r="A445" s="49">
        <v>436</v>
      </c>
      <c r="B445" s="46">
        <f t="shared" si="238"/>
        <v>59537</v>
      </c>
      <c r="C445" s="268" t="e">
        <f t="shared" si="210"/>
        <v>#NUM!</v>
      </c>
      <c r="D445" s="262" t="e">
        <f t="shared" si="224"/>
        <v>#NUM!</v>
      </c>
      <c r="E445" s="262" t="e">
        <f t="shared" si="211"/>
        <v>#NUM!</v>
      </c>
      <c r="F445" s="263" t="e">
        <f t="shared" si="225"/>
        <v>#NUM!</v>
      </c>
      <c r="G445" s="27"/>
      <c r="H445" s="45">
        <v>436</v>
      </c>
      <c r="I445" s="46">
        <f t="shared" si="239"/>
        <v>59537</v>
      </c>
      <c r="J445" s="261" t="e">
        <f t="shared" si="212"/>
        <v>#NUM!</v>
      </c>
      <c r="K445" s="262" t="e">
        <f t="shared" si="226"/>
        <v>#NUM!</v>
      </c>
      <c r="L445" s="272" t="e">
        <f t="shared" si="213"/>
        <v>#NUM!</v>
      </c>
      <c r="M445" s="263" t="e">
        <f t="shared" si="227"/>
        <v>#NUM!</v>
      </c>
      <c r="N445" s="26"/>
      <c r="O445" s="45">
        <v>436</v>
      </c>
      <c r="P445" s="46">
        <f t="shared" si="240"/>
        <v>59537</v>
      </c>
      <c r="Q445" s="261" t="e">
        <f t="shared" si="214"/>
        <v>#NUM!</v>
      </c>
      <c r="R445" s="262" t="e">
        <f t="shared" si="228"/>
        <v>#NUM!</v>
      </c>
      <c r="S445" s="272" t="e">
        <f t="shared" si="215"/>
        <v>#NUM!</v>
      </c>
      <c r="T445" s="263" t="e">
        <f t="shared" si="229"/>
        <v>#NUM!</v>
      </c>
      <c r="V445" s="45">
        <v>436</v>
      </c>
      <c r="W445" s="46">
        <f t="shared" si="241"/>
        <v>59537</v>
      </c>
      <c r="X445" s="261" t="e">
        <f t="shared" si="216"/>
        <v>#NUM!</v>
      </c>
      <c r="Y445" s="262" t="e">
        <f t="shared" si="230"/>
        <v>#NUM!</v>
      </c>
      <c r="Z445" s="272" t="e">
        <f t="shared" si="217"/>
        <v>#NUM!</v>
      </c>
      <c r="AA445" s="263" t="e">
        <f t="shared" si="231"/>
        <v>#NUM!</v>
      </c>
      <c r="AC445" s="45">
        <v>436</v>
      </c>
      <c r="AD445" s="46">
        <f t="shared" si="242"/>
        <v>59537</v>
      </c>
      <c r="AE445" s="261" t="e">
        <f t="shared" si="218"/>
        <v>#NUM!</v>
      </c>
      <c r="AF445" s="262" t="e">
        <f t="shared" si="232"/>
        <v>#NUM!</v>
      </c>
      <c r="AG445" s="272" t="e">
        <f t="shared" si="219"/>
        <v>#NUM!</v>
      </c>
      <c r="AH445" s="263" t="e">
        <f t="shared" si="233"/>
        <v>#NUM!</v>
      </c>
      <c r="AJ445" s="45">
        <v>436</v>
      </c>
      <c r="AK445" s="46">
        <f t="shared" si="243"/>
        <v>59537</v>
      </c>
      <c r="AL445" s="261" t="e">
        <f t="shared" si="220"/>
        <v>#NUM!</v>
      </c>
      <c r="AM445" s="262" t="e">
        <f t="shared" si="234"/>
        <v>#NUM!</v>
      </c>
      <c r="AN445" s="272" t="e">
        <f t="shared" si="221"/>
        <v>#NUM!</v>
      </c>
      <c r="AO445" s="263" t="e">
        <f t="shared" si="235"/>
        <v>#NUM!</v>
      </c>
      <c r="AQ445" s="45">
        <v>436</v>
      </c>
      <c r="AR445" s="46">
        <f t="shared" si="244"/>
        <v>59568</v>
      </c>
      <c r="AS445" s="261" t="e">
        <f t="shared" si="222"/>
        <v>#NUM!</v>
      </c>
      <c r="AT445" s="262" t="e">
        <f t="shared" si="236"/>
        <v>#NUM!</v>
      </c>
      <c r="AU445" s="272" t="e">
        <f t="shared" si="223"/>
        <v>#NUM!</v>
      </c>
      <c r="AV445" s="263">
        <f t="shared" si="237"/>
        <v>0</v>
      </c>
    </row>
    <row r="446" spans="1:48" x14ac:dyDescent="0.45">
      <c r="A446" s="49">
        <v>437</v>
      </c>
      <c r="B446" s="46">
        <f t="shared" si="238"/>
        <v>59568</v>
      </c>
      <c r="C446" s="268" t="e">
        <f t="shared" si="210"/>
        <v>#NUM!</v>
      </c>
      <c r="D446" s="262" t="e">
        <f t="shared" si="224"/>
        <v>#NUM!</v>
      </c>
      <c r="E446" s="262" t="e">
        <f t="shared" si="211"/>
        <v>#NUM!</v>
      </c>
      <c r="F446" s="263" t="e">
        <f t="shared" si="225"/>
        <v>#NUM!</v>
      </c>
      <c r="G446" s="27"/>
      <c r="H446" s="45">
        <v>437</v>
      </c>
      <c r="I446" s="46">
        <f t="shared" si="239"/>
        <v>59568</v>
      </c>
      <c r="J446" s="261" t="e">
        <f t="shared" si="212"/>
        <v>#NUM!</v>
      </c>
      <c r="K446" s="262" t="e">
        <f t="shared" si="226"/>
        <v>#NUM!</v>
      </c>
      <c r="L446" s="272" t="e">
        <f t="shared" si="213"/>
        <v>#NUM!</v>
      </c>
      <c r="M446" s="263" t="e">
        <f t="shared" si="227"/>
        <v>#NUM!</v>
      </c>
      <c r="N446" s="26"/>
      <c r="O446" s="45">
        <v>437</v>
      </c>
      <c r="P446" s="46">
        <f t="shared" si="240"/>
        <v>59568</v>
      </c>
      <c r="Q446" s="261" t="e">
        <f t="shared" si="214"/>
        <v>#NUM!</v>
      </c>
      <c r="R446" s="262" t="e">
        <f t="shared" si="228"/>
        <v>#NUM!</v>
      </c>
      <c r="S446" s="272" t="e">
        <f t="shared" si="215"/>
        <v>#NUM!</v>
      </c>
      <c r="T446" s="263" t="e">
        <f t="shared" si="229"/>
        <v>#NUM!</v>
      </c>
      <c r="V446" s="45">
        <v>437</v>
      </c>
      <c r="W446" s="46">
        <f t="shared" si="241"/>
        <v>59568</v>
      </c>
      <c r="X446" s="261" t="e">
        <f t="shared" si="216"/>
        <v>#NUM!</v>
      </c>
      <c r="Y446" s="262" t="e">
        <f t="shared" si="230"/>
        <v>#NUM!</v>
      </c>
      <c r="Z446" s="272" t="e">
        <f t="shared" si="217"/>
        <v>#NUM!</v>
      </c>
      <c r="AA446" s="263" t="e">
        <f t="shared" si="231"/>
        <v>#NUM!</v>
      </c>
      <c r="AC446" s="45">
        <v>437</v>
      </c>
      <c r="AD446" s="46">
        <f t="shared" si="242"/>
        <v>59568</v>
      </c>
      <c r="AE446" s="261" t="e">
        <f t="shared" si="218"/>
        <v>#NUM!</v>
      </c>
      <c r="AF446" s="262" t="e">
        <f t="shared" si="232"/>
        <v>#NUM!</v>
      </c>
      <c r="AG446" s="272" t="e">
        <f t="shared" si="219"/>
        <v>#NUM!</v>
      </c>
      <c r="AH446" s="263" t="e">
        <f t="shared" si="233"/>
        <v>#NUM!</v>
      </c>
      <c r="AJ446" s="45">
        <v>437</v>
      </c>
      <c r="AK446" s="46">
        <f t="shared" si="243"/>
        <v>59568</v>
      </c>
      <c r="AL446" s="261" t="e">
        <f t="shared" si="220"/>
        <v>#NUM!</v>
      </c>
      <c r="AM446" s="262" t="e">
        <f t="shared" si="234"/>
        <v>#NUM!</v>
      </c>
      <c r="AN446" s="272" t="e">
        <f t="shared" si="221"/>
        <v>#NUM!</v>
      </c>
      <c r="AO446" s="263" t="e">
        <f t="shared" si="235"/>
        <v>#NUM!</v>
      </c>
      <c r="AQ446" s="45">
        <v>437</v>
      </c>
      <c r="AR446" s="46">
        <f t="shared" si="244"/>
        <v>59596</v>
      </c>
      <c r="AS446" s="261" t="e">
        <f t="shared" si="222"/>
        <v>#NUM!</v>
      </c>
      <c r="AT446" s="262" t="e">
        <f t="shared" si="236"/>
        <v>#NUM!</v>
      </c>
      <c r="AU446" s="272" t="e">
        <f t="shared" si="223"/>
        <v>#NUM!</v>
      </c>
      <c r="AV446" s="263">
        <f t="shared" si="237"/>
        <v>0</v>
      </c>
    </row>
    <row r="447" spans="1:48" x14ac:dyDescent="0.45">
      <c r="A447" s="49">
        <v>438</v>
      </c>
      <c r="B447" s="46">
        <f t="shared" si="238"/>
        <v>59596</v>
      </c>
      <c r="C447" s="268" t="e">
        <f t="shared" si="210"/>
        <v>#NUM!</v>
      </c>
      <c r="D447" s="262" t="e">
        <f t="shared" si="224"/>
        <v>#NUM!</v>
      </c>
      <c r="E447" s="262" t="e">
        <f t="shared" si="211"/>
        <v>#NUM!</v>
      </c>
      <c r="F447" s="263" t="e">
        <f t="shared" si="225"/>
        <v>#NUM!</v>
      </c>
      <c r="G447" s="27"/>
      <c r="H447" s="45">
        <v>438</v>
      </c>
      <c r="I447" s="46">
        <f t="shared" si="239"/>
        <v>59596</v>
      </c>
      <c r="J447" s="261" t="e">
        <f t="shared" si="212"/>
        <v>#NUM!</v>
      </c>
      <c r="K447" s="262" t="e">
        <f t="shared" si="226"/>
        <v>#NUM!</v>
      </c>
      <c r="L447" s="272" t="e">
        <f t="shared" si="213"/>
        <v>#NUM!</v>
      </c>
      <c r="M447" s="263" t="e">
        <f t="shared" si="227"/>
        <v>#NUM!</v>
      </c>
      <c r="N447" s="26"/>
      <c r="O447" s="45">
        <v>438</v>
      </c>
      <c r="P447" s="46">
        <f t="shared" si="240"/>
        <v>59596</v>
      </c>
      <c r="Q447" s="261" t="e">
        <f t="shared" si="214"/>
        <v>#NUM!</v>
      </c>
      <c r="R447" s="262" t="e">
        <f t="shared" si="228"/>
        <v>#NUM!</v>
      </c>
      <c r="S447" s="272" t="e">
        <f t="shared" si="215"/>
        <v>#NUM!</v>
      </c>
      <c r="T447" s="263" t="e">
        <f t="shared" si="229"/>
        <v>#NUM!</v>
      </c>
      <c r="V447" s="45">
        <v>438</v>
      </c>
      <c r="W447" s="46">
        <f t="shared" si="241"/>
        <v>59596</v>
      </c>
      <c r="X447" s="261" t="e">
        <f t="shared" si="216"/>
        <v>#NUM!</v>
      </c>
      <c r="Y447" s="262" t="e">
        <f t="shared" si="230"/>
        <v>#NUM!</v>
      </c>
      <c r="Z447" s="272" t="e">
        <f t="shared" si="217"/>
        <v>#NUM!</v>
      </c>
      <c r="AA447" s="263" t="e">
        <f t="shared" si="231"/>
        <v>#NUM!</v>
      </c>
      <c r="AC447" s="45">
        <v>438</v>
      </c>
      <c r="AD447" s="46">
        <f t="shared" si="242"/>
        <v>59596</v>
      </c>
      <c r="AE447" s="261" t="e">
        <f t="shared" si="218"/>
        <v>#NUM!</v>
      </c>
      <c r="AF447" s="262" t="e">
        <f t="shared" si="232"/>
        <v>#NUM!</v>
      </c>
      <c r="AG447" s="272" t="e">
        <f t="shared" si="219"/>
        <v>#NUM!</v>
      </c>
      <c r="AH447" s="263" t="e">
        <f t="shared" si="233"/>
        <v>#NUM!</v>
      </c>
      <c r="AJ447" s="45">
        <v>438</v>
      </c>
      <c r="AK447" s="46">
        <f t="shared" si="243"/>
        <v>59596</v>
      </c>
      <c r="AL447" s="261" t="e">
        <f t="shared" si="220"/>
        <v>#NUM!</v>
      </c>
      <c r="AM447" s="262" t="e">
        <f t="shared" si="234"/>
        <v>#NUM!</v>
      </c>
      <c r="AN447" s="272" t="e">
        <f t="shared" si="221"/>
        <v>#NUM!</v>
      </c>
      <c r="AO447" s="263" t="e">
        <f t="shared" si="235"/>
        <v>#NUM!</v>
      </c>
      <c r="AQ447" s="45">
        <v>438</v>
      </c>
      <c r="AR447" s="46">
        <f t="shared" si="244"/>
        <v>59627</v>
      </c>
      <c r="AS447" s="261" t="e">
        <f t="shared" si="222"/>
        <v>#NUM!</v>
      </c>
      <c r="AT447" s="262" t="e">
        <f t="shared" si="236"/>
        <v>#NUM!</v>
      </c>
      <c r="AU447" s="272" t="e">
        <f t="shared" si="223"/>
        <v>#NUM!</v>
      </c>
      <c r="AV447" s="263">
        <f t="shared" si="237"/>
        <v>0</v>
      </c>
    </row>
    <row r="448" spans="1:48" x14ac:dyDescent="0.45">
      <c r="A448" s="49">
        <v>439</v>
      </c>
      <c r="B448" s="46">
        <f t="shared" si="238"/>
        <v>59627</v>
      </c>
      <c r="C448" s="268" t="e">
        <f t="shared" si="210"/>
        <v>#NUM!</v>
      </c>
      <c r="D448" s="262" t="e">
        <f t="shared" si="224"/>
        <v>#NUM!</v>
      </c>
      <c r="E448" s="262" t="e">
        <f t="shared" si="211"/>
        <v>#NUM!</v>
      </c>
      <c r="F448" s="263" t="e">
        <f t="shared" si="225"/>
        <v>#NUM!</v>
      </c>
      <c r="G448" s="27"/>
      <c r="H448" s="45">
        <v>439</v>
      </c>
      <c r="I448" s="46">
        <f t="shared" si="239"/>
        <v>59627</v>
      </c>
      <c r="J448" s="261" t="e">
        <f t="shared" si="212"/>
        <v>#NUM!</v>
      </c>
      <c r="K448" s="262" t="e">
        <f t="shared" si="226"/>
        <v>#NUM!</v>
      </c>
      <c r="L448" s="272" t="e">
        <f t="shared" si="213"/>
        <v>#NUM!</v>
      </c>
      <c r="M448" s="263" t="e">
        <f t="shared" si="227"/>
        <v>#NUM!</v>
      </c>
      <c r="N448" s="26"/>
      <c r="O448" s="45">
        <v>439</v>
      </c>
      <c r="P448" s="46">
        <f t="shared" si="240"/>
        <v>59627</v>
      </c>
      <c r="Q448" s="261" t="e">
        <f t="shared" si="214"/>
        <v>#NUM!</v>
      </c>
      <c r="R448" s="262" t="e">
        <f t="shared" si="228"/>
        <v>#NUM!</v>
      </c>
      <c r="S448" s="272" t="e">
        <f t="shared" si="215"/>
        <v>#NUM!</v>
      </c>
      <c r="T448" s="263" t="e">
        <f t="shared" si="229"/>
        <v>#NUM!</v>
      </c>
      <c r="V448" s="45">
        <v>439</v>
      </c>
      <c r="W448" s="46">
        <f t="shared" si="241"/>
        <v>59627</v>
      </c>
      <c r="X448" s="261" t="e">
        <f t="shared" si="216"/>
        <v>#NUM!</v>
      </c>
      <c r="Y448" s="262" t="e">
        <f t="shared" si="230"/>
        <v>#NUM!</v>
      </c>
      <c r="Z448" s="272" t="e">
        <f t="shared" si="217"/>
        <v>#NUM!</v>
      </c>
      <c r="AA448" s="263" t="e">
        <f t="shared" si="231"/>
        <v>#NUM!</v>
      </c>
      <c r="AC448" s="45">
        <v>439</v>
      </c>
      <c r="AD448" s="46">
        <f t="shared" si="242"/>
        <v>59627</v>
      </c>
      <c r="AE448" s="261" t="e">
        <f t="shared" si="218"/>
        <v>#NUM!</v>
      </c>
      <c r="AF448" s="262" t="e">
        <f t="shared" si="232"/>
        <v>#NUM!</v>
      </c>
      <c r="AG448" s="272" t="e">
        <f t="shared" si="219"/>
        <v>#NUM!</v>
      </c>
      <c r="AH448" s="263" t="e">
        <f t="shared" si="233"/>
        <v>#NUM!</v>
      </c>
      <c r="AJ448" s="45">
        <v>439</v>
      </c>
      <c r="AK448" s="46">
        <f t="shared" si="243"/>
        <v>59627</v>
      </c>
      <c r="AL448" s="261" t="e">
        <f t="shared" si="220"/>
        <v>#NUM!</v>
      </c>
      <c r="AM448" s="262" t="e">
        <f t="shared" si="234"/>
        <v>#NUM!</v>
      </c>
      <c r="AN448" s="272" t="e">
        <f t="shared" si="221"/>
        <v>#NUM!</v>
      </c>
      <c r="AO448" s="263" t="e">
        <f t="shared" si="235"/>
        <v>#NUM!</v>
      </c>
      <c r="AQ448" s="45">
        <v>439</v>
      </c>
      <c r="AR448" s="46">
        <f t="shared" si="244"/>
        <v>59657</v>
      </c>
      <c r="AS448" s="261" t="e">
        <f t="shared" si="222"/>
        <v>#NUM!</v>
      </c>
      <c r="AT448" s="262" t="e">
        <f t="shared" si="236"/>
        <v>#NUM!</v>
      </c>
      <c r="AU448" s="272" t="e">
        <f t="shared" si="223"/>
        <v>#NUM!</v>
      </c>
      <c r="AV448" s="263">
        <f t="shared" si="237"/>
        <v>0</v>
      </c>
    </row>
    <row r="449" spans="1:48" x14ac:dyDescent="0.45">
      <c r="A449" s="49">
        <v>440</v>
      </c>
      <c r="B449" s="46">
        <f t="shared" si="238"/>
        <v>59657</v>
      </c>
      <c r="C449" s="268" t="e">
        <f t="shared" si="210"/>
        <v>#NUM!</v>
      </c>
      <c r="D449" s="262" t="e">
        <f t="shared" si="224"/>
        <v>#NUM!</v>
      </c>
      <c r="E449" s="262" t="e">
        <f t="shared" si="211"/>
        <v>#NUM!</v>
      </c>
      <c r="F449" s="263" t="e">
        <f t="shared" si="225"/>
        <v>#NUM!</v>
      </c>
      <c r="G449" s="27"/>
      <c r="H449" s="45">
        <v>440</v>
      </c>
      <c r="I449" s="46">
        <f t="shared" si="239"/>
        <v>59657</v>
      </c>
      <c r="J449" s="261" t="e">
        <f t="shared" si="212"/>
        <v>#NUM!</v>
      </c>
      <c r="K449" s="262" t="e">
        <f t="shared" si="226"/>
        <v>#NUM!</v>
      </c>
      <c r="L449" s="272" t="e">
        <f t="shared" si="213"/>
        <v>#NUM!</v>
      </c>
      <c r="M449" s="263" t="e">
        <f t="shared" si="227"/>
        <v>#NUM!</v>
      </c>
      <c r="N449" s="26"/>
      <c r="O449" s="45">
        <v>440</v>
      </c>
      <c r="P449" s="46">
        <f t="shared" si="240"/>
        <v>59657</v>
      </c>
      <c r="Q449" s="261" t="e">
        <f t="shared" si="214"/>
        <v>#NUM!</v>
      </c>
      <c r="R449" s="262" t="e">
        <f t="shared" si="228"/>
        <v>#NUM!</v>
      </c>
      <c r="S449" s="272" t="e">
        <f t="shared" si="215"/>
        <v>#NUM!</v>
      </c>
      <c r="T449" s="263" t="e">
        <f t="shared" si="229"/>
        <v>#NUM!</v>
      </c>
      <c r="V449" s="45">
        <v>440</v>
      </c>
      <c r="W449" s="46">
        <f t="shared" si="241"/>
        <v>59657</v>
      </c>
      <c r="X449" s="261" t="e">
        <f t="shared" si="216"/>
        <v>#NUM!</v>
      </c>
      <c r="Y449" s="262" t="e">
        <f t="shared" si="230"/>
        <v>#NUM!</v>
      </c>
      <c r="Z449" s="272" t="e">
        <f t="shared" si="217"/>
        <v>#NUM!</v>
      </c>
      <c r="AA449" s="263" t="e">
        <f t="shared" si="231"/>
        <v>#NUM!</v>
      </c>
      <c r="AC449" s="45">
        <v>440</v>
      </c>
      <c r="AD449" s="46">
        <f t="shared" si="242"/>
        <v>59657</v>
      </c>
      <c r="AE449" s="261" t="e">
        <f t="shared" si="218"/>
        <v>#NUM!</v>
      </c>
      <c r="AF449" s="262" t="e">
        <f t="shared" si="232"/>
        <v>#NUM!</v>
      </c>
      <c r="AG449" s="272" t="e">
        <f t="shared" si="219"/>
        <v>#NUM!</v>
      </c>
      <c r="AH449" s="263" t="e">
        <f t="shared" si="233"/>
        <v>#NUM!</v>
      </c>
      <c r="AJ449" s="45">
        <v>440</v>
      </c>
      <c r="AK449" s="46">
        <f t="shared" si="243"/>
        <v>59657</v>
      </c>
      <c r="AL449" s="261" t="e">
        <f t="shared" si="220"/>
        <v>#NUM!</v>
      </c>
      <c r="AM449" s="262" t="e">
        <f t="shared" si="234"/>
        <v>#NUM!</v>
      </c>
      <c r="AN449" s="272" t="e">
        <f t="shared" si="221"/>
        <v>#NUM!</v>
      </c>
      <c r="AO449" s="263" t="e">
        <f t="shared" si="235"/>
        <v>#NUM!</v>
      </c>
      <c r="AQ449" s="45">
        <v>440</v>
      </c>
      <c r="AR449" s="46">
        <f t="shared" si="244"/>
        <v>59688</v>
      </c>
      <c r="AS449" s="261" t="e">
        <f t="shared" si="222"/>
        <v>#NUM!</v>
      </c>
      <c r="AT449" s="262" t="e">
        <f t="shared" si="236"/>
        <v>#NUM!</v>
      </c>
      <c r="AU449" s="272" t="e">
        <f t="shared" si="223"/>
        <v>#NUM!</v>
      </c>
      <c r="AV449" s="263">
        <f t="shared" si="237"/>
        <v>0</v>
      </c>
    </row>
    <row r="450" spans="1:48" x14ac:dyDescent="0.45">
      <c r="A450" s="49">
        <v>441</v>
      </c>
      <c r="B450" s="46">
        <f t="shared" si="238"/>
        <v>59688</v>
      </c>
      <c r="C450" s="268" t="e">
        <f t="shared" si="210"/>
        <v>#NUM!</v>
      </c>
      <c r="D450" s="262" t="e">
        <f t="shared" si="224"/>
        <v>#NUM!</v>
      </c>
      <c r="E450" s="262" t="e">
        <f t="shared" si="211"/>
        <v>#NUM!</v>
      </c>
      <c r="F450" s="263" t="e">
        <f t="shared" si="225"/>
        <v>#NUM!</v>
      </c>
      <c r="G450" s="27"/>
      <c r="H450" s="45">
        <v>441</v>
      </c>
      <c r="I450" s="46">
        <f t="shared" si="239"/>
        <v>59688</v>
      </c>
      <c r="J450" s="261" t="e">
        <f t="shared" si="212"/>
        <v>#NUM!</v>
      </c>
      <c r="K450" s="262" t="e">
        <f t="shared" si="226"/>
        <v>#NUM!</v>
      </c>
      <c r="L450" s="272" t="e">
        <f t="shared" si="213"/>
        <v>#NUM!</v>
      </c>
      <c r="M450" s="263" t="e">
        <f t="shared" si="227"/>
        <v>#NUM!</v>
      </c>
      <c r="N450" s="26"/>
      <c r="O450" s="45">
        <v>441</v>
      </c>
      <c r="P450" s="46">
        <f t="shared" si="240"/>
        <v>59688</v>
      </c>
      <c r="Q450" s="261" t="e">
        <f t="shared" si="214"/>
        <v>#NUM!</v>
      </c>
      <c r="R450" s="262" t="e">
        <f t="shared" si="228"/>
        <v>#NUM!</v>
      </c>
      <c r="S450" s="272" t="e">
        <f t="shared" si="215"/>
        <v>#NUM!</v>
      </c>
      <c r="T450" s="263" t="e">
        <f t="shared" si="229"/>
        <v>#NUM!</v>
      </c>
      <c r="V450" s="45">
        <v>441</v>
      </c>
      <c r="W450" s="46">
        <f t="shared" si="241"/>
        <v>59688</v>
      </c>
      <c r="X450" s="261" t="e">
        <f t="shared" si="216"/>
        <v>#NUM!</v>
      </c>
      <c r="Y450" s="262" t="e">
        <f t="shared" si="230"/>
        <v>#NUM!</v>
      </c>
      <c r="Z450" s="272" t="e">
        <f t="shared" si="217"/>
        <v>#NUM!</v>
      </c>
      <c r="AA450" s="263" t="e">
        <f t="shared" si="231"/>
        <v>#NUM!</v>
      </c>
      <c r="AC450" s="45">
        <v>441</v>
      </c>
      <c r="AD450" s="46">
        <f t="shared" si="242"/>
        <v>59688</v>
      </c>
      <c r="AE450" s="261" t="e">
        <f t="shared" si="218"/>
        <v>#NUM!</v>
      </c>
      <c r="AF450" s="262" t="e">
        <f t="shared" si="232"/>
        <v>#NUM!</v>
      </c>
      <c r="AG450" s="272" t="e">
        <f t="shared" si="219"/>
        <v>#NUM!</v>
      </c>
      <c r="AH450" s="263" t="e">
        <f t="shared" si="233"/>
        <v>#NUM!</v>
      </c>
      <c r="AJ450" s="45">
        <v>441</v>
      </c>
      <c r="AK450" s="46">
        <f t="shared" si="243"/>
        <v>59688</v>
      </c>
      <c r="AL450" s="261" t="e">
        <f t="shared" si="220"/>
        <v>#NUM!</v>
      </c>
      <c r="AM450" s="262" t="e">
        <f t="shared" si="234"/>
        <v>#NUM!</v>
      </c>
      <c r="AN450" s="272" t="e">
        <f t="shared" si="221"/>
        <v>#NUM!</v>
      </c>
      <c r="AO450" s="263" t="e">
        <f t="shared" si="235"/>
        <v>#NUM!</v>
      </c>
      <c r="AQ450" s="45">
        <v>441</v>
      </c>
      <c r="AR450" s="46">
        <f t="shared" si="244"/>
        <v>59718</v>
      </c>
      <c r="AS450" s="261" t="e">
        <f t="shared" si="222"/>
        <v>#NUM!</v>
      </c>
      <c r="AT450" s="262" t="e">
        <f t="shared" si="236"/>
        <v>#NUM!</v>
      </c>
      <c r="AU450" s="272" t="e">
        <f t="shared" si="223"/>
        <v>#NUM!</v>
      </c>
      <c r="AV450" s="263">
        <f t="shared" si="237"/>
        <v>0</v>
      </c>
    </row>
    <row r="451" spans="1:48" x14ac:dyDescent="0.45">
      <c r="A451" s="49">
        <v>442</v>
      </c>
      <c r="B451" s="46">
        <f t="shared" si="238"/>
        <v>59718</v>
      </c>
      <c r="C451" s="268" t="e">
        <f t="shared" si="210"/>
        <v>#NUM!</v>
      </c>
      <c r="D451" s="262" t="e">
        <f t="shared" si="224"/>
        <v>#NUM!</v>
      </c>
      <c r="E451" s="262" t="e">
        <f t="shared" si="211"/>
        <v>#NUM!</v>
      </c>
      <c r="F451" s="263" t="e">
        <f t="shared" si="225"/>
        <v>#NUM!</v>
      </c>
      <c r="G451" s="27"/>
      <c r="H451" s="45">
        <v>442</v>
      </c>
      <c r="I451" s="46">
        <f t="shared" si="239"/>
        <v>59718</v>
      </c>
      <c r="J451" s="261" t="e">
        <f t="shared" si="212"/>
        <v>#NUM!</v>
      </c>
      <c r="K451" s="262" t="e">
        <f t="shared" si="226"/>
        <v>#NUM!</v>
      </c>
      <c r="L451" s="272" t="e">
        <f t="shared" si="213"/>
        <v>#NUM!</v>
      </c>
      <c r="M451" s="263" t="e">
        <f t="shared" si="227"/>
        <v>#NUM!</v>
      </c>
      <c r="N451" s="26"/>
      <c r="O451" s="45">
        <v>442</v>
      </c>
      <c r="P451" s="46">
        <f t="shared" si="240"/>
        <v>59718</v>
      </c>
      <c r="Q451" s="261" t="e">
        <f t="shared" si="214"/>
        <v>#NUM!</v>
      </c>
      <c r="R451" s="262" t="e">
        <f t="shared" si="228"/>
        <v>#NUM!</v>
      </c>
      <c r="S451" s="272" t="e">
        <f t="shared" si="215"/>
        <v>#NUM!</v>
      </c>
      <c r="T451" s="263" t="e">
        <f t="shared" si="229"/>
        <v>#NUM!</v>
      </c>
      <c r="V451" s="45">
        <v>442</v>
      </c>
      <c r="W451" s="46">
        <f t="shared" si="241"/>
        <v>59718</v>
      </c>
      <c r="X451" s="261" t="e">
        <f t="shared" si="216"/>
        <v>#NUM!</v>
      </c>
      <c r="Y451" s="262" t="e">
        <f t="shared" si="230"/>
        <v>#NUM!</v>
      </c>
      <c r="Z451" s="272" t="e">
        <f t="shared" si="217"/>
        <v>#NUM!</v>
      </c>
      <c r="AA451" s="263" t="e">
        <f t="shared" si="231"/>
        <v>#NUM!</v>
      </c>
      <c r="AC451" s="45">
        <v>442</v>
      </c>
      <c r="AD451" s="46">
        <f t="shared" si="242"/>
        <v>59718</v>
      </c>
      <c r="AE451" s="261" t="e">
        <f t="shared" si="218"/>
        <v>#NUM!</v>
      </c>
      <c r="AF451" s="262" t="e">
        <f t="shared" si="232"/>
        <v>#NUM!</v>
      </c>
      <c r="AG451" s="272" t="e">
        <f t="shared" si="219"/>
        <v>#NUM!</v>
      </c>
      <c r="AH451" s="263" t="e">
        <f t="shared" si="233"/>
        <v>#NUM!</v>
      </c>
      <c r="AJ451" s="45">
        <v>442</v>
      </c>
      <c r="AK451" s="46">
        <f t="shared" si="243"/>
        <v>59718</v>
      </c>
      <c r="AL451" s="261" t="e">
        <f t="shared" si="220"/>
        <v>#NUM!</v>
      </c>
      <c r="AM451" s="262" t="e">
        <f t="shared" si="234"/>
        <v>#NUM!</v>
      </c>
      <c r="AN451" s="272" t="e">
        <f t="shared" si="221"/>
        <v>#NUM!</v>
      </c>
      <c r="AO451" s="263" t="e">
        <f t="shared" si="235"/>
        <v>#NUM!</v>
      </c>
      <c r="AQ451" s="45">
        <v>442</v>
      </c>
      <c r="AR451" s="46">
        <f t="shared" si="244"/>
        <v>59749</v>
      </c>
      <c r="AS451" s="261" t="e">
        <f t="shared" si="222"/>
        <v>#NUM!</v>
      </c>
      <c r="AT451" s="262" t="e">
        <f t="shared" si="236"/>
        <v>#NUM!</v>
      </c>
      <c r="AU451" s="272" t="e">
        <f t="shared" si="223"/>
        <v>#NUM!</v>
      </c>
      <c r="AV451" s="263">
        <f t="shared" si="237"/>
        <v>0</v>
      </c>
    </row>
    <row r="452" spans="1:48" x14ac:dyDescent="0.45">
      <c r="A452" s="49">
        <v>443</v>
      </c>
      <c r="B452" s="46">
        <f t="shared" si="238"/>
        <v>59749</v>
      </c>
      <c r="C452" s="268" t="e">
        <f t="shared" si="210"/>
        <v>#NUM!</v>
      </c>
      <c r="D452" s="262" t="e">
        <f t="shared" si="224"/>
        <v>#NUM!</v>
      </c>
      <c r="E452" s="262" t="e">
        <f t="shared" si="211"/>
        <v>#NUM!</v>
      </c>
      <c r="F452" s="263" t="e">
        <f t="shared" si="225"/>
        <v>#NUM!</v>
      </c>
      <c r="G452" s="27"/>
      <c r="H452" s="45">
        <v>443</v>
      </c>
      <c r="I452" s="46">
        <f t="shared" si="239"/>
        <v>59749</v>
      </c>
      <c r="J452" s="261" t="e">
        <f t="shared" si="212"/>
        <v>#NUM!</v>
      </c>
      <c r="K452" s="262" t="e">
        <f t="shared" si="226"/>
        <v>#NUM!</v>
      </c>
      <c r="L452" s="272" t="e">
        <f t="shared" si="213"/>
        <v>#NUM!</v>
      </c>
      <c r="M452" s="263" t="e">
        <f t="shared" si="227"/>
        <v>#NUM!</v>
      </c>
      <c r="N452" s="26"/>
      <c r="O452" s="45">
        <v>443</v>
      </c>
      <c r="P452" s="46">
        <f t="shared" si="240"/>
        <v>59749</v>
      </c>
      <c r="Q452" s="261" t="e">
        <f t="shared" si="214"/>
        <v>#NUM!</v>
      </c>
      <c r="R452" s="262" t="e">
        <f t="shared" si="228"/>
        <v>#NUM!</v>
      </c>
      <c r="S452" s="272" t="e">
        <f t="shared" si="215"/>
        <v>#NUM!</v>
      </c>
      <c r="T452" s="263" t="e">
        <f t="shared" si="229"/>
        <v>#NUM!</v>
      </c>
      <c r="V452" s="45">
        <v>443</v>
      </c>
      <c r="W452" s="46">
        <f t="shared" si="241"/>
        <v>59749</v>
      </c>
      <c r="X452" s="261" t="e">
        <f t="shared" si="216"/>
        <v>#NUM!</v>
      </c>
      <c r="Y452" s="262" t="e">
        <f t="shared" si="230"/>
        <v>#NUM!</v>
      </c>
      <c r="Z452" s="272" t="e">
        <f t="shared" si="217"/>
        <v>#NUM!</v>
      </c>
      <c r="AA452" s="263" t="e">
        <f t="shared" si="231"/>
        <v>#NUM!</v>
      </c>
      <c r="AC452" s="45">
        <v>443</v>
      </c>
      <c r="AD452" s="46">
        <f t="shared" si="242"/>
        <v>59749</v>
      </c>
      <c r="AE452" s="261" t="e">
        <f t="shared" si="218"/>
        <v>#NUM!</v>
      </c>
      <c r="AF452" s="262" t="e">
        <f t="shared" si="232"/>
        <v>#NUM!</v>
      </c>
      <c r="AG452" s="272" t="e">
        <f t="shared" si="219"/>
        <v>#NUM!</v>
      </c>
      <c r="AH452" s="263" t="e">
        <f t="shared" si="233"/>
        <v>#NUM!</v>
      </c>
      <c r="AJ452" s="45">
        <v>443</v>
      </c>
      <c r="AK452" s="46">
        <f t="shared" si="243"/>
        <v>59749</v>
      </c>
      <c r="AL452" s="261" t="e">
        <f t="shared" si="220"/>
        <v>#NUM!</v>
      </c>
      <c r="AM452" s="262" t="e">
        <f t="shared" si="234"/>
        <v>#NUM!</v>
      </c>
      <c r="AN452" s="272" t="e">
        <f t="shared" si="221"/>
        <v>#NUM!</v>
      </c>
      <c r="AO452" s="263" t="e">
        <f t="shared" si="235"/>
        <v>#NUM!</v>
      </c>
      <c r="AQ452" s="45">
        <v>443</v>
      </c>
      <c r="AR452" s="46">
        <f t="shared" si="244"/>
        <v>59780</v>
      </c>
      <c r="AS452" s="261" t="e">
        <f t="shared" si="222"/>
        <v>#NUM!</v>
      </c>
      <c r="AT452" s="262" t="e">
        <f t="shared" si="236"/>
        <v>#NUM!</v>
      </c>
      <c r="AU452" s="272" t="e">
        <f t="shared" si="223"/>
        <v>#NUM!</v>
      </c>
      <c r="AV452" s="263">
        <f t="shared" si="237"/>
        <v>0</v>
      </c>
    </row>
    <row r="453" spans="1:48" ht="14.65" thickBot="1" x14ac:dyDescent="0.5">
      <c r="A453" s="52">
        <v>444</v>
      </c>
      <c r="B453" s="53">
        <f t="shared" si="238"/>
        <v>59780</v>
      </c>
      <c r="C453" s="269" t="e">
        <f t="shared" si="210"/>
        <v>#NUM!</v>
      </c>
      <c r="D453" s="265" t="e">
        <f t="shared" si="224"/>
        <v>#NUM!</v>
      </c>
      <c r="E453" s="265" t="e">
        <f t="shared" si="211"/>
        <v>#NUM!</v>
      </c>
      <c r="F453" s="266" t="e">
        <f t="shared" si="225"/>
        <v>#NUM!</v>
      </c>
      <c r="G453" s="27"/>
      <c r="H453" s="47">
        <v>444</v>
      </c>
      <c r="I453" s="53">
        <f t="shared" si="239"/>
        <v>59780</v>
      </c>
      <c r="J453" s="264" t="e">
        <f t="shared" si="212"/>
        <v>#NUM!</v>
      </c>
      <c r="K453" s="265" t="e">
        <f t="shared" si="226"/>
        <v>#NUM!</v>
      </c>
      <c r="L453" s="273" t="e">
        <f t="shared" si="213"/>
        <v>#NUM!</v>
      </c>
      <c r="M453" s="266" t="e">
        <f t="shared" si="227"/>
        <v>#NUM!</v>
      </c>
      <c r="N453" s="26"/>
      <c r="O453" s="47">
        <v>444</v>
      </c>
      <c r="P453" s="53">
        <f t="shared" si="240"/>
        <v>59780</v>
      </c>
      <c r="Q453" s="264" t="e">
        <f t="shared" si="214"/>
        <v>#NUM!</v>
      </c>
      <c r="R453" s="265" t="e">
        <f t="shared" si="228"/>
        <v>#NUM!</v>
      </c>
      <c r="S453" s="273" t="e">
        <f t="shared" si="215"/>
        <v>#NUM!</v>
      </c>
      <c r="T453" s="266" t="e">
        <f t="shared" si="229"/>
        <v>#NUM!</v>
      </c>
      <c r="V453" s="47">
        <v>444</v>
      </c>
      <c r="W453" s="53">
        <f t="shared" si="241"/>
        <v>59780</v>
      </c>
      <c r="X453" s="264" t="e">
        <f t="shared" si="216"/>
        <v>#NUM!</v>
      </c>
      <c r="Y453" s="265" t="e">
        <f t="shared" si="230"/>
        <v>#NUM!</v>
      </c>
      <c r="Z453" s="273" t="e">
        <f t="shared" si="217"/>
        <v>#NUM!</v>
      </c>
      <c r="AA453" s="266" t="e">
        <f t="shared" si="231"/>
        <v>#NUM!</v>
      </c>
      <c r="AC453" s="47">
        <v>444</v>
      </c>
      <c r="AD453" s="53">
        <f t="shared" si="242"/>
        <v>59780</v>
      </c>
      <c r="AE453" s="264" t="e">
        <f t="shared" si="218"/>
        <v>#NUM!</v>
      </c>
      <c r="AF453" s="265" t="e">
        <f t="shared" si="232"/>
        <v>#NUM!</v>
      </c>
      <c r="AG453" s="273" t="e">
        <f t="shared" si="219"/>
        <v>#NUM!</v>
      </c>
      <c r="AH453" s="266" t="e">
        <f t="shared" si="233"/>
        <v>#NUM!</v>
      </c>
      <c r="AJ453" s="47">
        <v>444</v>
      </c>
      <c r="AK453" s="53">
        <f t="shared" si="243"/>
        <v>59780</v>
      </c>
      <c r="AL453" s="264" t="e">
        <f t="shared" si="220"/>
        <v>#NUM!</v>
      </c>
      <c r="AM453" s="265" t="e">
        <f t="shared" si="234"/>
        <v>#NUM!</v>
      </c>
      <c r="AN453" s="273" t="e">
        <f t="shared" si="221"/>
        <v>#NUM!</v>
      </c>
      <c r="AO453" s="266" t="e">
        <f t="shared" si="235"/>
        <v>#NUM!</v>
      </c>
      <c r="AQ453" s="47">
        <v>444</v>
      </c>
      <c r="AR453" s="53">
        <f t="shared" si="244"/>
        <v>59810</v>
      </c>
      <c r="AS453" s="264" t="e">
        <f t="shared" si="222"/>
        <v>#NUM!</v>
      </c>
      <c r="AT453" s="265" t="e">
        <f t="shared" si="236"/>
        <v>#NUM!</v>
      </c>
      <c r="AU453" s="273" t="e">
        <f t="shared" si="223"/>
        <v>#NUM!</v>
      </c>
      <c r="AV453" s="266">
        <f t="shared" si="237"/>
        <v>0</v>
      </c>
    </row>
    <row r="454" spans="1:48" x14ac:dyDescent="0.45">
      <c r="A454" s="49">
        <v>445</v>
      </c>
      <c r="B454" s="46">
        <f t="shared" si="238"/>
        <v>59810</v>
      </c>
      <c r="C454" s="270" t="e">
        <f t="shared" si="210"/>
        <v>#NUM!</v>
      </c>
      <c r="D454" s="259" t="e">
        <f t="shared" si="224"/>
        <v>#NUM!</v>
      </c>
      <c r="E454" s="259" t="e">
        <f t="shared" si="211"/>
        <v>#NUM!</v>
      </c>
      <c r="F454" s="260" t="e">
        <f t="shared" si="225"/>
        <v>#NUM!</v>
      </c>
      <c r="G454" s="27"/>
      <c r="H454" s="43">
        <v>445</v>
      </c>
      <c r="I454" s="46">
        <f t="shared" si="239"/>
        <v>59810</v>
      </c>
      <c r="J454" s="258" t="e">
        <f t="shared" si="212"/>
        <v>#NUM!</v>
      </c>
      <c r="K454" s="259" t="e">
        <f t="shared" si="226"/>
        <v>#NUM!</v>
      </c>
      <c r="L454" s="271" t="e">
        <f t="shared" si="213"/>
        <v>#NUM!</v>
      </c>
      <c r="M454" s="260" t="e">
        <f t="shared" si="227"/>
        <v>#NUM!</v>
      </c>
      <c r="N454" s="26"/>
      <c r="O454" s="43">
        <v>445</v>
      </c>
      <c r="P454" s="46">
        <f t="shared" si="240"/>
        <v>59810</v>
      </c>
      <c r="Q454" s="258" t="e">
        <f t="shared" si="214"/>
        <v>#NUM!</v>
      </c>
      <c r="R454" s="259" t="e">
        <f t="shared" si="228"/>
        <v>#NUM!</v>
      </c>
      <c r="S454" s="271" t="e">
        <f t="shared" si="215"/>
        <v>#NUM!</v>
      </c>
      <c r="T454" s="260" t="e">
        <f t="shared" si="229"/>
        <v>#NUM!</v>
      </c>
      <c r="V454" s="43">
        <v>445</v>
      </c>
      <c r="W454" s="46">
        <f t="shared" si="241"/>
        <v>59810</v>
      </c>
      <c r="X454" s="258" t="e">
        <f t="shared" si="216"/>
        <v>#NUM!</v>
      </c>
      <c r="Y454" s="259" t="e">
        <f t="shared" si="230"/>
        <v>#NUM!</v>
      </c>
      <c r="Z454" s="271" t="e">
        <f t="shared" si="217"/>
        <v>#NUM!</v>
      </c>
      <c r="AA454" s="260" t="e">
        <f t="shared" si="231"/>
        <v>#NUM!</v>
      </c>
      <c r="AC454" s="43">
        <v>445</v>
      </c>
      <c r="AD454" s="46">
        <f t="shared" si="242"/>
        <v>59810</v>
      </c>
      <c r="AE454" s="258" t="e">
        <f t="shared" si="218"/>
        <v>#NUM!</v>
      </c>
      <c r="AF454" s="259" t="e">
        <f t="shared" si="232"/>
        <v>#NUM!</v>
      </c>
      <c r="AG454" s="271" t="e">
        <f t="shared" si="219"/>
        <v>#NUM!</v>
      </c>
      <c r="AH454" s="260" t="e">
        <f t="shared" si="233"/>
        <v>#NUM!</v>
      </c>
      <c r="AJ454" s="43">
        <v>445</v>
      </c>
      <c r="AK454" s="46">
        <f t="shared" si="243"/>
        <v>59810</v>
      </c>
      <c r="AL454" s="258" t="e">
        <f t="shared" si="220"/>
        <v>#NUM!</v>
      </c>
      <c r="AM454" s="259" t="e">
        <f t="shared" si="234"/>
        <v>#NUM!</v>
      </c>
      <c r="AN454" s="271" t="e">
        <f t="shared" si="221"/>
        <v>#NUM!</v>
      </c>
      <c r="AO454" s="260" t="e">
        <f t="shared" si="235"/>
        <v>#NUM!</v>
      </c>
      <c r="AQ454" s="43">
        <v>445</v>
      </c>
      <c r="AR454" s="46">
        <f t="shared" si="244"/>
        <v>59841</v>
      </c>
      <c r="AS454" s="258" t="e">
        <f t="shared" si="222"/>
        <v>#NUM!</v>
      </c>
      <c r="AT454" s="259" t="e">
        <f t="shared" si="236"/>
        <v>#NUM!</v>
      </c>
      <c r="AU454" s="271" t="e">
        <f t="shared" si="223"/>
        <v>#NUM!</v>
      </c>
      <c r="AV454" s="260">
        <f t="shared" si="237"/>
        <v>0</v>
      </c>
    </row>
    <row r="455" spans="1:48" x14ac:dyDescent="0.45">
      <c r="A455" s="49">
        <v>446</v>
      </c>
      <c r="B455" s="46">
        <f t="shared" si="238"/>
        <v>59841</v>
      </c>
      <c r="C455" s="268" t="e">
        <f t="shared" si="210"/>
        <v>#NUM!</v>
      </c>
      <c r="D455" s="262" t="e">
        <f t="shared" si="224"/>
        <v>#NUM!</v>
      </c>
      <c r="E455" s="262" t="e">
        <f t="shared" si="211"/>
        <v>#NUM!</v>
      </c>
      <c r="F455" s="263" t="e">
        <f t="shared" si="225"/>
        <v>#NUM!</v>
      </c>
      <c r="G455" s="27"/>
      <c r="H455" s="45">
        <v>446</v>
      </c>
      <c r="I455" s="46">
        <f t="shared" si="239"/>
        <v>59841</v>
      </c>
      <c r="J455" s="261" t="e">
        <f t="shared" si="212"/>
        <v>#NUM!</v>
      </c>
      <c r="K455" s="262" t="e">
        <f t="shared" si="226"/>
        <v>#NUM!</v>
      </c>
      <c r="L455" s="272" t="e">
        <f t="shared" si="213"/>
        <v>#NUM!</v>
      </c>
      <c r="M455" s="263" t="e">
        <f t="shared" si="227"/>
        <v>#NUM!</v>
      </c>
      <c r="N455" s="26"/>
      <c r="O455" s="45">
        <v>446</v>
      </c>
      <c r="P455" s="46">
        <f t="shared" si="240"/>
        <v>59841</v>
      </c>
      <c r="Q455" s="261" t="e">
        <f t="shared" si="214"/>
        <v>#NUM!</v>
      </c>
      <c r="R455" s="262" t="e">
        <f t="shared" si="228"/>
        <v>#NUM!</v>
      </c>
      <c r="S455" s="272" t="e">
        <f t="shared" si="215"/>
        <v>#NUM!</v>
      </c>
      <c r="T455" s="263" t="e">
        <f t="shared" si="229"/>
        <v>#NUM!</v>
      </c>
      <c r="V455" s="45">
        <v>446</v>
      </c>
      <c r="W455" s="46">
        <f t="shared" si="241"/>
        <v>59841</v>
      </c>
      <c r="X455" s="261" t="e">
        <f t="shared" si="216"/>
        <v>#NUM!</v>
      </c>
      <c r="Y455" s="262" t="e">
        <f t="shared" si="230"/>
        <v>#NUM!</v>
      </c>
      <c r="Z455" s="272" t="e">
        <f t="shared" si="217"/>
        <v>#NUM!</v>
      </c>
      <c r="AA455" s="263" t="e">
        <f t="shared" si="231"/>
        <v>#NUM!</v>
      </c>
      <c r="AC455" s="45">
        <v>446</v>
      </c>
      <c r="AD455" s="46">
        <f t="shared" si="242"/>
        <v>59841</v>
      </c>
      <c r="AE455" s="261" t="e">
        <f t="shared" si="218"/>
        <v>#NUM!</v>
      </c>
      <c r="AF455" s="262" t="e">
        <f t="shared" si="232"/>
        <v>#NUM!</v>
      </c>
      <c r="AG455" s="272" t="e">
        <f t="shared" si="219"/>
        <v>#NUM!</v>
      </c>
      <c r="AH455" s="263" t="e">
        <f t="shared" si="233"/>
        <v>#NUM!</v>
      </c>
      <c r="AJ455" s="45">
        <v>446</v>
      </c>
      <c r="AK455" s="46">
        <f t="shared" si="243"/>
        <v>59841</v>
      </c>
      <c r="AL455" s="261" t="e">
        <f t="shared" si="220"/>
        <v>#NUM!</v>
      </c>
      <c r="AM455" s="262" t="e">
        <f t="shared" si="234"/>
        <v>#NUM!</v>
      </c>
      <c r="AN455" s="272" t="e">
        <f t="shared" si="221"/>
        <v>#NUM!</v>
      </c>
      <c r="AO455" s="263" t="e">
        <f t="shared" si="235"/>
        <v>#NUM!</v>
      </c>
      <c r="AQ455" s="45">
        <v>446</v>
      </c>
      <c r="AR455" s="46">
        <f t="shared" si="244"/>
        <v>59871</v>
      </c>
      <c r="AS455" s="261" t="e">
        <f t="shared" si="222"/>
        <v>#NUM!</v>
      </c>
      <c r="AT455" s="262" t="e">
        <f t="shared" si="236"/>
        <v>#NUM!</v>
      </c>
      <c r="AU455" s="272" t="e">
        <f t="shared" si="223"/>
        <v>#NUM!</v>
      </c>
      <c r="AV455" s="263">
        <f t="shared" si="237"/>
        <v>0</v>
      </c>
    </row>
    <row r="456" spans="1:48" x14ac:dyDescent="0.45">
      <c r="A456" s="49">
        <v>447</v>
      </c>
      <c r="B456" s="46">
        <f t="shared" si="238"/>
        <v>59871</v>
      </c>
      <c r="C456" s="268" t="e">
        <f t="shared" si="210"/>
        <v>#NUM!</v>
      </c>
      <c r="D456" s="262" t="e">
        <f t="shared" si="224"/>
        <v>#NUM!</v>
      </c>
      <c r="E456" s="262" t="e">
        <f t="shared" si="211"/>
        <v>#NUM!</v>
      </c>
      <c r="F456" s="263" t="e">
        <f t="shared" si="225"/>
        <v>#NUM!</v>
      </c>
      <c r="G456" s="27"/>
      <c r="H456" s="45">
        <v>447</v>
      </c>
      <c r="I456" s="46">
        <f t="shared" si="239"/>
        <v>59871</v>
      </c>
      <c r="J456" s="261" t="e">
        <f t="shared" si="212"/>
        <v>#NUM!</v>
      </c>
      <c r="K456" s="262" t="e">
        <f t="shared" si="226"/>
        <v>#NUM!</v>
      </c>
      <c r="L456" s="272" t="e">
        <f t="shared" si="213"/>
        <v>#NUM!</v>
      </c>
      <c r="M456" s="263" t="e">
        <f t="shared" si="227"/>
        <v>#NUM!</v>
      </c>
      <c r="N456" s="26"/>
      <c r="O456" s="45">
        <v>447</v>
      </c>
      <c r="P456" s="46">
        <f t="shared" si="240"/>
        <v>59871</v>
      </c>
      <c r="Q456" s="261" t="e">
        <f t="shared" si="214"/>
        <v>#NUM!</v>
      </c>
      <c r="R456" s="262" t="e">
        <f t="shared" si="228"/>
        <v>#NUM!</v>
      </c>
      <c r="S456" s="272" t="e">
        <f t="shared" si="215"/>
        <v>#NUM!</v>
      </c>
      <c r="T456" s="263" t="e">
        <f t="shared" si="229"/>
        <v>#NUM!</v>
      </c>
      <c r="V456" s="45">
        <v>447</v>
      </c>
      <c r="W456" s="46">
        <f t="shared" si="241"/>
        <v>59871</v>
      </c>
      <c r="X456" s="261" t="e">
        <f t="shared" si="216"/>
        <v>#NUM!</v>
      </c>
      <c r="Y456" s="262" t="e">
        <f t="shared" si="230"/>
        <v>#NUM!</v>
      </c>
      <c r="Z456" s="272" t="e">
        <f t="shared" si="217"/>
        <v>#NUM!</v>
      </c>
      <c r="AA456" s="263" t="e">
        <f t="shared" si="231"/>
        <v>#NUM!</v>
      </c>
      <c r="AC456" s="45">
        <v>447</v>
      </c>
      <c r="AD456" s="46">
        <f t="shared" si="242"/>
        <v>59871</v>
      </c>
      <c r="AE456" s="261" t="e">
        <f t="shared" si="218"/>
        <v>#NUM!</v>
      </c>
      <c r="AF456" s="262" t="e">
        <f t="shared" si="232"/>
        <v>#NUM!</v>
      </c>
      <c r="AG456" s="272" t="e">
        <f t="shared" si="219"/>
        <v>#NUM!</v>
      </c>
      <c r="AH456" s="263" t="e">
        <f t="shared" si="233"/>
        <v>#NUM!</v>
      </c>
      <c r="AJ456" s="45">
        <v>447</v>
      </c>
      <c r="AK456" s="46">
        <f t="shared" si="243"/>
        <v>59871</v>
      </c>
      <c r="AL456" s="261" t="e">
        <f t="shared" si="220"/>
        <v>#NUM!</v>
      </c>
      <c r="AM456" s="262" t="e">
        <f t="shared" si="234"/>
        <v>#NUM!</v>
      </c>
      <c r="AN456" s="272" t="e">
        <f t="shared" si="221"/>
        <v>#NUM!</v>
      </c>
      <c r="AO456" s="263" t="e">
        <f t="shared" si="235"/>
        <v>#NUM!</v>
      </c>
      <c r="AQ456" s="45">
        <v>447</v>
      </c>
      <c r="AR456" s="46">
        <f t="shared" si="244"/>
        <v>59902</v>
      </c>
      <c r="AS456" s="261" t="e">
        <f t="shared" si="222"/>
        <v>#NUM!</v>
      </c>
      <c r="AT456" s="262" t="e">
        <f t="shared" si="236"/>
        <v>#NUM!</v>
      </c>
      <c r="AU456" s="272" t="e">
        <f t="shared" si="223"/>
        <v>#NUM!</v>
      </c>
      <c r="AV456" s="263">
        <f t="shared" si="237"/>
        <v>0</v>
      </c>
    </row>
    <row r="457" spans="1:48" x14ac:dyDescent="0.45">
      <c r="A457" s="49">
        <v>448</v>
      </c>
      <c r="B457" s="46">
        <f t="shared" si="238"/>
        <v>59902</v>
      </c>
      <c r="C457" s="268" t="e">
        <f t="shared" si="210"/>
        <v>#NUM!</v>
      </c>
      <c r="D457" s="262" t="e">
        <f t="shared" si="224"/>
        <v>#NUM!</v>
      </c>
      <c r="E457" s="262" t="e">
        <f t="shared" si="211"/>
        <v>#NUM!</v>
      </c>
      <c r="F457" s="263" t="e">
        <f t="shared" si="225"/>
        <v>#NUM!</v>
      </c>
      <c r="G457" s="27"/>
      <c r="H457" s="45">
        <v>448</v>
      </c>
      <c r="I457" s="46">
        <f t="shared" si="239"/>
        <v>59902</v>
      </c>
      <c r="J457" s="261" t="e">
        <f t="shared" si="212"/>
        <v>#NUM!</v>
      </c>
      <c r="K457" s="262" t="e">
        <f t="shared" si="226"/>
        <v>#NUM!</v>
      </c>
      <c r="L457" s="272" t="e">
        <f t="shared" si="213"/>
        <v>#NUM!</v>
      </c>
      <c r="M457" s="263" t="e">
        <f t="shared" si="227"/>
        <v>#NUM!</v>
      </c>
      <c r="N457" s="26"/>
      <c r="O457" s="45">
        <v>448</v>
      </c>
      <c r="P457" s="46">
        <f t="shared" si="240"/>
        <v>59902</v>
      </c>
      <c r="Q457" s="261" t="e">
        <f t="shared" si="214"/>
        <v>#NUM!</v>
      </c>
      <c r="R457" s="262" t="e">
        <f t="shared" si="228"/>
        <v>#NUM!</v>
      </c>
      <c r="S457" s="272" t="e">
        <f t="shared" si="215"/>
        <v>#NUM!</v>
      </c>
      <c r="T457" s="263" t="e">
        <f t="shared" si="229"/>
        <v>#NUM!</v>
      </c>
      <c r="V457" s="45">
        <v>448</v>
      </c>
      <c r="W457" s="46">
        <f t="shared" si="241"/>
        <v>59902</v>
      </c>
      <c r="X457" s="261" t="e">
        <f t="shared" si="216"/>
        <v>#NUM!</v>
      </c>
      <c r="Y457" s="262" t="e">
        <f t="shared" si="230"/>
        <v>#NUM!</v>
      </c>
      <c r="Z457" s="272" t="e">
        <f t="shared" si="217"/>
        <v>#NUM!</v>
      </c>
      <c r="AA457" s="263" t="e">
        <f t="shared" si="231"/>
        <v>#NUM!</v>
      </c>
      <c r="AC457" s="45">
        <v>448</v>
      </c>
      <c r="AD457" s="46">
        <f t="shared" si="242"/>
        <v>59902</v>
      </c>
      <c r="AE457" s="261" t="e">
        <f t="shared" si="218"/>
        <v>#NUM!</v>
      </c>
      <c r="AF457" s="262" t="e">
        <f t="shared" si="232"/>
        <v>#NUM!</v>
      </c>
      <c r="AG457" s="272" t="e">
        <f t="shared" si="219"/>
        <v>#NUM!</v>
      </c>
      <c r="AH457" s="263" t="e">
        <f t="shared" si="233"/>
        <v>#NUM!</v>
      </c>
      <c r="AJ457" s="45">
        <v>448</v>
      </c>
      <c r="AK457" s="46">
        <f t="shared" si="243"/>
        <v>59902</v>
      </c>
      <c r="AL457" s="261" t="e">
        <f t="shared" si="220"/>
        <v>#NUM!</v>
      </c>
      <c r="AM457" s="262" t="e">
        <f t="shared" si="234"/>
        <v>#NUM!</v>
      </c>
      <c r="AN457" s="272" t="e">
        <f t="shared" si="221"/>
        <v>#NUM!</v>
      </c>
      <c r="AO457" s="263" t="e">
        <f t="shared" si="235"/>
        <v>#NUM!</v>
      </c>
      <c r="AQ457" s="45">
        <v>448</v>
      </c>
      <c r="AR457" s="46">
        <f t="shared" si="244"/>
        <v>59933</v>
      </c>
      <c r="AS457" s="261" t="e">
        <f t="shared" si="222"/>
        <v>#NUM!</v>
      </c>
      <c r="AT457" s="262" t="e">
        <f t="shared" si="236"/>
        <v>#NUM!</v>
      </c>
      <c r="AU457" s="272" t="e">
        <f t="shared" si="223"/>
        <v>#NUM!</v>
      </c>
      <c r="AV457" s="263">
        <f t="shared" si="237"/>
        <v>0</v>
      </c>
    </row>
    <row r="458" spans="1:48" x14ac:dyDescent="0.45">
      <c r="A458" s="49">
        <v>449</v>
      </c>
      <c r="B458" s="46">
        <f t="shared" si="238"/>
        <v>59933</v>
      </c>
      <c r="C458" s="268" t="e">
        <f t="shared" ref="C458:C489" si="245">C457-D458</f>
        <v>#NUM!</v>
      </c>
      <c r="D458" s="262" t="e">
        <f t="shared" si="224"/>
        <v>#NUM!</v>
      </c>
      <c r="E458" s="262" t="e">
        <f t="shared" ref="E458:E489" si="246">F458-D458</f>
        <v>#NUM!</v>
      </c>
      <c r="F458" s="263" t="e">
        <f t="shared" si="225"/>
        <v>#NUM!</v>
      </c>
      <c r="G458" s="27"/>
      <c r="H458" s="45">
        <v>449</v>
      </c>
      <c r="I458" s="46">
        <f t="shared" si="239"/>
        <v>59933</v>
      </c>
      <c r="J458" s="261" t="e">
        <f t="shared" ref="J458:J489" si="247">J457-K458</f>
        <v>#NUM!</v>
      </c>
      <c r="K458" s="262" t="e">
        <f t="shared" si="226"/>
        <v>#NUM!</v>
      </c>
      <c r="L458" s="272" t="e">
        <f t="shared" ref="L458:L489" si="248">M458-K458</f>
        <v>#NUM!</v>
      </c>
      <c r="M458" s="263" t="e">
        <f t="shared" si="227"/>
        <v>#NUM!</v>
      </c>
      <c r="N458" s="26"/>
      <c r="O458" s="45">
        <v>449</v>
      </c>
      <c r="P458" s="46">
        <f t="shared" si="240"/>
        <v>59933</v>
      </c>
      <c r="Q458" s="261" t="e">
        <f t="shared" ref="Q458:Q489" si="249">Q457-R458</f>
        <v>#NUM!</v>
      </c>
      <c r="R458" s="262" t="e">
        <f t="shared" si="228"/>
        <v>#NUM!</v>
      </c>
      <c r="S458" s="272" t="e">
        <f t="shared" ref="S458:S489" si="250">T458-R458</f>
        <v>#NUM!</v>
      </c>
      <c r="T458" s="263" t="e">
        <f t="shared" si="229"/>
        <v>#NUM!</v>
      </c>
      <c r="V458" s="45">
        <v>449</v>
      </c>
      <c r="W458" s="46">
        <f t="shared" si="241"/>
        <v>59933</v>
      </c>
      <c r="X458" s="261" t="e">
        <f t="shared" ref="X458:X489" si="251">X457-Y458</f>
        <v>#NUM!</v>
      </c>
      <c r="Y458" s="262" t="e">
        <f t="shared" si="230"/>
        <v>#NUM!</v>
      </c>
      <c r="Z458" s="272" t="e">
        <f t="shared" ref="Z458:Z489" si="252">AA458-Y458</f>
        <v>#NUM!</v>
      </c>
      <c r="AA458" s="263" t="e">
        <f t="shared" si="231"/>
        <v>#NUM!</v>
      </c>
      <c r="AC458" s="45">
        <v>449</v>
      </c>
      <c r="AD458" s="46">
        <f t="shared" si="242"/>
        <v>59933</v>
      </c>
      <c r="AE458" s="261" t="e">
        <f t="shared" ref="AE458:AE489" si="253">AE457-AF458</f>
        <v>#NUM!</v>
      </c>
      <c r="AF458" s="262" t="e">
        <f t="shared" si="232"/>
        <v>#NUM!</v>
      </c>
      <c r="AG458" s="272" t="e">
        <f t="shared" ref="AG458:AG489" si="254">AH458-AF458</f>
        <v>#NUM!</v>
      </c>
      <c r="AH458" s="263" t="e">
        <f t="shared" si="233"/>
        <v>#NUM!</v>
      </c>
      <c r="AJ458" s="45">
        <v>449</v>
      </c>
      <c r="AK458" s="46">
        <f t="shared" si="243"/>
        <v>59933</v>
      </c>
      <c r="AL458" s="261" t="e">
        <f t="shared" ref="AL458:AL489" si="255">AL457-AM458</f>
        <v>#NUM!</v>
      </c>
      <c r="AM458" s="262" t="e">
        <f t="shared" si="234"/>
        <v>#NUM!</v>
      </c>
      <c r="AN458" s="272" t="e">
        <f t="shared" ref="AN458:AN489" si="256">AO458-AM458</f>
        <v>#NUM!</v>
      </c>
      <c r="AO458" s="263" t="e">
        <f t="shared" si="235"/>
        <v>#NUM!</v>
      </c>
      <c r="AQ458" s="45">
        <v>449</v>
      </c>
      <c r="AR458" s="46">
        <f t="shared" si="244"/>
        <v>59962</v>
      </c>
      <c r="AS458" s="261" t="e">
        <f t="shared" ref="AS458:AS489" si="257">AS457-AT458</f>
        <v>#NUM!</v>
      </c>
      <c r="AT458" s="262" t="e">
        <f t="shared" si="236"/>
        <v>#NUM!</v>
      </c>
      <c r="AU458" s="272" t="e">
        <f t="shared" ref="AU458:AU489" si="258">AV458-AT458</f>
        <v>#NUM!</v>
      </c>
      <c r="AV458" s="263">
        <f t="shared" si="237"/>
        <v>0</v>
      </c>
    </row>
    <row r="459" spans="1:48" x14ac:dyDescent="0.45">
      <c r="A459" s="49">
        <v>450</v>
      </c>
      <c r="B459" s="46">
        <f t="shared" si="238"/>
        <v>59962</v>
      </c>
      <c r="C459" s="268" t="e">
        <f t="shared" si="245"/>
        <v>#NUM!</v>
      </c>
      <c r="D459" s="262" t="e">
        <f t="shared" ref="D459:D489" si="259">IF($D$5="I/O",0,IF(AND($D$6&gt;0,A459/12&lt;=$D$6),0,-PPMT($C$3/12,(A459-$D$6*12),$D$3*$D$5,$C$2)))</f>
        <v>#NUM!</v>
      </c>
      <c r="E459" s="262" t="e">
        <f t="shared" si="246"/>
        <v>#NUM!</v>
      </c>
      <c r="F459" s="263" t="e">
        <f t="shared" ref="F459:F489" si="260">IF(AND(D$6&gt;0,A459/12&lt;=D$6),C$2*(C$3/12),D$2)</f>
        <v>#NUM!</v>
      </c>
      <c r="G459" s="27"/>
      <c r="H459" s="45">
        <v>450</v>
      </c>
      <c r="I459" s="46">
        <f t="shared" si="239"/>
        <v>59962</v>
      </c>
      <c r="J459" s="261" t="e">
        <f t="shared" si="247"/>
        <v>#NUM!</v>
      </c>
      <c r="K459" s="262" t="e">
        <f t="shared" ref="K459:K489" si="261">IF(K$5="I/O",0,IF(AND(K$6&gt;0,H459/12&lt;=K$6),0,-PPMT(J$3/12,(H459-K$6*12),K$3*K$5,J$2)))</f>
        <v>#NUM!</v>
      </c>
      <c r="L459" s="272" t="e">
        <f t="shared" si="248"/>
        <v>#NUM!</v>
      </c>
      <c r="M459" s="263" t="e">
        <f t="shared" ref="M459:M489" si="262">IF(AND(K$6&gt;0,H459/12&lt;=K$6),J$2*(J$3/12),K$2)</f>
        <v>#NUM!</v>
      </c>
      <c r="N459" s="26"/>
      <c r="O459" s="45">
        <v>450</v>
      </c>
      <c r="P459" s="46">
        <f t="shared" si="240"/>
        <v>59962</v>
      </c>
      <c r="Q459" s="261" t="e">
        <f t="shared" si="249"/>
        <v>#NUM!</v>
      </c>
      <c r="R459" s="262" t="e">
        <f t="shared" ref="R459:R489" si="263">IF(R$5="I/O",0,IF(AND(R$6&gt;0,O459/12&lt;=R$6),0,-PPMT(Q$3/12,(O459-R$6*12),R$3*R$5,Q$2)))</f>
        <v>#NUM!</v>
      </c>
      <c r="S459" s="272" t="e">
        <f t="shared" si="250"/>
        <v>#NUM!</v>
      </c>
      <c r="T459" s="263" t="e">
        <f t="shared" ref="T459:T489" si="264">IF(AND(R$6&gt;0,O459/12&lt;=R$6),Q$2*(Q$3/12),R$2)</f>
        <v>#NUM!</v>
      </c>
      <c r="V459" s="45">
        <v>450</v>
      </c>
      <c r="W459" s="46">
        <f t="shared" si="241"/>
        <v>59962</v>
      </c>
      <c r="X459" s="261" t="e">
        <f t="shared" si="251"/>
        <v>#NUM!</v>
      </c>
      <c r="Y459" s="262" t="e">
        <f t="shared" ref="Y459:Y489" si="265">IF(Y$5="I/O",0,IF(AND(Y$6&gt;0,V459/12&lt;=Y$6),0,-PPMT(X$3/12,(V459-Y$6*12),Y$3*Y$5,X$2)))</f>
        <v>#NUM!</v>
      </c>
      <c r="Z459" s="272" t="e">
        <f t="shared" si="252"/>
        <v>#NUM!</v>
      </c>
      <c r="AA459" s="263" t="e">
        <f t="shared" ref="AA459:AA489" si="266">IF(AND(Y$6&gt;0,V459/12&lt;=Y$6),X$2*(X$3/12),Y$2)</f>
        <v>#NUM!</v>
      </c>
      <c r="AC459" s="45">
        <v>450</v>
      </c>
      <c r="AD459" s="46">
        <f t="shared" si="242"/>
        <v>59962</v>
      </c>
      <c r="AE459" s="261" t="e">
        <f t="shared" si="253"/>
        <v>#NUM!</v>
      </c>
      <c r="AF459" s="262" t="e">
        <f t="shared" ref="AF459:AF489" si="267">IF(AF$5="I/O",0,IF(AND(AF$6&gt;0,AC459/12&lt;=AF$6),0,-PPMT(AE$3/12,(AC459-AF$6*12),AF$3*AF$5,AE$2)))</f>
        <v>#NUM!</v>
      </c>
      <c r="AG459" s="272" t="e">
        <f t="shared" si="254"/>
        <v>#NUM!</v>
      </c>
      <c r="AH459" s="263" t="e">
        <f t="shared" ref="AH459:AH489" si="268">IF(AND(AF$6&gt;0,AC459/12&lt;=AF$6),AE$2*(AE$3/12),AF$2)</f>
        <v>#NUM!</v>
      </c>
      <c r="AJ459" s="45">
        <v>450</v>
      </c>
      <c r="AK459" s="46">
        <f t="shared" si="243"/>
        <v>59962</v>
      </c>
      <c r="AL459" s="261" t="e">
        <f t="shared" si="255"/>
        <v>#NUM!</v>
      </c>
      <c r="AM459" s="262" t="e">
        <f t="shared" ref="AM459:AM489" si="269">IF(AM$5="I/O",0,IF(AND(AM$6&gt;0,AJ459/12&lt;=AM$6),0,-PPMT(AL$3/12,(AJ459-AM$6*12),AM$3*AM$5,AL$2)))</f>
        <v>#NUM!</v>
      </c>
      <c r="AN459" s="272" t="e">
        <f t="shared" si="256"/>
        <v>#NUM!</v>
      </c>
      <c r="AO459" s="263" t="e">
        <f t="shared" ref="AO459:AO489" si="270">IF(AND(AM$6&gt;0,AJ459/12&lt;=AM$6),AL$2*(AL$3/12),AM$2)</f>
        <v>#NUM!</v>
      </c>
      <c r="AQ459" s="45">
        <v>450</v>
      </c>
      <c r="AR459" s="46">
        <f t="shared" si="244"/>
        <v>59993</v>
      </c>
      <c r="AS459" s="261" t="e">
        <f t="shared" si="257"/>
        <v>#NUM!</v>
      </c>
      <c r="AT459" s="262" t="e">
        <f t="shared" ref="AT459:AT489" si="271">IF(AT$5="I/O",0,IF(AND(AT$6&gt;0,AQ459/12&lt;=AT$6),0,-PPMT(AS$3/12,(AQ459-AT$6*12),AT$3*AT$5,AS$2)))</f>
        <v>#NUM!</v>
      </c>
      <c r="AU459" s="272" t="e">
        <f t="shared" si="258"/>
        <v>#NUM!</v>
      </c>
      <c r="AV459" s="263">
        <f t="shared" ref="AV459:AV489" si="272">IF(AND(AT$6&gt;0,AQ459/12&lt;=AT$6),AS$2*(AS$3/12),AT$2)</f>
        <v>0</v>
      </c>
    </row>
    <row r="460" spans="1:48" x14ac:dyDescent="0.45">
      <c r="A460" s="49">
        <v>451</v>
      </c>
      <c r="B460" s="46">
        <f t="shared" ref="B460:B489" si="273">EDATE(B459,1)</f>
        <v>59993</v>
      </c>
      <c r="C460" s="268" t="e">
        <f t="shared" si="245"/>
        <v>#NUM!</v>
      </c>
      <c r="D460" s="262" t="e">
        <f t="shared" si="259"/>
        <v>#NUM!</v>
      </c>
      <c r="E460" s="262" t="e">
        <f t="shared" si="246"/>
        <v>#NUM!</v>
      </c>
      <c r="F460" s="263" t="e">
        <f t="shared" si="260"/>
        <v>#NUM!</v>
      </c>
      <c r="G460" s="27"/>
      <c r="H460" s="45">
        <v>451</v>
      </c>
      <c r="I460" s="46">
        <f t="shared" ref="I460:I489" si="274">EDATE(I459,1)</f>
        <v>59993</v>
      </c>
      <c r="J460" s="261" t="e">
        <f t="shared" si="247"/>
        <v>#NUM!</v>
      </c>
      <c r="K460" s="262" t="e">
        <f t="shared" si="261"/>
        <v>#NUM!</v>
      </c>
      <c r="L460" s="272" t="e">
        <f t="shared" si="248"/>
        <v>#NUM!</v>
      </c>
      <c r="M460" s="263" t="e">
        <f t="shared" si="262"/>
        <v>#NUM!</v>
      </c>
      <c r="N460" s="26"/>
      <c r="O460" s="45">
        <v>451</v>
      </c>
      <c r="P460" s="46">
        <f t="shared" ref="P460:P489" si="275">EDATE(P459,1)</f>
        <v>59993</v>
      </c>
      <c r="Q460" s="261" t="e">
        <f t="shared" si="249"/>
        <v>#NUM!</v>
      </c>
      <c r="R460" s="262" t="e">
        <f t="shared" si="263"/>
        <v>#NUM!</v>
      </c>
      <c r="S460" s="272" t="e">
        <f t="shared" si="250"/>
        <v>#NUM!</v>
      </c>
      <c r="T460" s="263" t="e">
        <f t="shared" si="264"/>
        <v>#NUM!</v>
      </c>
      <c r="V460" s="45">
        <v>451</v>
      </c>
      <c r="W460" s="46">
        <f t="shared" ref="W460:W489" si="276">EDATE(W459,1)</f>
        <v>59993</v>
      </c>
      <c r="X460" s="261" t="e">
        <f t="shared" si="251"/>
        <v>#NUM!</v>
      </c>
      <c r="Y460" s="262" t="e">
        <f t="shared" si="265"/>
        <v>#NUM!</v>
      </c>
      <c r="Z460" s="272" t="e">
        <f t="shared" si="252"/>
        <v>#NUM!</v>
      </c>
      <c r="AA460" s="263" t="e">
        <f t="shared" si="266"/>
        <v>#NUM!</v>
      </c>
      <c r="AC460" s="45">
        <v>451</v>
      </c>
      <c r="AD460" s="46">
        <f t="shared" ref="AD460:AD489" si="277">EDATE(AD459,1)</f>
        <v>59993</v>
      </c>
      <c r="AE460" s="261" t="e">
        <f t="shared" si="253"/>
        <v>#NUM!</v>
      </c>
      <c r="AF460" s="262" t="e">
        <f t="shared" si="267"/>
        <v>#NUM!</v>
      </c>
      <c r="AG460" s="272" t="e">
        <f t="shared" si="254"/>
        <v>#NUM!</v>
      </c>
      <c r="AH460" s="263" t="e">
        <f t="shared" si="268"/>
        <v>#NUM!</v>
      </c>
      <c r="AJ460" s="45">
        <v>451</v>
      </c>
      <c r="AK460" s="46">
        <f t="shared" ref="AK460:AK489" si="278">EDATE(AK459,1)</f>
        <v>59993</v>
      </c>
      <c r="AL460" s="261" t="e">
        <f t="shared" si="255"/>
        <v>#NUM!</v>
      </c>
      <c r="AM460" s="262" t="e">
        <f t="shared" si="269"/>
        <v>#NUM!</v>
      </c>
      <c r="AN460" s="272" t="e">
        <f t="shared" si="256"/>
        <v>#NUM!</v>
      </c>
      <c r="AO460" s="263" t="e">
        <f t="shared" si="270"/>
        <v>#NUM!</v>
      </c>
      <c r="AQ460" s="45">
        <v>451</v>
      </c>
      <c r="AR460" s="46">
        <f t="shared" ref="AR460:AR489" si="279">EDATE(AR459,1)</f>
        <v>60023</v>
      </c>
      <c r="AS460" s="261" t="e">
        <f t="shared" si="257"/>
        <v>#NUM!</v>
      </c>
      <c r="AT460" s="262" t="e">
        <f t="shared" si="271"/>
        <v>#NUM!</v>
      </c>
      <c r="AU460" s="272" t="e">
        <f t="shared" si="258"/>
        <v>#NUM!</v>
      </c>
      <c r="AV460" s="263">
        <f t="shared" si="272"/>
        <v>0</v>
      </c>
    </row>
    <row r="461" spans="1:48" x14ac:dyDescent="0.45">
      <c r="A461" s="49">
        <v>452</v>
      </c>
      <c r="B461" s="46">
        <f t="shared" si="273"/>
        <v>60023</v>
      </c>
      <c r="C461" s="268" t="e">
        <f t="shared" si="245"/>
        <v>#NUM!</v>
      </c>
      <c r="D461" s="262" t="e">
        <f t="shared" si="259"/>
        <v>#NUM!</v>
      </c>
      <c r="E461" s="262" t="e">
        <f t="shared" si="246"/>
        <v>#NUM!</v>
      </c>
      <c r="F461" s="263" t="e">
        <f t="shared" si="260"/>
        <v>#NUM!</v>
      </c>
      <c r="G461" s="27"/>
      <c r="H461" s="45">
        <v>452</v>
      </c>
      <c r="I461" s="46">
        <f t="shared" si="274"/>
        <v>60023</v>
      </c>
      <c r="J461" s="261" t="e">
        <f t="shared" si="247"/>
        <v>#NUM!</v>
      </c>
      <c r="K461" s="262" t="e">
        <f t="shared" si="261"/>
        <v>#NUM!</v>
      </c>
      <c r="L461" s="272" t="e">
        <f t="shared" si="248"/>
        <v>#NUM!</v>
      </c>
      <c r="M461" s="263" t="e">
        <f t="shared" si="262"/>
        <v>#NUM!</v>
      </c>
      <c r="N461" s="26"/>
      <c r="O461" s="45">
        <v>452</v>
      </c>
      <c r="P461" s="46">
        <f t="shared" si="275"/>
        <v>60023</v>
      </c>
      <c r="Q461" s="261" t="e">
        <f t="shared" si="249"/>
        <v>#NUM!</v>
      </c>
      <c r="R461" s="262" t="e">
        <f t="shared" si="263"/>
        <v>#NUM!</v>
      </c>
      <c r="S461" s="272" t="e">
        <f t="shared" si="250"/>
        <v>#NUM!</v>
      </c>
      <c r="T461" s="263" t="e">
        <f t="shared" si="264"/>
        <v>#NUM!</v>
      </c>
      <c r="V461" s="45">
        <v>452</v>
      </c>
      <c r="W461" s="46">
        <f t="shared" si="276"/>
        <v>60023</v>
      </c>
      <c r="X461" s="261" t="e">
        <f t="shared" si="251"/>
        <v>#NUM!</v>
      </c>
      <c r="Y461" s="262" t="e">
        <f t="shared" si="265"/>
        <v>#NUM!</v>
      </c>
      <c r="Z461" s="272" t="e">
        <f t="shared" si="252"/>
        <v>#NUM!</v>
      </c>
      <c r="AA461" s="263" t="e">
        <f t="shared" si="266"/>
        <v>#NUM!</v>
      </c>
      <c r="AC461" s="45">
        <v>452</v>
      </c>
      <c r="AD461" s="46">
        <f t="shared" si="277"/>
        <v>60023</v>
      </c>
      <c r="AE461" s="261" t="e">
        <f t="shared" si="253"/>
        <v>#NUM!</v>
      </c>
      <c r="AF461" s="262" t="e">
        <f t="shared" si="267"/>
        <v>#NUM!</v>
      </c>
      <c r="AG461" s="272" t="e">
        <f t="shared" si="254"/>
        <v>#NUM!</v>
      </c>
      <c r="AH461" s="263" t="e">
        <f t="shared" si="268"/>
        <v>#NUM!</v>
      </c>
      <c r="AJ461" s="45">
        <v>452</v>
      </c>
      <c r="AK461" s="46">
        <f t="shared" si="278"/>
        <v>60023</v>
      </c>
      <c r="AL461" s="261" t="e">
        <f t="shared" si="255"/>
        <v>#NUM!</v>
      </c>
      <c r="AM461" s="262" t="e">
        <f t="shared" si="269"/>
        <v>#NUM!</v>
      </c>
      <c r="AN461" s="272" t="e">
        <f t="shared" si="256"/>
        <v>#NUM!</v>
      </c>
      <c r="AO461" s="263" t="e">
        <f t="shared" si="270"/>
        <v>#NUM!</v>
      </c>
      <c r="AQ461" s="45">
        <v>452</v>
      </c>
      <c r="AR461" s="46">
        <f t="shared" si="279"/>
        <v>60054</v>
      </c>
      <c r="AS461" s="261" t="e">
        <f t="shared" si="257"/>
        <v>#NUM!</v>
      </c>
      <c r="AT461" s="262" t="e">
        <f t="shared" si="271"/>
        <v>#NUM!</v>
      </c>
      <c r="AU461" s="272" t="e">
        <f t="shared" si="258"/>
        <v>#NUM!</v>
      </c>
      <c r="AV461" s="263">
        <f t="shared" si="272"/>
        <v>0</v>
      </c>
    </row>
    <row r="462" spans="1:48" x14ac:dyDescent="0.45">
      <c r="A462" s="49">
        <v>453</v>
      </c>
      <c r="B462" s="46">
        <f t="shared" si="273"/>
        <v>60054</v>
      </c>
      <c r="C462" s="268" t="e">
        <f t="shared" si="245"/>
        <v>#NUM!</v>
      </c>
      <c r="D462" s="262" t="e">
        <f t="shared" si="259"/>
        <v>#NUM!</v>
      </c>
      <c r="E462" s="262" t="e">
        <f t="shared" si="246"/>
        <v>#NUM!</v>
      </c>
      <c r="F462" s="263" t="e">
        <f t="shared" si="260"/>
        <v>#NUM!</v>
      </c>
      <c r="G462" s="27"/>
      <c r="H462" s="45">
        <v>453</v>
      </c>
      <c r="I462" s="46">
        <f t="shared" si="274"/>
        <v>60054</v>
      </c>
      <c r="J462" s="261" t="e">
        <f t="shared" si="247"/>
        <v>#NUM!</v>
      </c>
      <c r="K462" s="262" t="e">
        <f t="shared" si="261"/>
        <v>#NUM!</v>
      </c>
      <c r="L462" s="272" t="e">
        <f t="shared" si="248"/>
        <v>#NUM!</v>
      </c>
      <c r="M462" s="263" t="e">
        <f t="shared" si="262"/>
        <v>#NUM!</v>
      </c>
      <c r="N462" s="26"/>
      <c r="O462" s="45">
        <v>453</v>
      </c>
      <c r="P462" s="46">
        <f t="shared" si="275"/>
        <v>60054</v>
      </c>
      <c r="Q462" s="261" t="e">
        <f t="shared" si="249"/>
        <v>#NUM!</v>
      </c>
      <c r="R462" s="262" t="e">
        <f t="shared" si="263"/>
        <v>#NUM!</v>
      </c>
      <c r="S462" s="272" t="e">
        <f t="shared" si="250"/>
        <v>#NUM!</v>
      </c>
      <c r="T462" s="263" t="e">
        <f t="shared" si="264"/>
        <v>#NUM!</v>
      </c>
      <c r="V462" s="45">
        <v>453</v>
      </c>
      <c r="W462" s="46">
        <f t="shared" si="276"/>
        <v>60054</v>
      </c>
      <c r="X462" s="261" t="e">
        <f t="shared" si="251"/>
        <v>#NUM!</v>
      </c>
      <c r="Y462" s="262" t="e">
        <f t="shared" si="265"/>
        <v>#NUM!</v>
      </c>
      <c r="Z462" s="272" t="e">
        <f t="shared" si="252"/>
        <v>#NUM!</v>
      </c>
      <c r="AA462" s="263" t="e">
        <f t="shared" si="266"/>
        <v>#NUM!</v>
      </c>
      <c r="AC462" s="45">
        <v>453</v>
      </c>
      <c r="AD462" s="46">
        <f t="shared" si="277"/>
        <v>60054</v>
      </c>
      <c r="AE462" s="261" t="e">
        <f t="shared" si="253"/>
        <v>#NUM!</v>
      </c>
      <c r="AF462" s="262" t="e">
        <f t="shared" si="267"/>
        <v>#NUM!</v>
      </c>
      <c r="AG462" s="272" t="e">
        <f t="shared" si="254"/>
        <v>#NUM!</v>
      </c>
      <c r="AH462" s="263" t="e">
        <f t="shared" si="268"/>
        <v>#NUM!</v>
      </c>
      <c r="AJ462" s="45">
        <v>453</v>
      </c>
      <c r="AK462" s="46">
        <f t="shared" si="278"/>
        <v>60054</v>
      </c>
      <c r="AL462" s="261" t="e">
        <f t="shared" si="255"/>
        <v>#NUM!</v>
      </c>
      <c r="AM462" s="262" t="e">
        <f t="shared" si="269"/>
        <v>#NUM!</v>
      </c>
      <c r="AN462" s="272" t="e">
        <f t="shared" si="256"/>
        <v>#NUM!</v>
      </c>
      <c r="AO462" s="263" t="e">
        <f t="shared" si="270"/>
        <v>#NUM!</v>
      </c>
      <c r="AQ462" s="45">
        <v>453</v>
      </c>
      <c r="AR462" s="46">
        <f t="shared" si="279"/>
        <v>60084</v>
      </c>
      <c r="AS462" s="261" t="e">
        <f t="shared" si="257"/>
        <v>#NUM!</v>
      </c>
      <c r="AT462" s="262" t="e">
        <f t="shared" si="271"/>
        <v>#NUM!</v>
      </c>
      <c r="AU462" s="272" t="e">
        <f t="shared" si="258"/>
        <v>#NUM!</v>
      </c>
      <c r="AV462" s="263">
        <f t="shared" si="272"/>
        <v>0</v>
      </c>
    </row>
    <row r="463" spans="1:48" x14ac:dyDescent="0.45">
      <c r="A463" s="49">
        <v>454</v>
      </c>
      <c r="B463" s="46">
        <f t="shared" si="273"/>
        <v>60084</v>
      </c>
      <c r="C463" s="268" t="e">
        <f t="shared" si="245"/>
        <v>#NUM!</v>
      </c>
      <c r="D463" s="262" t="e">
        <f t="shared" si="259"/>
        <v>#NUM!</v>
      </c>
      <c r="E463" s="262" t="e">
        <f t="shared" si="246"/>
        <v>#NUM!</v>
      </c>
      <c r="F463" s="263" t="e">
        <f t="shared" si="260"/>
        <v>#NUM!</v>
      </c>
      <c r="G463" s="27"/>
      <c r="H463" s="45">
        <v>454</v>
      </c>
      <c r="I463" s="46">
        <f t="shared" si="274"/>
        <v>60084</v>
      </c>
      <c r="J463" s="261" t="e">
        <f t="shared" si="247"/>
        <v>#NUM!</v>
      </c>
      <c r="K463" s="262" t="e">
        <f t="shared" si="261"/>
        <v>#NUM!</v>
      </c>
      <c r="L463" s="272" t="e">
        <f t="shared" si="248"/>
        <v>#NUM!</v>
      </c>
      <c r="M463" s="263" t="e">
        <f t="shared" si="262"/>
        <v>#NUM!</v>
      </c>
      <c r="N463" s="26"/>
      <c r="O463" s="45">
        <v>454</v>
      </c>
      <c r="P463" s="46">
        <f t="shared" si="275"/>
        <v>60084</v>
      </c>
      <c r="Q463" s="261" t="e">
        <f t="shared" si="249"/>
        <v>#NUM!</v>
      </c>
      <c r="R463" s="262" t="e">
        <f t="shared" si="263"/>
        <v>#NUM!</v>
      </c>
      <c r="S463" s="272" t="e">
        <f t="shared" si="250"/>
        <v>#NUM!</v>
      </c>
      <c r="T463" s="263" t="e">
        <f t="shared" si="264"/>
        <v>#NUM!</v>
      </c>
      <c r="V463" s="45">
        <v>454</v>
      </c>
      <c r="W463" s="46">
        <f t="shared" si="276"/>
        <v>60084</v>
      </c>
      <c r="X463" s="261" t="e">
        <f t="shared" si="251"/>
        <v>#NUM!</v>
      </c>
      <c r="Y463" s="262" t="e">
        <f t="shared" si="265"/>
        <v>#NUM!</v>
      </c>
      <c r="Z463" s="272" t="e">
        <f t="shared" si="252"/>
        <v>#NUM!</v>
      </c>
      <c r="AA463" s="263" t="e">
        <f t="shared" si="266"/>
        <v>#NUM!</v>
      </c>
      <c r="AC463" s="45">
        <v>454</v>
      </c>
      <c r="AD463" s="46">
        <f t="shared" si="277"/>
        <v>60084</v>
      </c>
      <c r="AE463" s="261" t="e">
        <f t="shared" si="253"/>
        <v>#NUM!</v>
      </c>
      <c r="AF463" s="262" t="e">
        <f t="shared" si="267"/>
        <v>#NUM!</v>
      </c>
      <c r="AG463" s="272" t="e">
        <f t="shared" si="254"/>
        <v>#NUM!</v>
      </c>
      <c r="AH463" s="263" t="e">
        <f t="shared" si="268"/>
        <v>#NUM!</v>
      </c>
      <c r="AJ463" s="45">
        <v>454</v>
      </c>
      <c r="AK463" s="46">
        <f t="shared" si="278"/>
        <v>60084</v>
      </c>
      <c r="AL463" s="261" t="e">
        <f t="shared" si="255"/>
        <v>#NUM!</v>
      </c>
      <c r="AM463" s="262" t="e">
        <f t="shared" si="269"/>
        <v>#NUM!</v>
      </c>
      <c r="AN463" s="272" t="e">
        <f t="shared" si="256"/>
        <v>#NUM!</v>
      </c>
      <c r="AO463" s="263" t="e">
        <f t="shared" si="270"/>
        <v>#NUM!</v>
      </c>
      <c r="AQ463" s="45">
        <v>454</v>
      </c>
      <c r="AR463" s="46">
        <f t="shared" si="279"/>
        <v>60115</v>
      </c>
      <c r="AS463" s="261" t="e">
        <f t="shared" si="257"/>
        <v>#NUM!</v>
      </c>
      <c r="AT463" s="262" t="e">
        <f t="shared" si="271"/>
        <v>#NUM!</v>
      </c>
      <c r="AU463" s="272" t="e">
        <f t="shared" si="258"/>
        <v>#NUM!</v>
      </c>
      <c r="AV463" s="263">
        <f t="shared" si="272"/>
        <v>0</v>
      </c>
    </row>
    <row r="464" spans="1:48" x14ac:dyDescent="0.45">
      <c r="A464" s="49">
        <v>455</v>
      </c>
      <c r="B464" s="46">
        <f t="shared" si="273"/>
        <v>60115</v>
      </c>
      <c r="C464" s="268" t="e">
        <f t="shared" si="245"/>
        <v>#NUM!</v>
      </c>
      <c r="D464" s="262" t="e">
        <f t="shared" si="259"/>
        <v>#NUM!</v>
      </c>
      <c r="E464" s="262" t="e">
        <f t="shared" si="246"/>
        <v>#NUM!</v>
      </c>
      <c r="F464" s="263" t="e">
        <f t="shared" si="260"/>
        <v>#NUM!</v>
      </c>
      <c r="G464" s="27"/>
      <c r="H464" s="45">
        <v>455</v>
      </c>
      <c r="I464" s="46">
        <f t="shared" si="274"/>
        <v>60115</v>
      </c>
      <c r="J464" s="261" t="e">
        <f t="shared" si="247"/>
        <v>#NUM!</v>
      </c>
      <c r="K464" s="262" t="e">
        <f t="shared" si="261"/>
        <v>#NUM!</v>
      </c>
      <c r="L464" s="272" t="e">
        <f t="shared" si="248"/>
        <v>#NUM!</v>
      </c>
      <c r="M464" s="263" t="e">
        <f t="shared" si="262"/>
        <v>#NUM!</v>
      </c>
      <c r="N464" s="26"/>
      <c r="O464" s="45">
        <v>455</v>
      </c>
      <c r="P464" s="46">
        <f t="shared" si="275"/>
        <v>60115</v>
      </c>
      <c r="Q464" s="261" t="e">
        <f t="shared" si="249"/>
        <v>#NUM!</v>
      </c>
      <c r="R464" s="262" t="e">
        <f t="shared" si="263"/>
        <v>#NUM!</v>
      </c>
      <c r="S464" s="272" t="e">
        <f t="shared" si="250"/>
        <v>#NUM!</v>
      </c>
      <c r="T464" s="263" t="e">
        <f t="shared" si="264"/>
        <v>#NUM!</v>
      </c>
      <c r="V464" s="45">
        <v>455</v>
      </c>
      <c r="W464" s="46">
        <f t="shared" si="276"/>
        <v>60115</v>
      </c>
      <c r="X464" s="261" t="e">
        <f t="shared" si="251"/>
        <v>#NUM!</v>
      </c>
      <c r="Y464" s="262" t="e">
        <f t="shared" si="265"/>
        <v>#NUM!</v>
      </c>
      <c r="Z464" s="272" t="e">
        <f t="shared" si="252"/>
        <v>#NUM!</v>
      </c>
      <c r="AA464" s="263" t="e">
        <f t="shared" si="266"/>
        <v>#NUM!</v>
      </c>
      <c r="AC464" s="45">
        <v>455</v>
      </c>
      <c r="AD464" s="46">
        <f t="shared" si="277"/>
        <v>60115</v>
      </c>
      <c r="AE464" s="261" t="e">
        <f t="shared" si="253"/>
        <v>#NUM!</v>
      </c>
      <c r="AF464" s="262" t="e">
        <f t="shared" si="267"/>
        <v>#NUM!</v>
      </c>
      <c r="AG464" s="272" t="e">
        <f t="shared" si="254"/>
        <v>#NUM!</v>
      </c>
      <c r="AH464" s="263" t="e">
        <f t="shared" si="268"/>
        <v>#NUM!</v>
      </c>
      <c r="AJ464" s="45">
        <v>455</v>
      </c>
      <c r="AK464" s="46">
        <f t="shared" si="278"/>
        <v>60115</v>
      </c>
      <c r="AL464" s="261" t="e">
        <f t="shared" si="255"/>
        <v>#NUM!</v>
      </c>
      <c r="AM464" s="262" t="e">
        <f t="shared" si="269"/>
        <v>#NUM!</v>
      </c>
      <c r="AN464" s="272" t="e">
        <f t="shared" si="256"/>
        <v>#NUM!</v>
      </c>
      <c r="AO464" s="263" t="e">
        <f t="shared" si="270"/>
        <v>#NUM!</v>
      </c>
      <c r="AQ464" s="45">
        <v>455</v>
      </c>
      <c r="AR464" s="46">
        <f t="shared" si="279"/>
        <v>60146</v>
      </c>
      <c r="AS464" s="261" t="e">
        <f t="shared" si="257"/>
        <v>#NUM!</v>
      </c>
      <c r="AT464" s="262" t="e">
        <f t="shared" si="271"/>
        <v>#NUM!</v>
      </c>
      <c r="AU464" s="272" t="e">
        <f t="shared" si="258"/>
        <v>#NUM!</v>
      </c>
      <c r="AV464" s="263">
        <f t="shared" si="272"/>
        <v>0</v>
      </c>
    </row>
    <row r="465" spans="1:48" ht="14.65" thickBot="1" x14ac:dyDescent="0.5">
      <c r="A465" s="52">
        <v>456</v>
      </c>
      <c r="B465" s="53">
        <f t="shared" si="273"/>
        <v>60146</v>
      </c>
      <c r="C465" s="269" t="e">
        <f t="shared" si="245"/>
        <v>#NUM!</v>
      </c>
      <c r="D465" s="265" t="e">
        <f t="shared" si="259"/>
        <v>#NUM!</v>
      </c>
      <c r="E465" s="265" t="e">
        <f t="shared" si="246"/>
        <v>#NUM!</v>
      </c>
      <c r="F465" s="266" t="e">
        <f t="shared" si="260"/>
        <v>#NUM!</v>
      </c>
      <c r="G465" s="27"/>
      <c r="H465" s="47">
        <v>456</v>
      </c>
      <c r="I465" s="53">
        <f t="shared" si="274"/>
        <v>60146</v>
      </c>
      <c r="J465" s="264" t="e">
        <f t="shared" si="247"/>
        <v>#NUM!</v>
      </c>
      <c r="K465" s="265" t="e">
        <f t="shared" si="261"/>
        <v>#NUM!</v>
      </c>
      <c r="L465" s="273" t="e">
        <f t="shared" si="248"/>
        <v>#NUM!</v>
      </c>
      <c r="M465" s="266" t="e">
        <f t="shared" si="262"/>
        <v>#NUM!</v>
      </c>
      <c r="N465" s="26"/>
      <c r="O465" s="47">
        <v>456</v>
      </c>
      <c r="P465" s="53">
        <f t="shared" si="275"/>
        <v>60146</v>
      </c>
      <c r="Q465" s="264" t="e">
        <f t="shared" si="249"/>
        <v>#NUM!</v>
      </c>
      <c r="R465" s="265" t="e">
        <f t="shared" si="263"/>
        <v>#NUM!</v>
      </c>
      <c r="S465" s="273" t="e">
        <f t="shared" si="250"/>
        <v>#NUM!</v>
      </c>
      <c r="T465" s="266" t="e">
        <f t="shared" si="264"/>
        <v>#NUM!</v>
      </c>
      <c r="V465" s="47">
        <v>456</v>
      </c>
      <c r="W465" s="53">
        <f t="shared" si="276"/>
        <v>60146</v>
      </c>
      <c r="X465" s="264" t="e">
        <f t="shared" si="251"/>
        <v>#NUM!</v>
      </c>
      <c r="Y465" s="265" t="e">
        <f t="shared" si="265"/>
        <v>#NUM!</v>
      </c>
      <c r="Z465" s="273" t="e">
        <f t="shared" si="252"/>
        <v>#NUM!</v>
      </c>
      <c r="AA465" s="266" t="e">
        <f t="shared" si="266"/>
        <v>#NUM!</v>
      </c>
      <c r="AC465" s="47">
        <v>456</v>
      </c>
      <c r="AD465" s="53">
        <f t="shared" si="277"/>
        <v>60146</v>
      </c>
      <c r="AE465" s="264" t="e">
        <f t="shared" si="253"/>
        <v>#NUM!</v>
      </c>
      <c r="AF465" s="265" t="e">
        <f t="shared" si="267"/>
        <v>#NUM!</v>
      </c>
      <c r="AG465" s="273" t="e">
        <f t="shared" si="254"/>
        <v>#NUM!</v>
      </c>
      <c r="AH465" s="266" t="e">
        <f t="shared" si="268"/>
        <v>#NUM!</v>
      </c>
      <c r="AJ465" s="47">
        <v>456</v>
      </c>
      <c r="AK465" s="53">
        <f t="shared" si="278"/>
        <v>60146</v>
      </c>
      <c r="AL465" s="264" t="e">
        <f t="shared" si="255"/>
        <v>#NUM!</v>
      </c>
      <c r="AM465" s="265" t="e">
        <f t="shared" si="269"/>
        <v>#NUM!</v>
      </c>
      <c r="AN465" s="273" t="e">
        <f t="shared" si="256"/>
        <v>#NUM!</v>
      </c>
      <c r="AO465" s="266" t="e">
        <f t="shared" si="270"/>
        <v>#NUM!</v>
      </c>
      <c r="AQ465" s="47">
        <v>456</v>
      </c>
      <c r="AR465" s="53">
        <f t="shared" si="279"/>
        <v>60176</v>
      </c>
      <c r="AS465" s="264" t="e">
        <f t="shared" si="257"/>
        <v>#NUM!</v>
      </c>
      <c r="AT465" s="265" t="e">
        <f t="shared" si="271"/>
        <v>#NUM!</v>
      </c>
      <c r="AU465" s="273" t="e">
        <f t="shared" si="258"/>
        <v>#NUM!</v>
      </c>
      <c r="AV465" s="266">
        <f t="shared" si="272"/>
        <v>0</v>
      </c>
    </row>
    <row r="466" spans="1:48" x14ac:dyDescent="0.45">
      <c r="A466" s="49">
        <v>457</v>
      </c>
      <c r="B466" s="46">
        <f t="shared" si="273"/>
        <v>60176</v>
      </c>
      <c r="C466" s="270" t="e">
        <f t="shared" si="245"/>
        <v>#NUM!</v>
      </c>
      <c r="D466" s="259" t="e">
        <f t="shared" si="259"/>
        <v>#NUM!</v>
      </c>
      <c r="E466" s="259" t="e">
        <f t="shared" si="246"/>
        <v>#NUM!</v>
      </c>
      <c r="F466" s="260" t="e">
        <f t="shared" si="260"/>
        <v>#NUM!</v>
      </c>
      <c r="G466" s="27"/>
      <c r="H466" s="43">
        <v>457</v>
      </c>
      <c r="I466" s="46">
        <f t="shared" si="274"/>
        <v>60176</v>
      </c>
      <c r="J466" s="258" t="e">
        <f t="shared" si="247"/>
        <v>#NUM!</v>
      </c>
      <c r="K466" s="259" t="e">
        <f t="shared" si="261"/>
        <v>#NUM!</v>
      </c>
      <c r="L466" s="271" t="e">
        <f t="shared" si="248"/>
        <v>#NUM!</v>
      </c>
      <c r="M466" s="260" t="e">
        <f t="shared" si="262"/>
        <v>#NUM!</v>
      </c>
      <c r="N466" s="26"/>
      <c r="O466" s="43">
        <v>457</v>
      </c>
      <c r="P466" s="46">
        <f t="shared" si="275"/>
        <v>60176</v>
      </c>
      <c r="Q466" s="258" t="e">
        <f t="shared" si="249"/>
        <v>#NUM!</v>
      </c>
      <c r="R466" s="259" t="e">
        <f t="shared" si="263"/>
        <v>#NUM!</v>
      </c>
      <c r="S466" s="271" t="e">
        <f t="shared" si="250"/>
        <v>#NUM!</v>
      </c>
      <c r="T466" s="260" t="e">
        <f t="shared" si="264"/>
        <v>#NUM!</v>
      </c>
      <c r="V466" s="43">
        <v>457</v>
      </c>
      <c r="W466" s="46">
        <f t="shared" si="276"/>
        <v>60176</v>
      </c>
      <c r="X466" s="258" t="e">
        <f t="shared" si="251"/>
        <v>#NUM!</v>
      </c>
      <c r="Y466" s="259" t="e">
        <f t="shared" si="265"/>
        <v>#NUM!</v>
      </c>
      <c r="Z466" s="271" t="e">
        <f t="shared" si="252"/>
        <v>#NUM!</v>
      </c>
      <c r="AA466" s="260" t="e">
        <f t="shared" si="266"/>
        <v>#NUM!</v>
      </c>
      <c r="AC466" s="43">
        <v>457</v>
      </c>
      <c r="AD466" s="46">
        <f t="shared" si="277"/>
        <v>60176</v>
      </c>
      <c r="AE466" s="258" t="e">
        <f t="shared" si="253"/>
        <v>#NUM!</v>
      </c>
      <c r="AF466" s="259" t="e">
        <f t="shared" si="267"/>
        <v>#NUM!</v>
      </c>
      <c r="AG466" s="271" t="e">
        <f t="shared" si="254"/>
        <v>#NUM!</v>
      </c>
      <c r="AH466" s="260" t="e">
        <f t="shared" si="268"/>
        <v>#NUM!</v>
      </c>
      <c r="AJ466" s="43">
        <v>457</v>
      </c>
      <c r="AK466" s="46">
        <f t="shared" si="278"/>
        <v>60176</v>
      </c>
      <c r="AL466" s="258" t="e">
        <f t="shared" si="255"/>
        <v>#NUM!</v>
      </c>
      <c r="AM466" s="259" t="e">
        <f t="shared" si="269"/>
        <v>#NUM!</v>
      </c>
      <c r="AN466" s="271" t="e">
        <f t="shared" si="256"/>
        <v>#NUM!</v>
      </c>
      <c r="AO466" s="260" t="e">
        <f t="shared" si="270"/>
        <v>#NUM!</v>
      </c>
      <c r="AQ466" s="43">
        <v>457</v>
      </c>
      <c r="AR466" s="46">
        <f t="shared" si="279"/>
        <v>60207</v>
      </c>
      <c r="AS466" s="258" t="e">
        <f t="shared" si="257"/>
        <v>#NUM!</v>
      </c>
      <c r="AT466" s="259" t="e">
        <f t="shared" si="271"/>
        <v>#NUM!</v>
      </c>
      <c r="AU466" s="271" t="e">
        <f t="shared" si="258"/>
        <v>#NUM!</v>
      </c>
      <c r="AV466" s="260">
        <f t="shared" si="272"/>
        <v>0</v>
      </c>
    </row>
    <row r="467" spans="1:48" x14ac:dyDescent="0.45">
      <c r="A467" s="49">
        <v>458</v>
      </c>
      <c r="B467" s="46">
        <f t="shared" si="273"/>
        <v>60207</v>
      </c>
      <c r="C467" s="268" t="e">
        <f t="shared" si="245"/>
        <v>#NUM!</v>
      </c>
      <c r="D467" s="262" t="e">
        <f t="shared" si="259"/>
        <v>#NUM!</v>
      </c>
      <c r="E467" s="262" t="e">
        <f t="shared" si="246"/>
        <v>#NUM!</v>
      </c>
      <c r="F467" s="263" t="e">
        <f t="shared" si="260"/>
        <v>#NUM!</v>
      </c>
      <c r="G467" s="27"/>
      <c r="H467" s="45">
        <v>458</v>
      </c>
      <c r="I467" s="46">
        <f t="shared" si="274"/>
        <v>60207</v>
      </c>
      <c r="J467" s="261" t="e">
        <f t="shared" si="247"/>
        <v>#NUM!</v>
      </c>
      <c r="K467" s="262" t="e">
        <f t="shared" si="261"/>
        <v>#NUM!</v>
      </c>
      <c r="L467" s="272" t="e">
        <f t="shared" si="248"/>
        <v>#NUM!</v>
      </c>
      <c r="M467" s="263" t="e">
        <f t="shared" si="262"/>
        <v>#NUM!</v>
      </c>
      <c r="N467" s="26"/>
      <c r="O467" s="45">
        <v>458</v>
      </c>
      <c r="P467" s="46">
        <f t="shared" si="275"/>
        <v>60207</v>
      </c>
      <c r="Q467" s="261" t="e">
        <f t="shared" si="249"/>
        <v>#NUM!</v>
      </c>
      <c r="R467" s="262" t="e">
        <f t="shared" si="263"/>
        <v>#NUM!</v>
      </c>
      <c r="S467" s="272" t="e">
        <f t="shared" si="250"/>
        <v>#NUM!</v>
      </c>
      <c r="T467" s="263" t="e">
        <f t="shared" si="264"/>
        <v>#NUM!</v>
      </c>
      <c r="V467" s="45">
        <v>458</v>
      </c>
      <c r="W467" s="46">
        <f t="shared" si="276"/>
        <v>60207</v>
      </c>
      <c r="X467" s="261" t="e">
        <f t="shared" si="251"/>
        <v>#NUM!</v>
      </c>
      <c r="Y467" s="262" t="e">
        <f t="shared" si="265"/>
        <v>#NUM!</v>
      </c>
      <c r="Z467" s="272" t="e">
        <f t="shared" si="252"/>
        <v>#NUM!</v>
      </c>
      <c r="AA467" s="263" t="e">
        <f t="shared" si="266"/>
        <v>#NUM!</v>
      </c>
      <c r="AC467" s="45">
        <v>458</v>
      </c>
      <c r="AD467" s="46">
        <f t="shared" si="277"/>
        <v>60207</v>
      </c>
      <c r="AE467" s="261" t="e">
        <f t="shared" si="253"/>
        <v>#NUM!</v>
      </c>
      <c r="AF467" s="262" t="e">
        <f t="shared" si="267"/>
        <v>#NUM!</v>
      </c>
      <c r="AG467" s="272" t="e">
        <f t="shared" si="254"/>
        <v>#NUM!</v>
      </c>
      <c r="AH467" s="263" t="e">
        <f t="shared" si="268"/>
        <v>#NUM!</v>
      </c>
      <c r="AJ467" s="45">
        <v>458</v>
      </c>
      <c r="AK467" s="46">
        <f t="shared" si="278"/>
        <v>60207</v>
      </c>
      <c r="AL467" s="261" t="e">
        <f t="shared" si="255"/>
        <v>#NUM!</v>
      </c>
      <c r="AM467" s="262" t="e">
        <f t="shared" si="269"/>
        <v>#NUM!</v>
      </c>
      <c r="AN467" s="272" t="e">
        <f t="shared" si="256"/>
        <v>#NUM!</v>
      </c>
      <c r="AO467" s="263" t="e">
        <f t="shared" si="270"/>
        <v>#NUM!</v>
      </c>
      <c r="AQ467" s="45">
        <v>458</v>
      </c>
      <c r="AR467" s="46">
        <f t="shared" si="279"/>
        <v>60237</v>
      </c>
      <c r="AS467" s="261" t="e">
        <f t="shared" si="257"/>
        <v>#NUM!</v>
      </c>
      <c r="AT467" s="262" t="e">
        <f t="shared" si="271"/>
        <v>#NUM!</v>
      </c>
      <c r="AU467" s="272" t="e">
        <f t="shared" si="258"/>
        <v>#NUM!</v>
      </c>
      <c r="AV467" s="263">
        <f t="shared" si="272"/>
        <v>0</v>
      </c>
    </row>
    <row r="468" spans="1:48" x14ac:dyDescent="0.45">
      <c r="A468" s="49">
        <v>459</v>
      </c>
      <c r="B468" s="46">
        <f t="shared" si="273"/>
        <v>60237</v>
      </c>
      <c r="C468" s="268" t="e">
        <f t="shared" si="245"/>
        <v>#NUM!</v>
      </c>
      <c r="D468" s="262" t="e">
        <f t="shared" si="259"/>
        <v>#NUM!</v>
      </c>
      <c r="E468" s="262" t="e">
        <f t="shared" si="246"/>
        <v>#NUM!</v>
      </c>
      <c r="F468" s="263" t="e">
        <f t="shared" si="260"/>
        <v>#NUM!</v>
      </c>
      <c r="G468" s="27"/>
      <c r="H468" s="45">
        <v>459</v>
      </c>
      <c r="I468" s="46">
        <f t="shared" si="274"/>
        <v>60237</v>
      </c>
      <c r="J468" s="261" t="e">
        <f t="shared" si="247"/>
        <v>#NUM!</v>
      </c>
      <c r="K468" s="262" t="e">
        <f t="shared" si="261"/>
        <v>#NUM!</v>
      </c>
      <c r="L468" s="272" t="e">
        <f t="shared" si="248"/>
        <v>#NUM!</v>
      </c>
      <c r="M468" s="263" t="e">
        <f t="shared" si="262"/>
        <v>#NUM!</v>
      </c>
      <c r="N468" s="26"/>
      <c r="O468" s="45">
        <v>459</v>
      </c>
      <c r="P468" s="46">
        <f t="shared" si="275"/>
        <v>60237</v>
      </c>
      <c r="Q468" s="261" t="e">
        <f t="shared" si="249"/>
        <v>#NUM!</v>
      </c>
      <c r="R468" s="262" t="e">
        <f t="shared" si="263"/>
        <v>#NUM!</v>
      </c>
      <c r="S468" s="272" t="e">
        <f t="shared" si="250"/>
        <v>#NUM!</v>
      </c>
      <c r="T468" s="263" t="e">
        <f t="shared" si="264"/>
        <v>#NUM!</v>
      </c>
      <c r="V468" s="45">
        <v>459</v>
      </c>
      <c r="W468" s="46">
        <f t="shared" si="276"/>
        <v>60237</v>
      </c>
      <c r="X468" s="261" t="e">
        <f t="shared" si="251"/>
        <v>#NUM!</v>
      </c>
      <c r="Y468" s="262" t="e">
        <f t="shared" si="265"/>
        <v>#NUM!</v>
      </c>
      <c r="Z468" s="272" t="e">
        <f t="shared" si="252"/>
        <v>#NUM!</v>
      </c>
      <c r="AA468" s="263" t="e">
        <f t="shared" si="266"/>
        <v>#NUM!</v>
      </c>
      <c r="AC468" s="45">
        <v>459</v>
      </c>
      <c r="AD468" s="46">
        <f t="shared" si="277"/>
        <v>60237</v>
      </c>
      <c r="AE468" s="261" t="e">
        <f t="shared" si="253"/>
        <v>#NUM!</v>
      </c>
      <c r="AF468" s="262" t="e">
        <f t="shared" si="267"/>
        <v>#NUM!</v>
      </c>
      <c r="AG468" s="272" t="e">
        <f t="shared" si="254"/>
        <v>#NUM!</v>
      </c>
      <c r="AH468" s="263" t="e">
        <f t="shared" si="268"/>
        <v>#NUM!</v>
      </c>
      <c r="AJ468" s="45">
        <v>459</v>
      </c>
      <c r="AK468" s="46">
        <f t="shared" si="278"/>
        <v>60237</v>
      </c>
      <c r="AL468" s="261" t="e">
        <f t="shared" si="255"/>
        <v>#NUM!</v>
      </c>
      <c r="AM468" s="262" t="e">
        <f t="shared" si="269"/>
        <v>#NUM!</v>
      </c>
      <c r="AN468" s="272" t="e">
        <f t="shared" si="256"/>
        <v>#NUM!</v>
      </c>
      <c r="AO468" s="263" t="e">
        <f t="shared" si="270"/>
        <v>#NUM!</v>
      </c>
      <c r="AQ468" s="45">
        <v>459</v>
      </c>
      <c r="AR468" s="46">
        <f t="shared" si="279"/>
        <v>60268</v>
      </c>
      <c r="AS468" s="261" t="e">
        <f t="shared" si="257"/>
        <v>#NUM!</v>
      </c>
      <c r="AT468" s="262" t="e">
        <f t="shared" si="271"/>
        <v>#NUM!</v>
      </c>
      <c r="AU468" s="272" t="e">
        <f t="shared" si="258"/>
        <v>#NUM!</v>
      </c>
      <c r="AV468" s="263">
        <f t="shared" si="272"/>
        <v>0</v>
      </c>
    </row>
    <row r="469" spans="1:48" x14ac:dyDescent="0.45">
      <c r="A469" s="49">
        <v>460</v>
      </c>
      <c r="B469" s="46">
        <f t="shared" si="273"/>
        <v>60268</v>
      </c>
      <c r="C469" s="268" t="e">
        <f t="shared" si="245"/>
        <v>#NUM!</v>
      </c>
      <c r="D469" s="262" t="e">
        <f t="shared" si="259"/>
        <v>#NUM!</v>
      </c>
      <c r="E469" s="262" t="e">
        <f t="shared" si="246"/>
        <v>#NUM!</v>
      </c>
      <c r="F469" s="263" t="e">
        <f t="shared" si="260"/>
        <v>#NUM!</v>
      </c>
      <c r="G469" s="27"/>
      <c r="H469" s="45">
        <v>460</v>
      </c>
      <c r="I469" s="46">
        <f t="shared" si="274"/>
        <v>60268</v>
      </c>
      <c r="J469" s="261" t="e">
        <f t="shared" si="247"/>
        <v>#NUM!</v>
      </c>
      <c r="K469" s="262" t="e">
        <f t="shared" si="261"/>
        <v>#NUM!</v>
      </c>
      <c r="L469" s="272" t="e">
        <f t="shared" si="248"/>
        <v>#NUM!</v>
      </c>
      <c r="M469" s="263" t="e">
        <f t="shared" si="262"/>
        <v>#NUM!</v>
      </c>
      <c r="N469" s="26"/>
      <c r="O469" s="45">
        <v>460</v>
      </c>
      <c r="P469" s="46">
        <f t="shared" si="275"/>
        <v>60268</v>
      </c>
      <c r="Q469" s="261" t="e">
        <f t="shared" si="249"/>
        <v>#NUM!</v>
      </c>
      <c r="R469" s="262" t="e">
        <f t="shared" si="263"/>
        <v>#NUM!</v>
      </c>
      <c r="S469" s="272" t="e">
        <f t="shared" si="250"/>
        <v>#NUM!</v>
      </c>
      <c r="T469" s="263" t="e">
        <f t="shared" si="264"/>
        <v>#NUM!</v>
      </c>
      <c r="V469" s="45">
        <v>460</v>
      </c>
      <c r="W469" s="46">
        <f t="shared" si="276"/>
        <v>60268</v>
      </c>
      <c r="X469" s="261" t="e">
        <f t="shared" si="251"/>
        <v>#NUM!</v>
      </c>
      <c r="Y469" s="262" t="e">
        <f t="shared" si="265"/>
        <v>#NUM!</v>
      </c>
      <c r="Z469" s="272" t="e">
        <f t="shared" si="252"/>
        <v>#NUM!</v>
      </c>
      <c r="AA469" s="263" t="e">
        <f t="shared" si="266"/>
        <v>#NUM!</v>
      </c>
      <c r="AC469" s="45">
        <v>460</v>
      </c>
      <c r="AD469" s="46">
        <f t="shared" si="277"/>
        <v>60268</v>
      </c>
      <c r="AE469" s="261" t="e">
        <f t="shared" si="253"/>
        <v>#NUM!</v>
      </c>
      <c r="AF469" s="262" t="e">
        <f t="shared" si="267"/>
        <v>#NUM!</v>
      </c>
      <c r="AG469" s="272" t="e">
        <f t="shared" si="254"/>
        <v>#NUM!</v>
      </c>
      <c r="AH469" s="263" t="e">
        <f t="shared" si="268"/>
        <v>#NUM!</v>
      </c>
      <c r="AJ469" s="45">
        <v>460</v>
      </c>
      <c r="AK469" s="46">
        <f t="shared" si="278"/>
        <v>60268</v>
      </c>
      <c r="AL469" s="261" t="e">
        <f t="shared" si="255"/>
        <v>#NUM!</v>
      </c>
      <c r="AM469" s="262" t="e">
        <f t="shared" si="269"/>
        <v>#NUM!</v>
      </c>
      <c r="AN469" s="272" t="e">
        <f t="shared" si="256"/>
        <v>#NUM!</v>
      </c>
      <c r="AO469" s="263" t="e">
        <f t="shared" si="270"/>
        <v>#NUM!</v>
      </c>
      <c r="AQ469" s="45">
        <v>460</v>
      </c>
      <c r="AR469" s="46">
        <f t="shared" si="279"/>
        <v>60299</v>
      </c>
      <c r="AS469" s="261" t="e">
        <f t="shared" si="257"/>
        <v>#NUM!</v>
      </c>
      <c r="AT469" s="262" t="e">
        <f t="shared" si="271"/>
        <v>#NUM!</v>
      </c>
      <c r="AU469" s="272" t="e">
        <f t="shared" si="258"/>
        <v>#NUM!</v>
      </c>
      <c r="AV469" s="263">
        <f t="shared" si="272"/>
        <v>0</v>
      </c>
    </row>
    <row r="470" spans="1:48" x14ac:dyDescent="0.45">
      <c r="A470" s="49">
        <v>461</v>
      </c>
      <c r="B470" s="46">
        <f t="shared" si="273"/>
        <v>60299</v>
      </c>
      <c r="C470" s="268" t="e">
        <f t="shared" si="245"/>
        <v>#NUM!</v>
      </c>
      <c r="D470" s="262" t="e">
        <f t="shared" si="259"/>
        <v>#NUM!</v>
      </c>
      <c r="E470" s="262" t="e">
        <f t="shared" si="246"/>
        <v>#NUM!</v>
      </c>
      <c r="F470" s="263" t="e">
        <f t="shared" si="260"/>
        <v>#NUM!</v>
      </c>
      <c r="G470" s="27"/>
      <c r="H470" s="45">
        <v>461</v>
      </c>
      <c r="I470" s="46">
        <f t="shared" si="274"/>
        <v>60299</v>
      </c>
      <c r="J470" s="261" t="e">
        <f t="shared" si="247"/>
        <v>#NUM!</v>
      </c>
      <c r="K470" s="262" t="e">
        <f t="shared" si="261"/>
        <v>#NUM!</v>
      </c>
      <c r="L470" s="272" t="e">
        <f t="shared" si="248"/>
        <v>#NUM!</v>
      </c>
      <c r="M470" s="263" t="e">
        <f t="shared" si="262"/>
        <v>#NUM!</v>
      </c>
      <c r="N470" s="26"/>
      <c r="O470" s="45">
        <v>461</v>
      </c>
      <c r="P470" s="46">
        <f t="shared" si="275"/>
        <v>60299</v>
      </c>
      <c r="Q470" s="261" t="e">
        <f t="shared" si="249"/>
        <v>#NUM!</v>
      </c>
      <c r="R470" s="262" t="e">
        <f t="shared" si="263"/>
        <v>#NUM!</v>
      </c>
      <c r="S470" s="272" t="e">
        <f t="shared" si="250"/>
        <v>#NUM!</v>
      </c>
      <c r="T470" s="263" t="e">
        <f t="shared" si="264"/>
        <v>#NUM!</v>
      </c>
      <c r="V470" s="45">
        <v>461</v>
      </c>
      <c r="W470" s="46">
        <f t="shared" si="276"/>
        <v>60299</v>
      </c>
      <c r="X470" s="261" t="e">
        <f t="shared" si="251"/>
        <v>#NUM!</v>
      </c>
      <c r="Y470" s="262" t="e">
        <f t="shared" si="265"/>
        <v>#NUM!</v>
      </c>
      <c r="Z470" s="272" t="e">
        <f t="shared" si="252"/>
        <v>#NUM!</v>
      </c>
      <c r="AA470" s="263" t="e">
        <f t="shared" si="266"/>
        <v>#NUM!</v>
      </c>
      <c r="AC470" s="45">
        <v>461</v>
      </c>
      <c r="AD470" s="46">
        <f t="shared" si="277"/>
        <v>60299</v>
      </c>
      <c r="AE470" s="261" t="e">
        <f t="shared" si="253"/>
        <v>#NUM!</v>
      </c>
      <c r="AF470" s="262" t="e">
        <f t="shared" si="267"/>
        <v>#NUM!</v>
      </c>
      <c r="AG470" s="272" t="e">
        <f t="shared" si="254"/>
        <v>#NUM!</v>
      </c>
      <c r="AH470" s="263" t="e">
        <f t="shared" si="268"/>
        <v>#NUM!</v>
      </c>
      <c r="AJ470" s="45">
        <v>461</v>
      </c>
      <c r="AK470" s="46">
        <f t="shared" si="278"/>
        <v>60299</v>
      </c>
      <c r="AL470" s="261" t="e">
        <f t="shared" si="255"/>
        <v>#NUM!</v>
      </c>
      <c r="AM470" s="262" t="e">
        <f t="shared" si="269"/>
        <v>#NUM!</v>
      </c>
      <c r="AN470" s="272" t="e">
        <f t="shared" si="256"/>
        <v>#NUM!</v>
      </c>
      <c r="AO470" s="263" t="e">
        <f t="shared" si="270"/>
        <v>#NUM!</v>
      </c>
      <c r="AQ470" s="45">
        <v>461</v>
      </c>
      <c r="AR470" s="46">
        <f t="shared" si="279"/>
        <v>60327</v>
      </c>
      <c r="AS470" s="261" t="e">
        <f t="shared" si="257"/>
        <v>#NUM!</v>
      </c>
      <c r="AT470" s="262" t="e">
        <f t="shared" si="271"/>
        <v>#NUM!</v>
      </c>
      <c r="AU470" s="272" t="e">
        <f t="shared" si="258"/>
        <v>#NUM!</v>
      </c>
      <c r="AV470" s="263">
        <f t="shared" si="272"/>
        <v>0</v>
      </c>
    </row>
    <row r="471" spans="1:48" x14ac:dyDescent="0.45">
      <c r="A471" s="49">
        <v>462</v>
      </c>
      <c r="B471" s="46">
        <f t="shared" si="273"/>
        <v>60327</v>
      </c>
      <c r="C471" s="268" t="e">
        <f t="shared" si="245"/>
        <v>#NUM!</v>
      </c>
      <c r="D471" s="262" t="e">
        <f t="shared" si="259"/>
        <v>#NUM!</v>
      </c>
      <c r="E471" s="262" t="e">
        <f t="shared" si="246"/>
        <v>#NUM!</v>
      </c>
      <c r="F471" s="263" t="e">
        <f t="shared" si="260"/>
        <v>#NUM!</v>
      </c>
      <c r="G471" s="27"/>
      <c r="H471" s="45">
        <v>462</v>
      </c>
      <c r="I471" s="46">
        <f t="shared" si="274"/>
        <v>60327</v>
      </c>
      <c r="J471" s="261" t="e">
        <f t="shared" si="247"/>
        <v>#NUM!</v>
      </c>
      <c r="K471" s="262" t="e">
        <f t="shared" si="261"/>
        <v>#NUM!</v>
      </c>
      <c r="L471" s="272" t="e">
        <f t="shared" si="248"/>
        <v>#NUM!</v>
      </c>
      <c r="M471" s="263" t="e">
        <f t="shared" si="262"/>
        <v>#NUM!</v>
      </c>
      <c r="N471" s="26"/>
      <c r="O471" s="45">
        <v>462</v>
      </c>
      <c r="P471" s="46">
        <f t="shared" si="275"/>
        <v>60327</v>
      </c>
      <c r="Q471" s="261" t="e">
        <f t="shared" si="249"/>
        <v>#NUM!</v>
      </c>
      <c r="R471" s="262" t="e">
        <f t="shared" si="263"/>
        <v>#NUM!</v>
      </c>
      <c r="S471" s="272" t="e">
        <f t="shared" si="250"/>
        <v>#NUM!</v>
      </c>
      <c r="T471" s="263" t="e">
        <f t="shared" si="264"/>
        <v>#NUM!</v>
      </c>
      <c r="V471" s="45">
        <v>462</v>
      </c>
      <c r="W471" s="46">
        <f t="shared" si="276"/>
        <v>60327</v>
      </c>
      <c r="X471" s="261" t="e">
        <f t="shared" si="251"/>
        <v>#NUM!</v>
      </c>
      <c r="Y471" s="262" t="e">
        <f t="shared" si="265"/>
        <v>#NUM!</v>
      </c>
      <c r="Z471" s="272" t="e">
        <f t="shared" si="252"/>
        <v>#NUM!</v>
      </c>
      <c r="AA471" s="263" t="e">
        <f t="shared" si="266"/>
        <v>#NUM!</v>
      </c>
      <c r="AC471" s="45">
        <v>462</v>
      </c>
      <c r="AD471" s="46">
        <f t="shared" si="277"/>
        <v>60327</v>
      </c>
      <c r="AE471" s="261" t="e">
        <f t="shared" si="253"/>
        <v>#NUM!</v>
      </c>
      <c r="AF471" s="262" t="e">
        <f t="shared" si="267"/>
        <v>#NUM!</v>
      </c>
      <c r="AG471" s="272" t="e">
        <f t="shared" si="254"/>
        <v>#NUM!</v>
      </c>
      <c r="AH471" s="263" t="e">
        <f t="shared" si="268"/>
        <v>#NUM!</v>
      </c>
      <c r="AJ471" s="45">
        <v>462</v>
      </c>
      <c r="AK471" s="46">
        <f t="shared" si="278"/>
        <v>60327</v>
      </c>
      <c r="AL471" s="261" t="e">
        <f t="shared" si="255"/>
        <v>#NUM!</v>
      </c>
      <c r="AM471" s="262" t="e">
        <f t="shared" si="269"/>
        <v>#NUM!</v>
      </c>
      <c r="AN471" s="272" t="e">
        <f t="shared" si="256"/>
        <v>#NUM!</v>
      </c>
      <c r="AO471" s="263" t="e">
        <f t="shared" si="270"/>
        <v>#NUM!</v>
      </c>
      <c r="AQ471" s="45">
        <v>462</v>
      </c>
      <c r="AR471" s="46">
        <f t="shared" si="279"/>
        <v>60358</v>
      </c>
      <c r="AS471" s="261" t="e">
        <f t="shared" si="257"/>
        <v>#NUM!</v>
      </c>
      <c r="AT471" s="262" t="e">
        <f t="shared" si="271"/>
        <v>#NUM!</v>
      </c>
      <c r="AU471" s="272" t="e">
        <f t="shared" si="258"/>
        <v>#NUM!</v>
      </c>
      <c r="AV471" s="263">
        <f t="shared" si="272"/>
        <v>0</v>
      </c>
    </row>
    <row r="472" spans="1:48" x14ac:dyDescent="0.45">
      <c r="A472" s="49">
        <v>463</v>
      </c>
      <c r="B472" s="46">
        <f t="shared" si="273"/>
        <v>60358</v>
      </c>
      <c r="C472" s="268" t="e">
        <f t="shared" si="245"/>
        <v>#NUM!</v>
      </c>
      <c r="D472" s="262" t="e">
        <f t="shared" si="259"/>
        <v>#NUM!</v>
      </c>
      <c r="E472" s="262" t="e">
        <f t="shared" si="246"/>
        <v>#NUM!</v>
      </c>
      <c r="F472" s="263" t="e">
        <f t="shared" si="260"/>
        <v>#NUM!</v>
      </c>
      <c r="G472" s="27"/>
      <c r="H472" s="45">
        <v>463</v>
      </c>
      <c r="I472" s="46">
        <f t="shared" si="274"/>
        <v>60358</v>
      </c>
      <c r="J472" s="261" t="e">
        <f t="shared" si="247"/>
        <v>#NUM!</v>
      </c>
      <c r="K472" s="262" t="e">
        <f t="shared" si="261"/>
        <v>#NUM!</v>
      </c>
      <c r="L472" s="272" t="e">
        <f t="shared" si="248"/>
        <v>#NUM!</v>
      </c>
      <c r="M472" s="263" t="e">
        <f t="shared" si="262"/>
        <v>#NUM!</v>
      </c>
      <c r="N472" s="26"/>
      <c r="O472" s="45">
        <v>463</v>
      </c>
      <c r="P472" s="46">
        <f t="shared" si="275"/>
        <v>60358</v>
      </c>
      <c r="Q472" s="261" t="e">
        <f t="shared" si="249"/>
        <v>#NUM!</v>
      </c>
      <c r="R472" s="262" t="e">
        <f t="shared" si="263"/>
        <v>#NUM!</v>
      </c>
      <c r="S472" s="272" t="e">
        <f t="shared" si="250"/>
        <v>#NUM!</v>
      </c>
      <c r="T472" s="263" t="e">
        <f t="shared" si="264"/>
        <v>#NUM!</v>
      </c>
      <c r="V472" s="45">
        <v>463</v>
      </c>
      <c r="W472" s="46">
        <f t="shared" si="276"/>
        <v>60358</v>
      </c>
      <c r="X472" s="261" t="e">
        <f t="shared" si="251"/>
        <v>#NUM!</v>
      </c>
      <c r="Y472" s="262" t="e">
        <f t="shared" si="265"/>
        <v>#NUM!</v>
      </c>
      <c r="Z472" s="272" t="e">
        <f t="shared" si="252"/>
        <v>#NUM!</v>
      </c>
      <c r="AA472" s="263" t="e">
        <f t="shared" si="266"/>
        <v>#NUM!</v>
      </c>
      <c r="AC472" s="45">
        <v>463</v>
      </c>
      <c r="AD472" s="46">
        <f t="shared" si="277"/>
        <v>60358</v>
      </c>
      <c r="AE472" s="261" t="e">
        <f t="shared" si="253"/>
        <v>#NUM!</v>
      </c>
      <c r="AF472" s="262" t="e">
        <f t="shared" si="267"/>
        <v>#NUM!</v>
      </c>
      <c r="AG472" s="272" t="e">
        <f t="shared" si="254"/>
        <v>#NUM!</v>
      </c>
      <c r="AH472" s="263" t="e">
        <f t="shared" si="268"/>
        <v>#NUM!</v>
      </c>
      <c r="AJ472" s="45">
        <v>463</v>
      </c>
      <c r="AK472" s="46">
        <f t="shared" si="278"/>
        <v>60358</v>
      </c>
      <c r="AL472" s="261" t="e">
        <f t="shared" si="255"/>
        <v>#NUM!</v>
      </c>
      <c r="AM472" s="262" t="e">
        <f t="shared" si="269"/>
        <v>#NUM!</v>
      </c>
      <c r="AN472" s="272" t="e">
        <f t="shared" si="256"/>
        <v>#NUM!</v>
      </c>
      <c r="AO472" s="263" t="e">
        <f t="shared" si="270"/>
        <v>#NUM!</v>
      </c>
      <c r="AQ472" s="45">
        <v>463</v>
      </c>
      <c r="AR472" s="46">
        <f t="shared" si="279"/>
        <v>60388</v>
      </c>
      <c r="AS472" s="261" t="e">
        <f t="shared" si="257"/>
        <v>#NUM!</v>
      </c>
      <c r="AT472" s="262" t="e">
        <f t="shared" si="271"/>
        <v>#NUM!</v>
      </c>
      <c r="AU472" s="272" t="e">
        <f t="shared" si="258"/>
        <v>#NUM!</v>
      </c>
      <c r="AV472" s="263">
        <f t="shared" si="272"/>
        <v>0</v>
      </c>
    </row>
    <row r="473" spans="1:48" x14ac:dyDescent="0.45">
      <c r="A473" s="49">
        <v>464</v>
      </c>
      <c r="B473" s="46">
        <f t="shared" si="273"/>
        <v>60388</v>
      </c>
      <c r="C473" s="268" t="e">
        <f t="shared" si="245"/>
        <v>#NUM!</v>
      </c>
      <c r="D473" s="262" t="e">
        <f t="shared" si="259"/>
        <v>#NUM!</v>
      </c>
      <c r="E473" s="262" t="e">
        <f t="shared" si="246"/>
        <v>#NUM!</v>
      </c>
      <c r="F473" s="263" t="e">
        <f t="shared" si="260"/>
        <v>#NUM!</v>
      </c>
      <c r="G473" s="27"/>
      <c r="H473" s="45">
        <v>464</v>
      </c>
      <c r="I473" s="46">
        <f t="shared" si="274"/>
        <v>60388</v>
      </c>
      <c r="J473" s="261" t="e">
        <f t="shared" si="247"/>
        <v>#NUM!</v>
      </c>
      <c r="K473" s="262" t="e">
        <f t="shared" si="261"/>
        <v>#NUM!</v>
      </c>
      <c r="L473" s="272" t="e">
        <f t="shared" si="248"/>
        <v>#NUM!</v>
      </c>
      <c r="M473" s="263" t="e">
        <f t="shared" si="262"/>
        <v>#NUM!</v>
      </c>
      <c r="N473" s="26"/>
      <c r="O473" s="45">
        <v>464</v>
      </c>
      <c r="P473" s="46">
        <f t="shared" si="275"/>
        <v>60388</v>
      </c>
      <c r="Q473" s="261" t="e">
        <f t="shared" si="249"/>
        <v>#NUM!</v>
      </c>
      <c r="R473" s="262" t="e">
        <f t="shared" si="263"/>
        <v>#NUM!</v>
      </c>
      <c r="S473" s="272" t="e">
        <f t="shared" si="250"/>
        <v>#NUM!</v>
      </c>
      <c r="T473" s="263" t="e">
        <f t="shared" si="264"/>
        <v>#NUM!</v>
      </c>
      <c r="V473" s="45">
        <v>464</v>
      </c>
      <c r="W473" s="46">
        <f t="shared" si="276"/>
        <v>60388</v>
      </c>
      <c r="X473" s="261" t="e">
        <f t="shared" si="251"/>
        <v>#NUM!</v>
      </c>
      <c r="Y473" s="262" t="e">
        <f t="shared" si="265"/>
        <v>#NUM!</v>
      </c>
      <c r="Z473" s="272" t="e">
        <f t="shared" si="252"/>
        <v>#NUM!</v>
      </c>
      <c r="AA473" s="263" t="e">
        <f t="shared" si="266"/>
        <v>#NUM!</v>
      </c>
      <c r="AC473" s="45">
        <v>464</v>
      </c>
      <c r="AD473" s="46">
        <f t="shared" si="277"/>
        <v>60388</v>
      </c>
      <c r="AE473" s="261" t="e">
        <f t="shared" si="253"/>
        <v>#NUM!</v>
      </c>
      <c r="AF473" s="262" t="e">
        <f t="shared" si="267"/>
        <v>#NUM!</v>
      </c>
      <c r="AG473" s="272" t="e">
        <f t="shared" si="254"/>
        <v>#NUM!</v>
      </c>
      <c r="AH473" s="263" t="e">
        <f t="shared" si="268"/>
        <v>#NUM!</v>
      </c>
      <c r="AJ473" s="45">
        <v>464</v>
      </c>
      <c r="AK473" s="46">
        <f t="shared" si="278"/>
        <v>60388</v>
      </c>
      <c r="AL473" s="261" t="e">
        <f t="shared" si="255"/>
        <v>#NUM!</v>
      </c>
      <c r="AM473" s="262" t="e">
        <f t="shared" si="269"/>
        <v>#NUM!</v>
      </c>
      <c r="AN473" s="272" t="e">
        <f t="shared" si="256"/>
        <v>#NUM!</v>
      </c>
      <c r="AO473" s="263" t="e">
        <f t="shared" si="270"/>
        <v>#NUM!</v>
      </c>
      <c r="AQ473" s="45">
        <v>464</v>
      </c>
      <c r="AR473" s="46">
        <f t="shared" si="279"/>
        <v>60419</v>
      </c>
      <c r="AS473" s="261" t="e">
        <f t="shared" si="257"/>
        <v>#NUM!</v>
      </c>
      <c r="AT473" s="262" t="e">
        <f t="shared" si="271"/>
        <v>#NUM!</v>
      </c>
      <c r="AU473" s="272" t="e">
        <f t="shared" si="258"/>
        <v>#NUM!</v>
      </c>
      <c r="AV473" s="263">
        <f t="shared" si="272"/>
        <v>0</v>
      </c>
    </row>
    <row r="474" spans="1:48" x14ac:dyDescent="0.45">
      <c r="A474" s="49">
        <v>465</v>
      </c>
      <c r="B474" s="46">
        <f t="shared" si="273"/>
        <v>60419</v>
      </c>
      <c r="C474" s="268" t="e">
        <f t="shared" si="245"/>
        <v>#NUM!</v>
      </c>
      <c r="D474" s="262" t="e">
        <f t="shared" si="259"/>
        <v>#NUM!</v>
      </c>
      <c r="E474" s="262" t="e">
        <f t="shared" si="246"/>
        <v>#NUM!</v>
      </c>
      <c r="F474" s="263" t="e">
        <f t="shared" si="260"/>
        <v>#NUM!</v>
      </c>
      <c r="G474" s="27"/>
      <c r="H474" s="45">
        <v>465</v>
      </c>
      <c r="I474" s="46">
        <f t="shared" si="274"/>
        <v>60419</v>
      </c>
      <c r="J474" s="261" t="e">
        <f t="shared" si="247"/>
        <v>#NUM!</v>
      </c>
      <c r="K474" s="262" t="e">
        <f t="shared" si="261"/>
        <v>#NUM!</v>
      </c>
      <c r="L474" s="272" t="e">
        <f t="shared" si="248"/>
        <v>#NUM!</v>
      </c>
      <c r="M474" s="263" t="e">
        <f t="shared" si="262"/>
        <v>#NUM!</v>
      </c>
      <c r="N474" s="26"/>
      <c r="O474" s="45">
        <v>465</v>
      </c>
      <c r="P474" s="46">
        <f t="shared" si="275"/>
        <v>60419</v>
      </c>
      <c r="Q474" s="261" t="e">
        <f t="shared" si="249"/>
        <v>#NUM!</v>
      </c>
      <c r="R474" s="262" t="e">
        <f t="shared" si="263"/>
        <v>#NUM!</v>
      </c>
      <c r="S474" s="272" t="e">
        <f t="shared" si="250"/>
        <v>#NUM!</v>
      </c>
      <c r="T474" s="263" t="e">
        <f t="shared" si="264"/>
        <v>#NUM!</v>
      </c>
      <c r="V474" s="45">
        <v>465</v>
      </c>
      <c r="W474" s="46">
        <f t="shared" si="276"/>
        <v>60419</v>
      </c>
      <c r="X474" s="261" t="e">
        <f t="shared" si="251"/>
        <v>#NUM!</v>
      </c>
      <c r="Y474" s="262" t="e">
        <f t="shared" si="265"/>
        <v>#NUM!</v>
      </c>
      <c r="Z474" s="272" t="e">
        <f t="shared" si="252"/>
        <v>#NUM!</v>
      </c>
      <c r="AA474" s="263" t="e">
        <f t="shared" si="266"/>
        <v>#NUM!</v>
      </c>
      <c r="AC474" s="45">
        <v>465</v>
      </c>
      <c r="AD474" s="46">
        <f t="shared" si="277"/>
        <v>60419</v>
      </c>
      <c r="AE474" s="261" t="e">
        <f t="shared" si="253"/>
        <v>#NUM!</v>
      </c>
      <c r="AF474" s="262" t="e">
        <f t="shared" si="267"/>
        <v>#NUM!</v>
      </c>
      <c r="AG474" s="272" t="e">
        <f t="shared" si="254"/>
        <v>#NUM!</v>
      </c>
      <c r="AH474" s="263" t="e">
        <f t="shared" si="268"/>
        <v>#NUM!</v>
      </c>
      <c r="AJ474" s="45">
        <v>465</v>
      </c>
      <c r="AK474" s="46">
        <f t="shared" si="278"/>
        <v>60419</v>
      </c>
      <c r="AL474" s="261" t="e">
        <f t="shared" si="255"/>
        <v>#NUM!</v>
      </c>
      <c r="AM474" s="262" t="e">
        <f t="shared" si="269"/>
        <v>#NUM!</v>
      </c>
      <c r="AN474" s="272" t="e">
        <f t="shared" si="256"/>
        <v>#NUM!</v>
      </c>
      <c r="AO474" s="263" t="e">
        <f t="shared" si="270"/>
        <v>#NUM!</v>
      </c>
      <c r="AQ474" s="45">
        <v>465</v>
      </c>
      <c r="AR474" s="46">
        <f t="shared" si="279"/>
        <v>60449</v>
      </c>
      <c r="AS474" s="261" t="e">
        <f t="shared" si="257"/>
        <v>#NUM!</v>
      </c>
      <c r="AT474" s="262" t="e">
        <f t="shared" si="271"/>
        <v>#NUM!</v>
      </c>
      <c r="AU474" s="272" t="e">
        <f t="shared" si="258"/>
        <v>#NUM!</v>
      </c>
      <c r="AV474" s="263">
        <f t="shared" si="272"/>
        <v>0</v>
      </c>
    </row>
    <row r="475" spans="1:48" x14ac:dyDescent="0.45">
      <c r="A475" s="49">
        <v>466</v>
      </c>
      <c r="B475" s="46">
        <f t="shared" si="273"/>
        <v>60449</v>
      </c>
      <c r="C475" s="268" t="e">
        <f t="shared" si="245"/>
        <v>#NUM!</v>
      </c>
      <c r="D475" s="262" t="e">
        <f t="shared" si="259"/>
        <v>#NUM!</v>
      </c>
      <c r="E475" s="262" t="e">
        <f t="shared" si="246"/>
        <v>#NUM!</v>
      </c>
      <c r="F475" s="263" t="e">
        <f t="shared" si="260"/>
        <v>#NUM!</v>
      </c>
      <c r="G475" s="27"/>
      <c r="H475" s="45">
        <v>466</v>
      </c>
      <c r="I475" s="46">
        <f t="shared" si="274"/>
        <v>60449</v>
      </c>
      <c r="J475" s="261" t="e">
        <f t="shared" si="247"/>
        <v>#NUM!</v>
      </c>
      <c r="K475" s="262" t="e">
        <f t="shared" si="261"/>
        <v>#NUM!</v>
      </c>
      <c r="L475" s="272" t="e">
        <f t="shared" si="248"/>
        <v>#NUM!</v>
      </c>
      <c r="M475" s="263" t="e">
        <f t="shared" si="262"/>
        <v>#NUM!</v>
      </c>
      <c r="N475" s="26"/>
      <c r="O475" s="45">
        <v>466</v>
      </c>
      <c r="P475" s="46">
        <f t="shared" si="275"/>
        <v>60449</v>
      </c>
      <c r="Q475" s="261" t="e">
        <f t="shared" si="249"/>
        <v>#NUM!</v>
      </c>
      <c r="R475" s="262" t="e">
        <f t="shared" si="263"/>
        <v>#NUM!</v>
      </c>
      <c r="S475" s="272" t="e">
        <f t="shared" si="250"/>
        <v>#NUM!</v>
      </c>
      <c r="T475" s="263" t="e">
        <f t="shared" si="264"/>
        <v>#NUM!</v>
      </c>
      <c r="V475" s="45">
        <v>466</v>
      </c>
      <c r="W475" s="46">
        <f t="shared" si="276"/>
        <v>60449</v>
      </c>
      <c r="X475" s="261" t="e">
        <f t="shared" si="251"/>
        <v>#NUM!</v>
      </c>
      <c r="Y475" s="262" t="e">
        <f t="shared" si="265"/>
        <v>#NUM!</v>
      </c>
      <c r="Z475" s="272" t="e">
        <f t="shared" si="252"/>
        <v>#NUM!</v>
      </c>
      <c r="AA475" s="263" t="e">
        <f t="shared" si="266"/>
        <v>#NUM!</v>
      </c>
      <c r="AC475" s="45">
        <v>466</v>
      </c>
      <c r="AD475" s="46">
        <f t="shared" si="277"/>
        <v>60449</v>
      </c>
      <c r="AE475" s="261" t="e">
        <f t="shared" si="253"/>
        <v>#NUM!</v>
      </c>
      <c r="AF475" s="262" t="e">
        <f t="shared" si="267"/>
        <v>#NUM!</v>
      </c>
      <c r="AG475" s="272" t="e">
        <f t="shared" si="254"/>
        <v>#NUM!</v>
      </c>
      <c r="AH475" s="263" t="e">
        <f t="shared" si="268"/>
        <v>#NUM!</v>
      </c>
      <c r="AJ475" s="45">
        <v>466</v>
      </c>
      <c r="AK475" s="46">
        <f t="shared" si="278"/>
        <v>60449</v>
      </c>
      <c r="AL475" s="261" t="e">
        <f t="shared" si="255"/>
        <v>#NUM!</v>
      </c>
      <c r="AM475" s="262" t="e">
        <f t="shared" si="269"/>
        <v>#NUM!</v>
      </c>
      <c r="AN475" s="272" t="e">
        <f t="shared" si="256"/>
        <v>#NUM!</v>
      </c>
      <c r="AO475" s="263" t="e">
        <f t="shared" si="270"/>
        <v>#NUM!</v>
      </c>
      <c r="AQ475" s="45">
        <v>466</v>
      </c>
      <c r="AR475" s="46">
        <f t="shared" si="279"/>
        <v>60480</v>
      </c>
      <c r="AS475" s="261" t="e">
        <f t="shared" si="257"/>
        <v>#NUM!</v>
      </c>
      <c r="AT475" s="262" t="e">
        <f t="shared" si="271"/>
        <v>#NUM!</v>
      </c>
      <c r="AU475" s="272" t="e">
        <f t="shared" si="258"/>
        <v>#NUM!</v>
      </c>
      <c r="AV475" s="263">
        <f t="shared" si="272"/>
        <v>0</v>
      </c>
    </row>
    <row r="476" spans="1:48" x14ac:dyDescent="0.45">
      <c r="A476" s="49">
        <v>467</v>
      </c>
      <c r="B476" s="46">
        <f t="shared" si="273"/>
        <v>60480</v>
      </c>
      <c r="C476" s="268" t="e">
        <f t="shared" si="245"/>
        <v>#NUM!</v>
      </c>
      <c r="D476" s="262" t="e">
        <f t="shared" si="259"/>
        <v>#NUM!</v>
      </c>
      <c r="E476" s="262" t="e">
        <f t="shared" si="246"/>
        <v>#NUM!</v>
      </c>
      <c r="F476" s="263" t="e">
        <f t="shared" si="260"/>
        <v>#NUM!</v>
      </c>
      <c r="G476" s="27"/>
      <c r="H476" s="45">
        <v>467</v>
      </c>
      <c r="I476" s="46">
        <f t="shared" si="274"/>
        <v>60480</v>
      </c>
      <c r="J476" s="261" t="e">
        <f t="shared" si="247"/>
        <v>#NUM!</v>
      </c>
      <c r="K476" s="262" t="e">
        <f t="shared" si="261"/>
        <v>#NUM!</v>
      </c>
      <c r="L476" s="272" t="e">
        <f t="shared" si="248"/>
        <v>#NUM!</v>
      </c>
      <c r="M476" s="263" t="e">
        <f t="shared" si="262"/>
        <v>#NUM!</v>
      </c>
      <c r="N476" s="26"/>
      <c r="O476" s="45">
        <v>467</v>
      </c>
      <c r="P476" s="46">
        <f t="shared" si="275"/>
        <v>60480</v>
      </c>
      <c r="Q476" s="261" t="e">
        <f t="shared" si="249"/>
        <v>#NUM!</v>
      </c>
      <c r="R476" s="262" t="e">
        <f t="shared" si="263"/>
        <v>#NUM!</v>
      </c>
      <c r="S476" s="272" t="e">
        <f t="shared" si="250"/>
        <v>#NUM!</v>
      </c>
      <c r="T476" s="263" t="e">
        <f t="shared" si="264"/>
        <v>#NUM!</v>
      </c>
      <c r="V476" s="45">
        <v>467</v>
      </c>
      <c r="W476" s="46">
        <f t="shared" si="276"/>
        <v>60480</v>
      </c>
      <c r="X476" s="261" t="e">
        <f t="shared" si="251"/>
        <v>#NUM!</v>
      </c>
      <c r="Y476" s="262" t="e">
        <f t="shared" si="265"/>
        <v>#NUM!</v>
      </c>
      <c r="Z476" s="272" t="e">
        <f t="shared" si="252"/>
        <v>#NUM!</v>
      </c>
      <c r="AA476" s="263" t="e">
        <f t="shared" si="266"/>
        <v>#NUM!</v>
      </c>
      <c r="AC476" s="45">
        <v>467</v>
      </c>
      <c r="AD476" s="46">
        <f t="shared" si="277"/>
        <v>60480</v>
      </c>
      <c r="AE476" s="261" t="e">
        <f t="shared" si="253"/>
        <v>#NUM!</v>
      </c>
      <c r="AF476" s="262" t="e">
        <f t="shared" si="267"/>
        <v>#NUM!</v>
      </c>
      <c r="AG476" s="272" t="e">
        <f t="shared" si="254"/>
        <v>#NUM!</v>
      </c>
      <c r="AH476" s="263" t="e">
        <f t="shared" si="268"/>
        <v>#NUM!</v>
      </c>
      <c r="AJ476" s="45">
        <v>467</v>
      </c>
      <c r="AK476" s="46">
        <f t="shared" si="278"/>
        <v>60480</v>
      </c>
      <c r="AL476" s="261" t="e">
        <f t="shared" si="255"/>
        <v>#NUM!</v>
      </c>
      <c r="AM476" s="262" t="e">
        <f t="shared" si="269"/>
        <v>#NUM!</v>
      </c>
      <c r="AN476" s="272" t="e">
        <f t="shared" si="256"/>
        <v>#NUM!</v>
      </c>
      <c r="AO476" s="263" t="e">
        <f t="shared" si="270"/>
        <v>#NUM!</v>
      </c>
      <c r="AQ476" s="45">
        <v>467</v>
      </c>
      <c r="AR476" s="46">
        <f t="shared" si="279"/>
        <v>60511</v>
      </c>
      <c r="AS476" s="261" t="e">
        <f t="shared" si="257"/>
        <v>#NUM!</v>
      </c>
      <c r="AT476" s="262" t="e">
        <f t="shared" si="271"/>
        <v>#NUM!</v>
      </c>
      <c r="AU476" s="272" t="e">
        <f t="shared" si="258"/>
        <v>#NUM!</v>
      </c>
      <c r="AV476" s="263">
        <f t="shared" si="272"/>
        <v>0</v>
      </c>
    </row>
    <row r="477" spans="1:48" ht="14.65" thickBot="1" x14ac:dyDescent="0.5">
      <c r="A477" s="52">
        <v>468</v>
      </c>
      <c r="B477" s="53">
        <f t="shared" si="273"/>
        <v>60511</v>
      </c>
      <c r="C477" s="269" t="e">
        <f t="shared" si="245"/>
        <v>#NUM!</v>
      </c>
      <c r="D477" s="265" t="e">
        <f t="shared" si="259"/>
        <v>#NUM!</v>
      </c>
      <c r="E477" s="265" t="e">
        <f t="shared" si="246"/>
        <v>#NUM!</v>
      </c>
      <c r="F477" s="266" t="e">
        <f t="shared" si="260"/>
        <v>#NUM!</v>
      </c>
      <c r="G477" s="27"/>
      <c r="H477" s="47">
        <v>468</v>
      </c>
      <c r="I477" s="53">
        <f t="shared" si="274"/>
        <v>60511</v>
      </c>
      <c r="J477" s="264" t="e">
        <f t="shared" si="247"/>
        <v>#NUM!</v>
      </c>
      <c r="K477" s="265" t="e">
        <f t="shared" si="261"/>
        <v>#NUM!</v>
      </c>
      <c r="L477" s="273" t="e">
        <f t="shared" si="248"/>
        <v>#NUM!</v>
      </c>
      <c r="M477" s="266" t="e">
        <f t="shared" si="262"/>
        <v>#NUM!</v>
      </c>
      <c r="N477" s="26"/>
      <c r="O477" s="47">
        <v>468</v>
      </c>
      <c r="P477" s="53">
        <f t="shared" si="275"/>
        <v>60511</v>
      </c>
      <c r="Q477" s="264" t="e">
        <f t="shared" si="249"/>
        <v>#NUM!</v>
      </c>
      <c r="R477" s="265" t="e">
        <f t="shared" si="263"/>
        <v>#NUM!</v>
      </c>
      <c r="S477" s="273" t="e">
        <f t="shared" si="250"/>
        <v>#NUM!</v>
      </c>
      <c r="T477" s="266" t="e">
        <f t="shared" si="264"/>
        <v>#NUM!</v>
      </c>
      <c r="V477" s="47">
        <v>468</v>
      </c>
      <c r="W477" s="53">
        <f t="shared" si="276"/>
        <v>60511</v>
      </c>
      <c r="X477" s="264" t="e">
        <f t="shared" si="251"/>
        <v>#NUM!</v>
      </c>
      <c r="Y477" s="265" t="e">
        <f t="shared" si="265"/>
        <v>#NUM!</v>
      </c>
      <c r="Z477" s="273" t="e">
        <f t="shared" si="252"/>
        <v>#NUM!</v>
      </c>
      <c r="AA477" s="266" t="e">
        <f t="shared" si="266"/>
        <v>#NUM!</v>
      </c>
      <c r="AC477" s="47">
        <v>468</v>
      </c>
      <c r="AD477" s="53">
        <f t="shared" si="277"/>
        <v>60511</v>
      </c>
      <c r="AE477" s="264" t="e">
        <f t="shared" si="253"/>
        <v>#NUM!</v>
      </c>
      <c r="AF477" s="265" t="e">
        <f t="shared" si="267"/>
        <v>#NUM!</v>
      </c>
      <c r="AG477" s="273" t="e">
        <f t="shared" si="254"/>
        <v>#NUM!</v>
      </c>
      <c r="AH477" s="266" t="e">
        <f t="shared" si="268"/>
        <v>#NUM!</v>
      </c>
      <c r="AJ477" s="47">
        <v>468</v>
      </c>
      <c r="AK477" s="53">
        <f t="shared" si="278"/>
        <v>60511</v>
      </c>
      <c r="AL477" s="264" t="e">
        <f t="shared" si="255"/>
        <v>#NUM!</v>
      </c>
      <c r="AM477" s="265" t="e">
        <f t="shared" si="269"/>
        <v>#NUM!</v>
      </c>
      <c r="AN477" s="273" t="e">
        <f t="shared" si="256"/>
        <v>#NUM!</v>
      </c>
      <c r="AO477" s="266" t="e">
        <f t="shared" si="270"/>
        <v>#NUM!</v>
      </c>
      <c r="AQ477" s="47">
        <v>468</v>
      </c>
      <c r="AR477" s="53">
        <f t="shared" si="279"/>
        <v>60541</v>
      </c>
      <c r="AS477" s="264" t="e">
        <f t="shared" si="257"/>
        <v>#NUM!</v>
      </c>
      <c r="AT477" s="265" t="e">
        <f t="shared" si="271"/>
        <v>#NUM!</v>
      </c>
      <c r="AU477" s="273" t="e">
        <f t="shared" si="258"/>
        <v>#NUM!</v>
      </c>
      <c r="AV477" s="266">
        <f t="shared" si="272"/>
        <v>0</v>
      </c>
    </row>
    <row r="478" spans="1:48" x14ac:dyDescent="0.45">
      <c r="A478" s="49">
        <v>469</v>
      </c>
      <c r="B478" s="46">
        <f t="shared" si="273"/>
        <v>60541</v>
      </c>
      <c r="C478" s="270" t="e">
        <f t="shared" si="245"/>
        <v>#NUM!</v>
      </c>
      <c r="D478" s="259" t="e">
        <f t="shared" si="259"/>
        <v>#NUM!</v>
      </c>
      <c r="E478" s="259" t="e">
        <f t="shared" si="246"/>
        <v>#NUM!</v>
      </c>
      <c r="F478" s="260" t="e">
        <f t="shared" si="260"/>
        <v>#NUM!</v>
      </c>
      <c r="G478" s="27"/>
      <c r="H478" s="43">
        <v>469</v>
      </c>
      <c r="I478" s="46">
        <f t="shared" si="274"/>
        <v>60541</v>
      </c>
      <c r="J478" s="258" t="e">
        <f t="shared" si="247"/>
        <v>#NUM!</v>
      </c>
      <c r="K478" s="259" t="e">
        <f t="shared" si="261"/>
        <v>#NUM!</v>
      </c>
      <c r="L478" s="271" t="e">
        <f t="shared" si="248"/>
        <v>#NUM!</v>
      </c>
      <c r="M478" s="260" t="e">
        <f t="shared" si="262"/>
        <v>#NUM!</v>
      </c>
      <c r="N478" s="26"/>
      <c r="O478" s="43">
        <v>469</v>
      </c>
      <c r="P478" s="46">
        <f t="shared" si="275"/>
        <v>60541</v>
      </c>
      <c r="Q478" s="258" t="e">
        <f t="shared" si="249"/>
        <v>#NUM!</v>
      </c>
      <c r="R478" s="259" t="e">
        <f t="shared" si="263"/>
        <v>#NUM!</v>
      </c>
      <c r="S478" s="271" t="e">
        <f t="shared" si="250"/>
        <v>#NUM!</v>
      </c>
      <c r="T478" s="260" t="e">
        <f t="shared" si="264"/>
        <v>#NUM!</v>
      </c>
      <c r="V478" s="43">
        <v>469</v>
      </c>
      <c r="W478" s="46">
        <f t="shared" si="276"/>
        <v>60541</v>
      </c>
      <c r="X478" s="258" t="e">
        <f t="shared" si="251"/>
        <v>#NUM!</v>
      </c>
      <c r="Y478" s="259" t="e">
        <f t="shared" si="265"/>
        <v>#NUM!</v>
      </c>
      <c r="Z478" s="271" t="e">
        <f t="shared" si="252"/>
        <v>#NUM!</v>
      </c>
      <c r="AA478" s="260" t="e">
        <f t="shared" si="266"/>
        <v>#NUM!</v>
      </c>
      <c r="AC478" s="43">
        <v>469</v>
      </c>
      <c r="AD478" s="46">
        <f t="shared" si="277"/>
        <v>60541</v>
      </c>
      <c r="AE478" s="258" t="e">
        <f t="shared" si="253"/>
        <v>#NUM!</v>
      </c>
      <c r="AF478" s="259" t="e">
        <f t="shared" si="267"/>
        <v>#NUM!</v>
      </c>
      <c r="AG478" s="271" t="e">
        <f t="shared" si="254"/>
        <v>#NUM!</v>
      </c>
      <c r="AH478" s="260" t="e">
        <f t="shared" si="268"/>
        <v>#NUM!</v>
      </c>
      <c r="AJ478" s="43">
        <v>469</v>
      </c>
      <c r="AK478" s="46">
        <f t="shared" si="278"/>
        <v>60541</v>
      </c>
      <c r="AL478" s="258" t="e">
        <f t="shared" si="255"/>
        <v>#NUM!</v>
      </c>
      <c r="AM478" s="259" t="e">
        <f t="shared" si="269"/>
        <v>#NUM!</v>
      </c>
      <c r="AN478" s="271" t="e">
        <f t="shared" si="256"/>
        <v>#NUM!</v>
      </c>
      <c r="AO478" s="260" t="e">
        <f t="shared" si="270"/>
        <v>#NUM!</v>
      </c>
      <c r="AQ478" s="43">
        <v>469</v>
      </c>
      <c r="AR478" s="46">
        <f t="shared" si="279"/>
        <v>60572</v>
      </c>
      <c r="AS478" s="258" t="e">
        <f t="shared" si="257"/>
        <v>#NUM!</v>
      </c>
      <c r="AT478" s="259" t="e">
        <f t="shared" si="271"/>
        <v>#NUM!</v>
      </c>
      <c r="AU478" s="271" t="e">
        <f t="shared" si="258"/>
        <v>#NUM!</v>
      </c>
      <c r="AV478" s="260">
        <f t="shared" si="272"/>
        <v>0</v>
      </c>
    </row>
    <row r="479" spans="1:48" x14ac:dyDescent="0.45">
      <c r="A479" s="49">
        <v>470</v>
      </c>
      <c r="B479" s="46">
        <f t="shared" si="273"/>
        <v>60572</v>
      </c>
      <c r="C479" s="268" t="e">
        <f t="shared" si="245"/>
        <v>#NUM!</v>
      </c>
      <c r="D479" s="262" t="e">
        <f t="shared" si="259"/>
        <v>#NUM!</v>
      </c>
      <c r="E479" s="262" t="e">
        <f t="shared" si="246"/>
        <v>#NUM!</v>
      </c>
      <c r="F479" s="263" t="e">
        <f t="shared" si="260"/>
        <v>#NUM!</v>
      </c>
      <c r="G479" s="27"/>
      <c r="H479" s="45">
        <v>470</v>
      </c>
      <c r="I479" s="46">
        <f t="shared" si="274"/>
        <v>60572</v>
      </c>
      <c r="J479" s="261" t="e">
        <f t="shared" si="247"/>
        <v>#NUM!</v>
      </c>
      <c r="K479" s="262" t="e">
        <f t="shared" si="261"/>
        <v>#NUM!</v>
      </c>
      <c r="L479" s="272" t="e">
        <f t="shared" si="248"/>
        <v>#NUM!</v>
      </c>
      <c r="M479" s="263" t="e">
        <f t="shared" si="262"/>
        <v>#NUM!</v>
      </c>
      <c r="N479" s="26"/>
      <c r="O479" s="45">
        <v>470</v>
      </c>
      <c r="P479" s="46">
        <f t="shared" si="275"/>
        <v>60572</v>
      </c>
      <c r="Q479" s="261" t="e">
        <f t="shared" si="249"/>
        <v>#NUM!</v>
      </c>
      <c r="R479" s="262" t="e">
        <f t="shared" si="263"/>
        <v>#NUM!</v>
      </c>
      <c r="S479" s="272" t="e">
        <f t="shared" si="250"/>
        <v>#NUM!</v>
      </c>
      <c r="T479" s="263" t="e">
        <f t="shared" si="264"/>
        <v>#NUM!</v>
      </c>
      <c r="V479" s="45">
        <v>470</v>
      </c>
      <c r="W479" s="46">
        <f t="shared" si="276"/>
        <v>60572</v>
      </c>
      <c r="X479" s="261" t="e">
        <f t="shared" si="251"/>
        <v>#NUM!</v>
      </c>
      <c r="Y479" s="262" t="e">
        <f t="shared" si="265"/>
        <v>#NUM!</v>
      </c>
      <c r="Z479" s="272" t="e">
        <f t="shared" si="252"/>
        <v>#NUM!</v>
      </c>
      <c r="AA479" s="263" t="e">
        <f t="shared" si="266"/>
        <v>#NUM!</v>
      </c>
      <c r="AC479" s="45">
        <v>470</v>
      </c>
      <c r="AD479" s="46">
        <f t="shared" si="277"/>
        <v>60572</v>
      </c>
      <c r="AE479" s="261" t="e">
        <f t="shared" si="253"/>
        <v>#NUM!</v>
      </c>
      <c r="AF479" s="262" t="e">
        <f t="shared" si="267"/>
        <v>#NUM!</v>
      </c>
      <c r="AG479" s="272" t="e">
        <f t="shared" si="254"/>
        <v>#NUM!</v>
      </c>
      <c r="AH479" s="263" t="e">
        <f t="shared" si="268"/>
        <v>#NUM!</v>
      </c>
      <c r="AJ479" s="45">
        <v>470</v>
      </c>
      <c r="AK479" s="46">
        <f t="shared" si="278"/>
        <v>60572</v>
      </c>
      <c r="AL479" s="261" t="e">
        <f t="shared" si="255"/>
        <v>#NUM!</v>
      </c>
      <c r="AM479" s="262" t="e">
        <f t="shared" si="269"/>
        <v>#NUM!</v>
      </c>
      <c r="AN479" s="272" t="e">
        <f t="shared" si="256"/>
        <v>#NUM!</v>
      </c>
      <c r="AO479" s="263" t="e">
        <f t="shared" si="270"/>
        <v>#NUM!</v>
      </c>
      <c r="AQ479" s="45">
        <v>470</v>
      </c>
      <c r="AR479" s="46">
        <f t="shared" si="279"/>
        <v>60602</v>
      </c>
      <c r="AS479" s="261" t="e">
        <f t="shared" si="257"/>
        <v>#NUM!</v>
      </c>
      <c r="AT479" s="262" t="e">
        <f t="shared" si="271"/>
        <v>#NUM!</v>
      </c>
      <c r="AU479" s="272" t="e">
        <f t="shared" si="258"/>
        <v>#NUM!</v>
      </c>
      <c r="AV479" s="263">
        <f t="shared" si="272"/>
        <v>0</v>
      </c>
    </row>
    <row r="480" spans="1:48" x14ac:dyDescent="0.45">
      <c r="A480" s="49">
        <v>471</v>
      </c>
      <c r="B480" s="46">
        <f t="shared" si="273"/>
        <v>60602</v>
      </c>
      <c r="C480" s="268" t="e">
        <f t="shared" si="245"/>
        <v>#NUM!</v>
      </c>
      <c r="D480" s="262" t="e">
        <f t="shared" si="259"/>
        <v>#NUM!</v>
      </c>
      <c r="E480" s="262" t="e">
        <f t="shared" si="246"/>
        <v>#NUM!</v>
      </c>
      <c r="F480" s="263" t="e">
        <f t="shared" si="260"/>
        <v>#NUM!</v>
      </c>
      <c r="G480" s="27"/>
      <c r="H480" s="45">
        <v>471</v>
      </c>
      <c r="I480" s="46">
        <f t="shared" si="274"/>
        <v>60602</v>
      </c>
      <c r="J480" s="261" t="e">
        <f t="shared" si="247"/>
        <v>#NUM!</v>
      </c>
      <c r="K480" s="262" t="e">
        <f t="shared" si="261"/>
        <v>#NUM!</v>
      </c>
      <c r="L480" s="272" t="e">
        <f t="shared" si="248"/>
        <v>#NUM!</v>
      </c>
      <c r="M480" s="263" t="e">
        <f t="shared" si="262"/>
        <v>#NUM!</v>
      </c>
      <c r="N480" s="26"/>
      <c r="O480" s="45">
        <v>471</v>
      </c>
      <c r="P480" s="46">
        <f t="shared" si="275"/>
        <v>60602</v>
      </c>
      <c r="Q480" s="261" t="e">
        <f t="shared" si="249"/>
        <v>#NUM!</v>
      </c>
      <c r="R480" s="262" t="e">
        <f t="shared" si="263"/>
        <v>#NUM!</v>
      </c>
      <c r="S480" s="272" t="e">
        <f t="shared" si="250"/>
        <v>#NUM!</v>
      </c>
      <c r="T480" s="263" t="e">
        <f t="shared" si="264"/>
        <v>#NUM!</v>
      </c>
      <c r="V480" s="45">
        <v>471</v>
      </c>
      <c r="W480" s="46">
        <f t="shared" si="276"/>
        <v>60602</v>
      </c>
      <c r="X480" s="261" t="e">
        <f t="shared" si="251"/>
        <v>#NUM!</v>
      </c>
      <c r="Y480" s="262" t="e">
        <f t="shared" si="265"/>
        <v>#NUM!</v>
      </c>
      <c r="Z480" s="272" t="e">
        <f t="shared" si="252"/>
        <v>#NUM!</v>
      </c>
      <c r="AA480" s="263" t="e">
        <f t="shared" si="266"/>
        <v>#NUM!</v>
      </c>
      <c r="AC480" s="45">
        <v>471</v>
      </c>
      <c r="AD480" s="46">
        <f t="shared" si="277"/>
        <v>60602</v>
      </c>
      <c r="AE480" s="261" t="e">
        <f t="shared" si="253"/>
        <v>#NUM!</v>
      </c>
      <c r="AF480" s="262" t="e">
        <f t="shared" si="267"/>
        <v>#NUM!</v>
      </c>
      <c r="AG480" s="272" t="e">
        <f t="shared" si="254"/>
        <v>#NUM!</v>
      </c>
      <c r="AH480" s="263" t="e">
        <f t="shared" si="268"/>
        <v>#NUM!</v>
      </c>
      <c r="AJ480" s="45">
        <v>471</v>
      </c>
      <c r="AK480" s="46">
        <f t="shared" si="278"/>
        <v>60602</v>
      </c>
      <c r="AL480" s="261" t="e">
        <f t="shared" si="255"/>
        <v>#NUM!</v>
      </c>
      <c r="AM480" s="262" t="e">
        <f t="shared" si="269"/>
        <v>#NUM!</v>
      </c>
      <c r="AN480" s="272" t="e">
        <f t="shared" si="256"/>
        <v>#NUM!</v>
      </c>
      <c r="AO480" s="263" t="e">
        <f t="shared" si="270"/>
        <v>#NUM!</v>
      </c>
      <c r="AQ480" s="45">
        <v>471</v>
      </c>
      <c r="AR480" s="46">
        <f t="shared" si="279"/>
        <v>60633</v>
      </c>
      <c r="AS480" s="261" t="e">
        <f t="shared" si="257"/>
        <v>#NUM!</v>
      </c>
      <c r="AT480" s="262" t="e">
        <f t="shared" si="271"/>
        <v>#NUM!</v>
      </c>
      <c r="AU480" s="272" t="e">
        <f t="shared" si="258"/>
        <v>#NUM!</v>
      </c>
      <c r="AV480" s="263">
        <f t="shared" si="272"/>
        <v>0</v>
      </c>
    </row>
    <row r="481" spans="1:48" x14ac:dyDescent="0.45">
      <c r="A481" s="49">
        <v>472</v>
      </c>
      <c r="B481" s="46">
        <f t="shared" si="273"/>
        <v>60633</v>
      </c>
      <c r="C481" s="268" t="e">
        <f t="shared" si="245"/>
        <v>#NUM!</v>
      </c>
      <c r="D481" s="262" t="e">
        <f t="shared" si="259"/>
        <v>#NUM!</v>
      </c>
      <c r="E481" s="262" t="e">
        <f t="shared" si="246"/>
        <v>#NUM!</v>
      </c>
      <c r="F481" s="263" t="e">
        <f t="shared" si="260"/>
        <v>#NUM!</v>
      </c>
      <c r="G481" s="27"/>
      <c r="H481" s="45">
        <v>472</v>
      </c>
      <c r="I481" s="46">
        <f t="shared" si="274"/>
        <v>60633</v>
      </c>
      <c r="J481" s="261" t="e">
        <f t="shared" si="247"/>
        <v>#NUM!</v>
      </c>
      <c r="K481" s="262" t="e">
        <f t="shared" si="261"/>
        <v>#NUM!</v>
      </c>
      <c r="L481" s="272" t="e">
        <f t="shared" si="248"/>
        <v>#NUM!</v>
      </c>
      <c r="M481" s="263" t="e">
        <f t="shared" si="262"/>
        <v>#NUM!</v>
      </c>
      <c r="N481" s="26"/>
      <c r="O481" s="45">
        <v>472</v>
      </c>
      <c r="P481" s="46">
        <f t="shared" si="275"/>
        <v>60633</v>
      </c>
      <c r="Q481" s="261" t="e">
        <f t="shared" si="249"/>
        <v>#NUM!</v>
      </c>
      <c r="R481" s="262" t="e">
        <f t="shared" si="263"/>
        <v>#NUM!</v>
      </c>
      <c r="S481" s="272" t="e">
        <f t="shared" si="250"/>
        <v>#NUM!</v>
      </c>
      <c r="T481" s="263" t="e">
        <f t="shared" si="264"/>
        <v>#NUM!</v>
      </c>
      <c r="V481" s="45">
        <v>472</v>
      </c>
      <c r="W481" s="46">
        <f t="shared" si="276"/>
        <v>60633</v>
      </c>
      <c r="X481" s="261" t="e">
        <f t="shared" si="251"/>
        <v>#NUM!</v>
      </c>
      <c r="Y481" s="262" t="e">
        <f t="shared" si="265"/>
        <v>#NUM!</v>
      </c>
      <c r="Z481" s="272" t="e">
        <f t="shared" si="252"/>
        <v>#NUM!</v>
      </c>
      <c r="AA481" s="263" t="e">
        <f t="shared" si="266"/>
        <v>#NUM!</v>
      </c>
      <c r="AC481" s="45">
        <v>472</v>
      </c>
      <c r="AD481" s="46">
        <f t="shared" si="277"/>
        <v>60633</v>
      </c>
      <c r="AE481" s="261" t="e">
        <f t="shared" si="253"/>
        <v>#NUM!</v>
      </c>
      <c r="AF481" s="262" t="e">
        <f t="shared" si="267"/>
        <v>#NUM!</v>
      </c>
      <c r="AG481" s="272" t="e">
        <f t="shared" si="254"/>
        <v>#NUM!</v>
      </c>
      <c r="AH481" s="263" t="e">
        <f t="shared" si="268"/>
        <v>#NUM!</v>
      </c>
      <c r="AJ481" s="45">
        <v>472</v>
      </c>
      <c r="AK481" s="46">
        <f t="shared" si="278"/>
        <v>60633</v>
      </c>
      <c r="AL481" s="261" t="e">
        <f t="shared" si="255"/>
        <v>#NUM!</v>
      </c>
      <c r="AM481" s="262" t="e">
        <f t="shared" si="269"/>
        <v>#NUM!</v>
      </c>
      <c r="AN481" s="272" t="e">
        <f t="shared" si="256"/>
        <v>#NUM!</v>
      </c>
      <c r="AO481" s="263" t="e">
        <f t="shared" si="270"/>
        <v>#NUM!</v>
      </c>
      <c r="AQ481" s="45">
        <v>472</v>
      </c>
      <c r="AR481" s="46">
        <f t="shared" si="279"/>
        <v>60664</v>
      </c>
      <c r="AS481" s="261" t="e">
        <f t="shared" si="257"/>
        <v>#NUM!</v>
      </c>
      <c r="AT481" s="262" t="e">
        <f t="shared" si="271"/>
        <v>#NUM!</v>
      </c>
      <c r="AU481" s="272" t="e">
        <f t="shared" si="258"/>
        <v>#NUM!</v>
      </c>
      <c r="AV481" s="263">
        <f t="shared" si="272"/>
        <v>0</v>
      </c>
    </row>
    <row r="482" spans="1:48" x14ac:dyDescent="0.45">
      <c r="A482" s="49">
        <v>473</v>
      </c>
      <c r="B482" s="46">
        <f t="shared" si="273"/>
        <v>60664</v>
      </c>
      <c r="C482" s="268" t="e">
        <f t="shared" si="245"/>
        <v>#NUM!</v>
      </c>
      <c r="D482" s="262" t="e">
        <f t="shared" si="259"/>
        <v>#NUM!</v>
      </c>
      <c r="E482" s="262" t="e">
        <f t="shared" si="246"/>
        <v>#NUM!</v>
      </c>
      <c r="F482" s="263" t="e">
        <f t="shared" si="260"/>
        <v>#NUM!</v>
      </c>
      <c r="G482" s="27"/>
      <c r="H482" s="45">
        <v>473</v>
      </c>
      <c r="I482" s="46">
        <f t="shared" si="274"/>
        <v>60664</v>
      </c>
      <c r="J482" s="261" t="e">
        <f t="shared" si="247"/>
        <v>#NUM!</v>
      </c>
      <c r="K482" s="262" t="e">
        <f t="shared" si="261"/>
        <v>#NUM!</v>
      </c>
      <c r="L482" s="272" t="e">
        <f t="shared" si="248"/>
        <v>#NUM!</v>
      </c>
      <c r="M482" s="263" t="e">
        <f t="shared" si="262"/>
        <v>#NUM!</v>
      </c>
      <c r="N482" s="26"/>
      <c r="O482" s="45">
        <v>473</v>
      </c>
      <c r="P482" s="46">
        <f t="shared" si="275"/>
        <v>60664</v>
      </c>
      <c r="Q482" s="261" t="e">
        <f t="shared" si="249"/>
        <v>#NUM!</v>
      </c>
      <c r="R482" s="262" t="e">
        <f t="shared" si="263"/>
        <v>#NUM!</v>
      </c>
      <c r="S482" s="272" t="e">
        <f t="shared" si="250"/>
        <v>#NUM!</v>
      </c>
      <c r="T482" s="263" t="e">
        <f t="shared" si="264"/>
        <v>#NUM!</v>
      </c>
      <c r="V482" s="45">
        <v>473</v>
      </c>
      <c r="W482" s="46">
        <f t="shared" si="276"/>
        <v>60664</v>
      </c>
      <c r="X482" s="261" t="e">
        <f t="shared" si="251"/>
        <v>#NUM!</v>
      </c>
      <c r="Y482" s="262" t="e">
        <f t="shared" si="265"/>
        <v>#NUM!</v>
      </c>
      <c r="Z482" s="272" t="e">
        <f t="shared" si="252"/>
        <v>#NUM!</v>
      </c>
      <c r="AA482" s="263" t="e">
        <f t="shared" si="266"/>
        <v>#NUM!</v>
      </c>
      <c r="AC482" s="45">
        <v>473</v>
      </c>
      <c r="AD482" s="46">
        <f t="shared" si="277"/>
        <v>60664</v>
      </c>
      <c r="AE482" s="261" t="e">
        <f t="shared" si="253"/>
        <v>#NUM!</v>
      </c>
      <c r="AF482" s="262" t="e">
        <f t="shared" si="267"/>
        <v>#NUM!</v>
      </c>
      <c r="AG482" s="272" t="e">
        <f t="shared" si="254"/>
        <v>#NUM!</v>
      </c>
      <c r="AH482" s="263" t="e">
        <f t="shared" si="268"/>
        <v>#NUM!</v>
      </c>
      <c r="AJ482" s="45">
        <v>473</v>
      </c>
      <c r="AK482" s="46">
        <f t="shared" si="278"/>
        <v>60664</v>
      </c>
      <c r="AL482" s="261" t="e">
        <f t="shared" si="255"/>
        <v>#NUM!</v>
      </c>
      <c r="AM482" s="262" t="e">
        <f t="shared" si="269"/>
        <v>#NUM!</v>
      </c>
      <c r="AN482" s="272" t="e">
        <f t="shared" si="256"/>
        <v>#NUM!</v>
      </c>
      <c r="AO482" s="263" t="e">
        <f t="shared" si="270"/>
        <v>#NUM!</v>
      </c>
      <c r="AQ482" s="45">
        <v>473</v>
      </c>
      <c r="AR482" s="46">
        <f t="shared" si="279"/>
        <v>60692</v>
      </c>
      <c r="AS482" s="261" t="e">
        <f t="shared" si="257"/>
        <v>#NUM!</v>
      </c>
      <c r="AT482" s="262" t="e">
        <f t="shared" si="271"/>
        <v>#NUM!</v>
      </c>
      <c r="AU482" s="272" t="e">
        <f t="shared" si="258"/>
        <v>#NUM!</v>
      </c>
      <c r="AV482" s="263">
        <f t="shared" si="272"/>
        <v>0</v>
      </c>
    </row>
    <row r="483" spans="1:48" x14ac:dyDescent="0.45">
      <c r="A483" s="49">
        <v>474</v>
      </c>
      <c r="B483" s="46">
        <f t="shared" si="273"/>
        <v>60692</v>
      </c>
      <c r="C483" s="268" t="e">
        <f t="shared" si="245"/>
        <v>#NUM!</v>
      </c>
      <c r="D483" s="262" t="e">
        <f t="shared" si="259"/>
        <v>#NUM!</v>
      </c>
      <c r="E483" s="262" t="e">
        <f t="shared" si="246"/>
        <v>#NUM!</v>
      </c>
      <c r="F483" s="263" t="e">
        <f t="shared" si="260"/>
        <v>#NUM!</v>
      </c>
      <c r="G483" s="27"/>
      <c r="H483" s="45">
        <v>474</v>
      </c>
      <c r="I483" s="46">
        <f t="shared" si="274"/>
        <v>60692</v>
      </c>
      <c r="J483" s="261" t="e">
        <f t="shared" si="247"/>
        <v>#NUM!</v>
      </c>
      <c r="K483" s="262" t="e">
        <f t="shared" si="261"/>
        <v>#NUM!</v>
      </c>
      <c r="L483" s="272" t="e">
        <f t="shared" si="248"/>
        <v>#NUM!</v>
      </c>
      <c r="M483" s="263" t="e">
        <f t="shared" si="262"/>
        <v>#NUM!</v>
      </c>
      <c r="N483" s="26"/>
      <c r="O483" s="45">
        <v>474</v>
      </c>
      <c r="P483" s="46">
        <f t="shared" si="275"/>
        <v>60692</v>
      </c>
      <c r="Q483" s="261" t="e">
        <f t="shared" si="249"/>
        <v>#NUM!</v>
      </c>
      <c r="R483" s="262" t="e">
        <f t="shared" si="263"/>
        <v>#NUM!</v>
      </c>
      <c r="S483" s="272" t="e">
        <f t="shared" si="250"/>
        <v>#NUM!</v>
      </c>
      <c r="T483" s="263" t="e">
        <f t="shared" si="264"/>
        <v>#NUM!</v>
      </c>
      <c r="V483" s="45">
        <v>474</v>
      </c>
      <c r="W483" s="46">
        <f t="shared" si="276"/>
        <v>60692</v>
      </c>
      <c r="X483" s="261" t="e">
        <f t="shared" si="251"/>
        <v>#NUM!</v>
      </c>
      <c r="Y483" s="262" t="e">
        <f t="shared" si="265"/>
        <v>#NUM!</v>
      </c>
      <c r="Z483" s="272" t="e">
        <f t="shared" si="252"/>
        <v>#NUM!</v>
      </c>
      <c r="AA483" s="263" t="e">
        <f t="shared" si="266"/>
        <v>#NUM!</v>
      </c>
      <c r="AC483" s="45">
        <v>474</v>
      </c>
      <c r="AD483" s="46">
        <f t="shared" si="277"/>
        <v>60692</v>
      </c>
      <c r="AE483" s="261" t="e">
        <f t="shared" si="253"/>
        <v>#NUM!</v>
      </c>
      <c r="AF483" s="262" t="e">
        <f t="shared" si="267"/>
        <v>#NUM!</v>
      </c>
      <c r="AG483" s="272" t="e">
        <f t="shared" si="254"/>
        <v>#NUM!</v>
      </c>
      <c r="AH483" s="263" t="e">
        <f t="shared" si="268"/>
        <v>#NUM!</v>
      </c>
      <c r="AJ483" s="45">
        <v>474</v>
      </c>
      <c r="AK483" s="46">
        <f t="shared" si="278"/>
        <v>60692</v>
      </c>
      <c r="AL483" s="261" t="e">
        <f t="shared" si="255"/>
        <v>#NUM!</v>
      </c>
      <c r="AM483" s="262" t="e">
        <f t="shared" si="269"/>
        <v>#NUM!</v>
      </c>
      <c r="AN483" s="272" t="e">
        <f t="shared" si="256"/>
        <v>#NUM!</v>
      </c>
      <c r="AO483" s="263" t="e">
        <f t="shared" si="270"/>
        <v>#NUM!</v>
      </c>
      <c r="AQ483" s="45">
        <v>474</v>
      </c>
      <c r="AR483" s="46">
        <f t="shared" si="279"/>
        <v>60723</v>
      </c>
      <c r="AS483" s="261" t="e">
        <f t="shared" si="257"/>
        <v>#NUM!</v>
      </c>
      <c r="AT483" s="262" t="e">
        <f t="shared" si="271"/>
        <v>#NUM!</v>
      </c>
      <c r="AU483" s="272" t="e">
        <f t="shared" si="258"/>
        <v>#NUM!</v>
      </c>
      <c r="AV483" s="263">
        <f t="shared" si="272"/>
        <v>0</v>
      </c>
    </row>
    <row r="484" spans="1:48" x14ac:dyDescent="0.45">
      <c r="A484" s="49">
        <v>475</v>
      </c>
      <c r="B484" s="46">
        <f t="shared" si="273"/>
        <v>60723</v>
      </c>
      <c r="C484" s="268" t="e">
        <f t="shared" si="245"/>
        <v>#NUM!</v>
      </c>
      <c r="D484" s="262" t="e">
        <f t="shared" si="259"/>
        <v>#NUM!</v>
      </c>
      <c r="E484" s="262" t="e">
        <f t="shared" si="246"/>
        <v>#NUM!</v>
      </c>
      <c r="F484" s="263" t="e">
        <f t="shared" si="260"/>
        <v>#NUM!</v>
      </c>
      <c r="G484" s="27"/>
      <c r="H484" s="45">
        <v>475</v>
      </c>
      <c r="I484" s="46">
        <f t="shared" si="274"/>
        <v>60723</v>
      </c>
      <c r="J484" s="261" t="e">
        <f t="shared" si="247"/>
        <v>#NUM!</v>
      </c>
      <c r="K484" s="262" t="e">
        <f t="shared" si="261"/>
        <v>#NUM!</v>
      </c>
      <c r="L484" s="272" t="e">
        <f t="shared" si="248"/>
        <v>#NUM!</v>
      </c>
      <c r="M484" s="263" t="e">
        <f t="shared" si="262"/>
        <v>#NUM!</v>
      </c>
      <c r="N484" s="26"/>
      <c r="O484" s="45">
        <v>475</v>
      </c>
      <c r="P484" s="46">
        <f t="shared" si="275"/>
        <v>60723</v>
      </c>
      <c r="Q484" s="261" t="e">
        <f t="shared" si="249"/>
        <v>#NUM!</v>
      </c>
      <c r="R484" s="262" t="e">
        <f t="shared" si="263"/>
        <v>#NUM!</v>
      </c>
      <c r="S484" s="272" t="e">
        <f t="shared" si="250"/>
        <v>#NUM!</v>
      </c>
      <c r="T484" s="263" t="e">
        <f t="shared" si="264"/>
        <v>#NUM!</v>
      </c>
      <c r="V484" s="45">
        <v>475</v>
      </c>
      <c r="W484" s="46">
        <f t="shared" si="276"/>
        <v>60723</v>
      </c>
      <c r="X484" s="261" t="e">
        <f t="shared" si="251"/>
        <v>#NUM!</v>
      </c>
      <c r="Y484" s="262" t="e">
        <f t="shared" si="265"/>
        <v>#NUM!</v>
      </c>
      <c r="Z484" s="272" t="e">
        <f t="shared" si="252"/>
        <v>#NUM!</v>
      </c>
      <c r="AA484" s="263" t="e">
        <f t="shared" si="266"/>
        <v>#NUM!</v>
      </c>
      <c r="AC484" s="45">
        <v>475</v>
      </c>
      <c r="AD484" s="46">
        <f t="shared" si="277"/>
        <v>60723</v>
      </c>
      <c r="AE484" s="261" t="e">
        <f t="shared" si="253"/>
        <v>#NUM!</v>
      </c>
      <c r="AF484" s="262" t="e">
        <f t="shared" si="267"/>
        <v>#NUM!</v>
      </c>
      <c r="AG484" s="272" t="e">
        <f t="shared" si="254"/>
        <v>#NUM!</v>
      </c>
      <c r="AH484" s="263" t="e">
        <f t="shared" si="268"/>
        <v>#NUM!</v>
      </c>
      <c r="AJ484" s="45">
        <v>475</v>
      </c>
      <c r="AK484" s="46">
        <f t="shared" si="278"/>
        <v>60723</v>
      </c>
      <c r="AL484" s="261" t="e">
        <f t="shared" si="255"/>
        <v>#NUM!</v>
      </c>
      <c r="AM484" s="262" t="e">
        <f t="shared" si="269"/>
        <v>#NUM!</v>
      </c>
      <c r="AN484" s="272" t="e">
        <f t="shared" si="256"/>
        <v>#NUM!</v>
      </c>
      <c r="AO484" s="263" t="e">
        <f t="shared" si="270"/>
        <v>#NUM!</v>
      </c>
      <c r="AQ484" s="45">
        <v>475</v>
      </c>
      <c r="AR484" s="46">
        <f t="shared" si="279"/>
        <v>60753</v>
      </c>
      <c r="AS484" s="261" t="e">
        <f t="shared" si="257"/>
        <v>#NUM!</v>
      </c>
      <c r="AT484" s="262" t="e">
        <f t="shared" si="271"/>
        <v>#NUM!</v>
      </c>
      <c r="AU484" s="272" t="e">
        <f t="shared" si="258"/>
        <v>#NUM!</v>
      </c>
      <c r="AV484" s="263">
        <f t="shared" si="272"/>
        <v>0</v>
      </c>
    </row>
    <row r="485" spans="1:48" x14ac:dyDescent="0.45">
      <c r="A485" s="49">
        <v>476</v>
      </c>
      <c r="B485" s="46">
        <f t="shared" si="273"/>
        <v>60753</v>
      </c>
      <c r="C485" s="268" t="e">
        <f t="shared" si="245"/>
        <v>#NUM!</v>
      </c>
      <c r="D485" s="262" t="e">
        <f t="shared" si="259"/>
        <v>#NUM!</v>
      </c>
      <c r="E485" s="262" t="e">
        <f t="shared" si="246"/>
        <v>#NUM!</v>
      </c>
      <c r="F485" s="263" t="e">
        <f t="shared" si="260"/>
        <v>#NUM!</v>
      </c>
      <c r="G485" s="27"/>
      <c r="H485" s="45">
        <v>476</v>
      </c>
      <c r="I485" s="46">
        <f t="shared" si="274"/>
        <v>60753</v>
      </c>
      <c r="J485" s="261" t="e">
        <f t="shared" si="247"/>
        <v>#NUM!</v>
      </c>
      <c r="K485" s="262" t="e">
        <f t="shared" si="261"/>
        <v>#NUM!</v>
      </c>
      <c r="L485" s="272" t="e">
        <f t="shared" si="248"/>
        <v>#NUM!</v>
      </c>
      <c r="M485" s="263" t="e">
        <f t="shared" si="262"/>
        <v>#NUM!</v>
      </c>
      <c r="N485" s="26"/>
      <c r="O485" s="45">
        <v>476</v>
      </c>
      <c r="P485" s="46">
        <f t="shared" si="275"/>
        <v>60753</v>
      </c>
      <c r="Q485" s="261" t="e">
        <f t="shared" si="249"/>
        <v>#NUM!</v>
      </c>
      <c r="R485" s="262" t="e">
        <f t="shared" si="263"/>
        <v>#NUM!</v>
      </c>
      <c r="S485" s="272" t="e">
        <f t="shared" si="250"/>
        <v>#NUM!</v>
      </c>
      <c r="T485" s="263" t="e">
        <f t="shared" si="264"/>
        <v>#NUM!</v>
      </c>
      <c r="V485" s="45">
        <v>476</v>
      </c>
      <c r="W485" s="46">
        <f t="shared" si="276"/>
        <v>60753</v>
      </c>
      <c r="X485" s="261" t="e">
        <f t="shared" si="251"/>
        <v>#NUM!</v>
      </c>
      <c r="Y485" s="262" t="e">
        <f t="shared" si="265"/>
        <v>#NUM!</v>
      </c>
      <c r="Z485" s="272" t="e">
        <f t="shared" si="252"/>
        <v>#NUM!</v>
      </c>
      <c r="AA485" s="263" t="e">
        <f t="shared" si="266"/>
        <v>#NUM!</v>
      </c>
      <c r="AC485" s="45">
        <v>476</v>
      </c>
      <c r="AD485" s="46">
        <f t="shared" si="277"/>
        <v>60753</v>
      </c>
      <c r="AE485" s="261" t="e">
        <f t="shared" si="253"/>
        <v>#NUM!</v>
      </c>
      <c r="AF485" s="262" t="e">
        <f t="shared" si="267"/>
        <v>#NUM!</v>
      </c>
      <c r="AG485" s="272" t="e">
        <f t="shared" si="254"/>
        <v>#NUM!</v>
      </c>
      <c r="AH485" s="263" t="e">
        <f t="shared" si="268"/>
        <v>#NUM!</v>
      </c>
      <c r="AJ485" s="45">
        <v>476</v>
      </c>
      <c r="AK485" s="46">
        <f t="shared" si="278"/>
        <v>60753</v>
      </c>
      <c r="AL485" s="261" t="e">
        <f t="shared" si="255"/>
        <v>#NUM!</v>
      </c>
      <c r="AM485" s="262" t="e">
        <f t="shared" si="269"/>
        <v>#NUM!</v>
      </c>
      <c r="AN485" s="272" t="e">
        <f t="shared" si="256"/>
        <v>#NUM!</v>
      </c>
      <c r="AO485" s="263" t="e">
        <f t="shared" si="270"/>
        <v>#NUM!</v>
      </c>
      <c r="AQ485" s="45">
        <v>476</v>
      </c>
      <c r="AR485" s="46">
        <f t="shared" si="279"/>
        <v>60784</v>
      </c>
      <c r="AS485" s="261" t="e">
        <f t="shared" si="257"/>
        <v>#NUM!</v>
      </c>
      <c r="AT485" s="262" t="e">
        <f t="shared" si="271"/>
        <v>#NUM!</v>
      </c>
      <c r="AU485" s="272" t="e">
        <f t="shared" si="258"/>
        <v>#NUM!</v>
      </c>
      <c r="AV485" s="263">
        <f t="shared" si="272"/>
        <v>0</v>
      </c>
    </row>
    <row r="486" spans="1:48" x14ac:dyDescent="0.45">
      <c r="A486" s="49">
        <v>477</v>
      </c>
      <c r="B486" s="46">
        <f t="shared" si="273"/>
        <v>60784</v>
      </c>
      <c r="C486" s="268" t="e">
        <f t="shared" si="245"/>
        <v>#NUM!</v>
      </c>
      <c r="D486" s="262" t="e">
        <f t="shared" si="259"/>
        <v>#NUM!</v>
      </c>
      <c r="E486" s="262" t="e">
        <f t="shared" si="246"/>
        <v>#NUM!</v>
      </c>
      <c r="F486" s="263" t="e">
        <f t="shared" si="260"/>
        <v>#NUM!</v>
      </c>
      <c r="G486" s="27"/>
      <c r="H486" s="45">
        <v>477</v>
      </c>
      <c r="I486" s="46">
        <f t="shared" si="274"/>
        <v>60784</v>
      </c>
      <c r="J486" s="261" t="e">
        <f t="shared" si="247"/>
        <v>#NUM!</v>
      </c>
      <c r="K486" s="262" t="e">
        <f t="shared" si="261"/>
        <v>#NUM!</v>
      </c>
      <c r="L486" s="272" t="e">
        <f t="shared" si="248"/>
        <v>#NUM!</v>
      </c>
      <c r="M486" s="263" t="e">
        <f t="shared" si="262"/>
        <v>#NUM!</v>
      </c>
      <c r="N486" s="26"/>
      <c r="O486" s="45">
        <v>477</v>
      </c>
      <c r="P486" s="46">
        <f t="shared" si="275"/>
        <v>60784</v>
      </c>
      <c r="Q486" s="261" t="e">
        <f t="shared" si="249"/>
        <v>#NUM!</v>
      </c>
      <c r="R486" s="262" t="e">
        <f t="shared" si="263"/>
        <v>#NUM!</v>
      </c>
      <c r="S486" s="272" t="e">
        <f t="shared" si="250"/>
        <v>#NUM!</v>
      </c>
      <c r="T486" s="263" t="e">
        <f t="shared" si="264"/>
        <v>#NUM!</v>
      </c>
      <c r="V486" s="45">
        <v>477</v>
      </c>
      <c r="W486" s="46">
        <f t="shared" si="276"/>
        <v>60784</v>
      </c>
      <c r="X486" s="261" t="e">
        <f t="shared" si="251"/>
        <v>#NUM!</v>
      </c>
      <c r="Y486" s="262" t="e">
        <f t="shared" si="265"/>
        <v>#NUM!</v>
      </c>
      <c r="Z486" s="272" t="e">
        <f t="shared" si="252"/>
        <v>#NUM!</v>
      </c>
      <c r="AA486" s="263" t="e">
        <f t="shared" si="266"/>
        <v>#NUM!</v>
      </c>
      <c r="AC486" s="45">
        <v>477</v>
      </c>
      <c r="AD486" s="46">
        <f t="shared" si="277"/>
        <v>60784</v>
      </c>
      <c r="AE486" s="261" t="e">
        <f t="shared" si="253"/>
        <v>#NUM!</v>
      </c>
      <c r="AF486" s="262" t="e">
        <f t="shared" si="267"/>
        <v>#NUM!</v>
      </c>
      <c r="AG486" s="272" t="e">
        <f t="shared" si="254"/>
        <v>#NUM!</v>
      </c>
      <c r="AH486" s="263" t="e">
        <f t="shared" si="268"/>
        <v>#NUM!</v>
      </c>
      <c r="AJ486" s="45">
        <v>477</v>
      </c>
      <c r="AK486" s="46">
        <f t="shared" si="278"/>
        <v>60784</v>
      </c>
      <c r="AL486" s="261" t="e">
        <f t="shared" si="255"/>
        <v>#NUM!</v>
      </c>
      <c r="AM486" s="262" t="e">
        <f t="shared" si="269"/>
        <v>#NUM!</v>
      </c>
      <c r="AN486" s="272" t="e">
        <f t="shared" si="256"/>
        <v>#NUM!</v>
      </c>
      <c r="AO486" s="263" t="e">
        <f t="shared" si="270"/>
        <v>#NUM!</v>
      </c>
      <c r="AQ486" s="45">
        <v>477</v>
      </c>
      <c r="AR486" s="46">
        <f t="shared" si="279"/>
        <v>60814</v>
      </c>
      <c r="AS486" s="261" t="e">
        <f t="shared" si="257"/>
        <v>#NUM!</v>
      </c>
      <c r="AT486" s="262" t="e">
        <f t="shared" si="271"/>
        <v>#NUM!</v>
      </c>
      <c r="AU486" s="272" t="e">
        <f t="shared" si="258"/>
        <v>#NUM!</v>
      </c>
      <c r="AV486" s="263">
        <f t="shared" si="272"/>
        <v>0</v>
      </c>
    </row>
    <row r="487" spans="1:48" x14ac:dyDescent="0.45">
      <c r="A487" s="49">
        <v>478</v>
      </c>
      <c r="B487" s="46">
        <f t="shared" si="273"/>
        <v>60814</v>
      </c>
      <c r="C487" s="268" t="e">
        <f t="shared" si="245"/>
        <v>#NUM!</v>
      </c>
      <c r="D487" s="262" t="e">
        <f t="shared" si="259"/>
        <v>#NUM!</v>
      </c>
      <c r="E487" s="262" t="e">
        <f t="shared" si="246"/>
        <v>#NUM!</v>
      </c>
      <c r="F487" s="263" t="e">
        <f t="shared" si="260"/>
        <v>#NUM!</v>
      </c>
      <c r="G487" s="27"/>
      <c r="H487" s="45">
        <v>478</v>
      </c>
      <c r="I487" s="46">
        <f t="shared" si="274"/>
        <v>60814</v>
      </c>
      <c r="J487" s="261" t="e">
        <f t="shared" si="247"/>
        <v>#NUM!</v>
      </c>
      <c r="K487" s="262" t="e">
        <f t="shared" si="261"/>
        <v>#NUM!</v>
      </c>
      <c r="L487" s="272" t="e">
        <f t="shared" si="248"/>
        <v>#NUM!</v>
      </c>
      <c r="M487" s="263" t="e">
        <f t="shared" si="262"/>
        <v>#NUM!</v>
      </c>
      <c r="N487" s="26"/>
      <c r="O487" s="45">
        <v>478</v>
      </c>
      <c r="P487" s="46">
        <f t="shared" si="275"/>
        <v>60814</v>
      </c>
      <c r="Q487" s="261" t="e">
        <f t="shared" si="249"/>
        <v>#NUM!</v>
      </c>
      <c r="R487" s="262" t="e">
        <f t="shared" si="263"/>
        <v>#NUM!</v>
      </c>
      <c r="S487" s="272" t="e">
        <f t="shared" si="250"/>
        <v>#NUM!</v>
      </c>
      <c r="T487" s="263" t="e">
        <f t="shared" si="264"/>
        <v>#NUM!</v>
      </c>
      <c r="V487" s="45">
        <v>478</v>
      </c>
      <c r="W487" s="46">
        <f t="shared" si="276"/>
        <v>60814</v>
      </c>
      <c r="X487" s="261" t="e">
        <f t="shared" si="251"/>
        <v>#NUM!</v>
      </c>
      <c r="Y487" s="262" t="e">
        <f t="shared" si="265"/>
        <v>#NUM!</v>
      </c>
      <c r="Z487" s="272" t="e">
        <f t="shared" si="252"/>
        <v>#NUM!</v>
      </c>
      <c r="AA487" s="263" t="e">
        <f t="shared" si="266"/>
        <v>#NUM!</v>
      </c>
      <c r="AC487" s="45">
        <v>478</v>
      </c>
      <c r="AD487" s="46">
        <f t="shared" si="277"/>
        <v>60814</v>
      </c>
      <c r="AE487" s="261" t="e">
        <f t="shared" si="253"/>
        <v>#NUM!</v>
      </c>
      <c r="AF487" s="262" t="e">
        <f t="shared" si="267"/>
        <v>#NUM!</v>
      </c>
      <c r="AG487" s="272" t="e">
        <f t="shared" si="254"/>
        <v>#NUM!</v>
      </c>
      <c r="AH487" s="263" t="e">
        <f t="shared" si="268"/>
        <v>#NUM!</v>
      </c>
      <c r="AJ487" s="45">
        <v>478</v>
      </c>
      <c r="AK487" s="46">
        <f t="shared" si="278"/>
        <v>60814</v>
      </c>
      <c r="AL487" s="261" t="e">
        <f t="shared" si="255"/>
        <v>#NUM!</v>
      </c>
      <c r="AM487" s="262" t="e">
        <f t="shared" si="269"/>
        <v>#NUM!</v>
      </c>
      <c r="AN487" s="272" t="e">
        <f t="shared" si="256"/>
        <v>#NUM!</v>
      </c>
      <c r="AO487" s="263" t="e">
        <f t="shared" si="270"/>
        <v>#NUM!</v>
      </c>
      <c r="AQ487" s="45">
        <v>478</v>
      </c>
      <c r="AR487" s="46">
        <f t="shared" si="279"/>
        <v>60845</v>
      </c>
      <c r="AS487" s="261" t="e">
        <f t="shared" si="257"/>
        <v>#NUM!</v>
      </c>
      <c r="AT487" s="262" t="e">
        <f t="shared" si="271"/>
        <v>#NUM!</v>
      </c>
      <c r="AU487" s="272" t="e">
        <f t="shared" si="258"/>
        <v>#NUM!</v>
      </c>
      <c r="AV487" s="263">
        <f t="shared" si="272"/>
        <v>0</v>
      </c>
    </row>
    <row r="488" spans="1:48" x14ac:dyDescent="0.45">
      <c r="A488" s="49">
        <v>479</v>
      </c>
      <c r="B488" s="46">
        <f t="shared" si="273"/>
        <v>60845</v>
      </c>
      <c r="C488" s="268" t="e">
        <f t="shared" si="245"/>
        <v>#NUM!</v>
      </c>
      <c r="D488" s="262" t="e">
        <f t="shared" si="259"/>
        <v>#NUM!</v>
      </c>
      <c r="E488" s="262" t="e">
        <f t="shared" si="246"/>
        <v>#NUM!</v>
      </c>
      <c r="F488" s="263" t="e">
        <f t="shared" si="260"/>
        <v>#NUM!</v>
      </c>
      <c r="G488" s="27"/>
      <c r="H488" s="45">
        <v>479</v>
      </c>
      <c r="I488" s="46">
        <f t="shared" si="274"/>
        <v>60845</v>
      </c>
      <c r="J488" s="261" t="e">
        <f t="shared" si="247"/>
        <v>#NUM!</v>
      </c>
      <c r="K488" s="262" t="e">
        <f t="shared" si="261"/>
        <v>#NUM!</v>
      </c>
      <c r="L488" s="272" t="e">
        <f t="shared" si="248"/>
        <v>#NUM!</v>
      </c>
      <c r="M488" s="263" t="e">
        <f t="shared" si="262"/>
        <v>#NUM!</v>
      </c>
      <c r="N488" s="26"/>
      <c r="O488" s="45">
        <v>479</v>
      </c>
      <c r="P488" s="46">
        <f t="shared" si="275"/>
        <v>60845</v>
      </c>
      <c r="Q488" s="261" t="e">
        <f t="shared" si="249"/>
        <v>#NUM!</v>
      </c>
      <c r="R488" s="262" t="e">
        <f t="shared" si="263"/>
        <v>#NUM!</v>
      </c>
      <c r="S488" s="272" t="e">
        <f t="shared" si="250"/>
        <v>#NUM!</v>
      </c>
      <c r="T488" s="263" t="e">
        <f t="shared" si="264"/>
        <v>#NUM!</v>
      </c>
      <c r="V488" s="45">
        <v>479</v>
      </c>
      <c r="W488" s="46">
        <f t="shared" si="276"/>
        <v>60845</v>
      </c>
      <c r="X488" s="261" t="e">
        <f t="shared" si="251"/>
        <v>#NUM!</v>
      </c>
      <c r="Y488" s="262" t="e">
        <f t="shared" si="265"/>
        <v>#NUM!</v>
      </c>
      <c r="Z488" s="272" t="e">
        <f t="shared" si="252"/>
        <v>#NUM!</v>
      </c>
      <c r="AA488" s="263" t="e">
        <f t="shared" si="266"/>
        <v>#NUM!</v>
      </c>
      <c r="AC488" s="45">
        <v>479</v>
      </c>
      <c r="AD488" s="46">
        <f t="shared" si="277"/>
        <v>60845</v>
      </c>
      <c r="AE488" s="261" t="e">
        <f t="shared" si="253"/>
        <v>#NUM!</v>
      </c>
      <c r="AF488" s="262" t="e">
        <f t="shared" si="267"/>
        <v>#NUM!</v>
      </c>
      <c r="AG488" s="272" t="e">
        <f t="shared" si="254"/>
        <v>#NUM!</v>
      </c>
      <c r="AH488" s="263" t="e">
        <f t="shared" si="268"/>
        <v>#NUM!</v>
      </c>
      <c r="AJ488" s="45">
        <v>479</v>
      </c>
      <c r="AK488" s="46">
        <f t="shared" si="278"/>
        <v>60845</v>
      </c>
      <c r="AL488" s="261" t="e">
        <f t="shared" si="255"/>
        <v>#NUM!</v>
      </c>
      <c r="AM488" s="262" t="e">
        <f t="shared" si="269"/>
        <v>#NUM!</v>
      </c>
      <c r="AN488" s="272" t="e">
        <f t="shared" si="256"/>
        <v>#NUM!</v>
      </c>
      <c r="AO488" s="263" t="e">
        <f t="shared" si="270"/>
        <v>#NUM!</v>
      </c>
      <c r="AQ488" s="45">
        <v>479</v>
      </c>
      <c r="AR488" s="46">
        <f t="shared" si="279"/>
        <v>60876</v>
      </c>
      <c r="AS488" s="261" t="e">
        <f t="shared" si="257"/>
        <v>#NUM!</v>
      </c>
      <c r="AT488" s="262" t="e">
        <f t="shared" si="271"/>
        <v>#NUM!</v>
      </c>
      <c r="AU488" s="272" t="e">
        <f t="shared" si="258"/>
        <v>#NUM!</v>
      </c>
      <c r="AV488" s="263">
        <f t="shared" si="272"/>
        <v>0</v>
      </c>
    </row>
    <row r="489" spans="1:48" ht="14.65" thickBot="1" x14ac:dyDescent="0.5">
      <c r="A489" s="52">
        <v>480</v>
      </c>
      <c r="B489" s="53">
        <f t="shared" si="273"/>
        <v>60876</v>
      </c>
      <c r="C489" s="269" t="e">
        <f t="shared" si="245"/>
        <v>#NUM!</v>
      </c>
      <c r="D489" s="265" t="e">
        <f t="shared" si="259"/>
        <v>#NUM!</v>
      </c>
      <c r="E489" s="265" t="e">
        <f t="shared" si="246"/>
        <v>#NUM!</v>
      </c>
      <c r="F489" s="266" t="e">
        <f t="shared" si="260"/>
        <v>#NUM!</v>
      </c>
      <c r="G489" s="27"/>
      <c r="H489" s="47">
        <v>480</v>
      </c>
      <c r="I489" s="53">
        <f t="shared" si="274"/>
        <v>60876</v>
      </c>
      <c r="J489" s="264" t="e">
        <f t="shared" si="247"/>
        <v>#NUM!</v>
      </c>
      <c r="K489" s="265" t="e">
        <f t="shared" si="261"/>
        <v>#NUM!</v>
      </c>
      <c r="L489" s="273" t="e">
        <f t="shared" si="248"/>
        <v>#NUM!</v>
      </c>
      <c r="M489" s="266" t="e">
        <f t="shared" si="262"/>
        <v>#NUM!</v>
      </c>
      <c r="N489" s="26"/>
      <c r="O489" s="47">
        <v>480</v>
      </c>
      <c r="P489" s="53">
        <f t="shared" si="275"/>
        <v>60876</v>
      </c>
      <c r="Q489" s="264" t="e">
        <f t="shared" si="249"/>
        <v>#NUM!</v>
      </c>
      <c r="R489" s="265" t="e">
        <f t="shared" si="263"/>
        <v>#NUM!</v>
      </c>
      <c r="S489" s="273" t="e">
        <f t="shared" si="250"/>
        <v>#NUM!</v>
      </c>
      <c r="T489" s="266" t="e">
        <f t="shared" si="264"/>
        <v>#NUM!</v>
      </c>
      <c r="V489" s="47">
        <v>480</v>
      </c>
      <c r="W489" s="53">
        <f t="shared" si="276"/>
        <v>60876</v>
      </c>
      <c r="X489" s="264" t="e">
        <f t="shared" si="251"/>
        <v>#NUM!</v>
      </c>
      <c r="Y489" s="265" t="e">
        <f t="shared" si="265"/>
        <v>#NUM!</v>
      </c>
      <c r="Z489" s="273" t="e">
        <f t="shared" si="252"/>
        <v>#NUM!</v>
      </c>
      <c r="AA489" s="266" t="e">
        <f t="shared" si="266"/>
        <v>#NUM!</v>
      </c>
      <c r="AC489" s="47">
        <v>480</v>
      </c>
      <c r="AD489" s="53">
        <f t="shared" si="277"/>
        <v>60876</v>
      </c>
      <c r="AE489" s="264" t="e">
        <f t="shared" si="253"/>
        <v>#NUM!</v>
      </c>
      <c r="AF489" s="265" t="e">
        <f t="shared" si="267"/>
        <v>#NUM!</v>
      </c>
      <c r="AG489" s="273" t="e">
        <f t="shared" si="254"/>
        <v>#NUM!</v>
      </c>
      <c r="AH489" s="266" t="e">
        <f t="shared" si="268"/>
        <v>#NUM!</v>
      </c>
      <c r="AJ489" s="47">
        <v>480</v>
      </c>
      <c r="AK489" s="53">
        <f t="shared" si="278"/>
        <v>60876</v>
      </c>
      <c r="AL489" s="264" t="e">
        <f t="shared" si="255"/>
        <v>#NUM!</v>
      </c>
      <c r="AM489" s="265" t="e">
        <f t="shared" si="269"/>
        <v>#NUM!</v>
      </c>
      <c r="AN489" s="273" t="e">
        <f t="shared" si="256"/>
        <v>#NUM!</v>
      </c>
      <c r="AO489" s="266" t="e">
        <f t="shared" si="270"/>
        <v>#NUM!</v>
      </c>
      <c r="AQ489" s="47">
        <v>480</v>
      </c>
      <c r="AR489" s="53">
        <f t="shared" si="279"/>
        <v>60906</v>
      </c>
      <c r="AS489" s="264" t="e">
        <f t="shared" si="257"/>
        <v>#NUM!</v>
      </c>
      <c r="AT489" s="265" t="e">
        <f t="shared" si="271"/>
        <v>#NUM!</v>
      </c>
      <c r="AU489" s="273" t="e">
        <f t="shared" si="258"/>
        <v>#NUM!</v>
      </c>
      <c r="AV489" s="266">
        <f t="shared" si="272"/>
        <v>0</v>
      </c>
    </row>
  </sheetData>
  <sheetProtection algorithmName="SHA-512" hashValue="LAnp1WYOyBjRQj6295G2hv4Sb1kzpmYcIPsYRZ7Dawz5lgJE2qmg+2ieCsKGKj3ETNBdDjtyHuk+jbykGjmZkg==" saltValue="7ZGxyZW6uD6zk0n3++MbCQ==" spinCount="100000" sheet="1" objects="1" scenarios="1"/>
  <mergeCells count="77">
    <mergeCell ref="AJ4:AK4"/>
    <mergeCell ref="AN4:AO4"/>
    <mergeCell ref="AJ5:AK5"/>
    <mergeCell ref="AN5:AO5"/>
    <mergeCell ref="AJ7:AK7"/>
    <mergeCell ref="AM7:AN7"/>
    <mergeCell ref="AJ1:AO1"/>
    <mergeCell ref="AJ2:AK2"/>
    <mergeCell ref="AN2:AO2"/>
    <mergeCell ref="AJ3:AK3"/>
    <mergeCell ref="AN3:AO3"/>
    <mergeCell ref="AC4:AD4"/>
    <mergeCell ref="AG4:AH4"/>
    <mergeCell ref="AC5:AD5"/>
    <mergeCell ref="AG5:AH5"/>
    <mergeCell ref="AC7:AD7"/>
    <mergeCell ref="AF7:AG7"/>
    <mergeCell ref="AC1:AH1"/>
    <mergeCell ref="AC2:AD2"/>
    <mergeCell ref="AG2:AH2"/>
    <mergeCell ref="AC3:AD3"/>
    <mergeCell ref="AG3:AH3"/>
    <mergeCell ref="A5:B5"/>
    <mergeCell ref="E5:F5"/>
    <mergeCell ref="H5:I5"/>
    <mergeCell ref="L5:M5"/>
    <mergeCell ref="A7:B7"/>
    <mergeCell ref="D7:E7"/>
    <mergeCell ref="H7:I7"/>
    <mergeCell ref="K7:L7"/>
    <mergeCell ref="A1:F1"/>
    <mergeCell ref="H1:M1"/>
    <mergeCell ref="A3:B3"/>
    <mergeCell ref="E3:F3"/>
    <mergeCell ref="H3:I3"/>
    <mergeCell ref="L3:M3"/>
    <mergeCell ref="A2:B2"/>
    <mergeCell ref="E2:F2"/>
    <mergeCell ref="H2:I2"/>
    <mergeCell ref="L2:M2"/>
    <mergeCell ref="S4:T4"/>
    <mergeCell ref="A4:B4"/>
    <mergeCell ref="E4:F4"/>
    <mergeCell ref="H4:I4"/>
    <mergeCell ref="L4:M4"/>
    <mergeCell ref="O5:P5"/>
    <mergeCell ref="S5:T5"/>
    <mergeCell ref="O7:P7"/>
    <mergeCell ref="R7:S7"/>
    <mergeCell ref="V1:AA1"/>
    <mergeCell ref="V2:W2"/>
    <mergeCell ref="Z2:AA2"/>
    <mergeCell ref="V3:W3"/>
    <mergeCell ref="Z3:AA3"/>
    <mergeCell ref="V4:W4"/>
    <mergeCell ref="O1:T1"/>
    <mergeCell ref="O2:P2"/>
    <mergeCell ref="S2:T2"/>
    <mergeCell ref="O3:P3"/>
    <mergeCell ref="S3:T3"/>
    <mergeCell ref="O4:P4"/>
    <mergeCell ref="Z4:AA4"/>
    <mergeCell ref="V5:W5"/>
    <mergeCell ref="Z5:AA5"/>
    <mergeCell ref="V7:W7"/>
    <mergeCell ref="Y7:Z7"/>
    <mergeCell ref="AQ5:AR5"/>
    <mergeCell ref="AU5:AV5"/>
    <mergeCell ref="AQ7:AR7"/>
    <mergeCell ref="AT7:AU7"/>
    <mergeCell ref="AQ1:AV1"/>
    <mergeCell ref="AQ2:AR2"/>
    <mergeCell ref="AU2:AV2"/>
    <mergeCell ref="AQ3:AR3"/>
    <mergeCell ref="AU3:AV3"/>
    <mergeCell ref="AQ4:AR4"/>
    <mergeCell ref="AU4:AV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FA3DA-38F3-459A-8C4C-D517E5B3F0C6}">
  <sheetPr>
    <tabColor rgb="FF00B050"/>
  </sheetPr>
  <dimension ref="C2:AL65"/>
  <sheetViews>
    <sheetView workbookViewId="0"/>
  </sheetViews>
  <sheetFormatPr defaultRowHeight="14.25" x14ac:dyDescent="0.45"/>
  <sheetData>
    <row r="2" spans="3:38" x14ac:dyDescent="0.45">
      <c r="C2" s="418" t="s">
        <v>155</v>
      </c>
      <c r="D2">
        <v>261</v>
      </c>
      <c r="E2" s="418" t="s">
        <v>125</v>
      </c>
      <c r="F2">
        <v>43</v>
      </c>
      <c r="G2" s="418" t="s">
        <v>91</v>
      </c>
      <c r="H2">
        <v>188</v>
      </c>
      <c r="I2" s="418" t="s">
        <v>91</v>
      </c>
      <c r="J2">
        <v>182</v>
      </c>
      <c r="K2" s="418" t="s">
        <v>409</v>
      </c>
      <c r="L2">
        <v>172</v>
      </c>
      <c r="M2" s="418" t="s">
        <v>91</v>
      </c>
      <c r="N2">
        <v>185</v>
      </c>
      <c r="O2" s="418" t="s">
        <v>91</v>
      </c>
      <c r="P2">
        <v>194</v>
      </c>
      <c r="Q2" s="418" t="s">
        <v>680</v>
      </c>
      <c r="R2">
        <v>199</v>
      </c>
      <c r="S2" s="418" t="s">
        <v>682</v>
      </c>
      <c r="T2">
        <v>145</v>
      </c>
      <c r="U2" s="418" t="s">
        <v>91</v>
      </c>
      <c r="V2">
        <v>202</v>
      </c>
      <c r="W2" s="418" t="s">
        <v>91</v>
      </c>
      <c r="X2">
        <v>190</v>
      </c>
      <c r="Y2" s="418" t="s">
        <v>93</v>
      </c>
      <c r="Z2">
        <v>206</v>
      </c>
      <c r="AA2" s="418" t="s">
        <v>91</v>
      </c>
      <c r="AB2">
        <v>212</v>
      </c>
      <c r="AC2" s="418" t="s">
        <v>91</v>
      </c>
      <c r="AD2">
        <v>210</v>
      </c>
      <c r="AE2" s="418" t="s">
        <v>684</v>
      </c>
      <c r="AF2">
        <v>1</v>
      </c>
      <c r="AG2" s="418" t="s">
        <v>739</v>
      </c>
      <c r="AH2">
        <v>9</v>
      </c>
      <c r="AI2" s="418" t="s">
        <v>754</v>
      </c>
      <c r="AJ2">
        <v>53</v>
      </c>
      <c r="AK2" s="418" t="s">
        <v>758</v>
      </c>
      <c r="AL2">
        <v>8</v>
      </c>
    </row>
    <row r="3" spans="3:38" x14ac:dyDescent="0.45">
      <c r="C3" s="418" t="s">
        <v>156</v>
      </c>
      <c r="D3">
        <v>198</v>
      </c>
      <c r="E3" s="418" t="s">
        <v>126</v>
      </c>
      <c r="F3">
        <v>44</v>
      </c>
      <c r="G3" s="418" t="s">
        <v>93</v>
      </c>
      <c r="H3">
        <v>189</v>
      </c>
      <c r="I3" s="418" t="s">
        <v>93</v>
      </c>
      <c r="J3">
        <v>183</v>
      </c>
      <c r="K3" s="418" t="s">
        <v>410</v>
      </c>
      <c r="L3">
        <v>173</v>
      </c>
      <c r="M3" s="418" t="s">
        <v>93</v>
      </c>
      <c r="N3">
        <v>186</v>
      </c>
      <c r="O3" s="418" t="s">
        <v>93</v>
      </c>
      <c r="P3">
        <v>195</v>
      </c>
      <c r="Q3" s="418" t="s">
        <v>681</v>
      </c>
      <c r="R3">
        <v>200</v>
      </c>
      <c r="S3" s="418" t="s">
        <v>683</v>
      </c>
      <c r="T3">
        <v>146</v>
      </c>
      <c r="U3" s="418" t="s">
        <v>93</v>
      </c>
      <c r="V3">
        <v>203</v>
      </c>
      <c r="W3" s="418" t="s">
        <v>93</v>
      </c>
      <c r="X3">
        <v>191</v>
      </c>
      <c r="Y3" s="418" t="s">
        <v>91</v>
      </c>
      <c r="Z3">
        <v>205</v>
      </c>
      <c r="AA3" s="418" t="s">
        <v>93</v>
      </c>
      <c r="AB3">
        <v>213</v>
      </c>
      <c r="AC3" s="418" t="s">
        <v>93</v>
      </c>
      <c r="AD3">
        <v>211</v>
      </c>
      <c r="AE3" s="418" t="s">
        <v>685</v>
      </c>
      <c r="AF3">
        <v>2</v>
      </c>
      <c r="AG3" s="418" t="s">
        <v>740</v>
      </c>
      <c r="AH3">
        <v>1</v>
      </c>
      <c r="AI3" s="418" t="s">
        <v>755</v>
      </c>
      <c r="AJ3">
        <v>54</v>
      </c>
      <c r="AK3" s="418" t="s">
        <v>784</v>
      </c>
      <c r="AL3">
        <v>9</v>
      </c>
    </row>
    <row r="4" spans="3:38" x14ac:dyDescent="0.45">
      <c r="C4" s="418" t="s">
        <v>157</v>
      </c>
      <c r="D4">
        <v>199</v>
      </c>
      <c r="E4" s="418" t="s">
        <v>127</v>
      </c>
      <c r="F4">
        <v>45</v>
      </c>
      <c r="I4" s="418" t="s">
        <v>677</v>
      </c>
      <c r="J4">
        <v>184</v>
      </c>
      <c r="K4" s="418" t="s">
        <v>678</v>
      </c>
      <c r="L4">
        <v>174</v>
      </c>
      <c r="M4" s="418" t="s">
        <v>677</v>
      </c>
      <c r="N4">
        <v>187</v>
      </c>
      <c r="Q4" s="418" t="s">
        <v>649</v>
      </c>
      <c r="R4">
        <v>201</v>
      </c>
      <c r="S4" s="418" t="s">
        <v>120</v>
      </c>
      <c r="T4">
        <v>147</v>
      </c>
      <c r="AE4" s="418" t="s">
        <v>686</v>
      </c>
      <c r="AF4">
        <v>3</v>
      </c>
      <c r="AG4" s="418" t="s">
        <v>741</v>
      </c>
      <c r="AH4">
        <v>2</v>
      </c>
      <c r="AI4" s="418" t="s">
        <v>756</v>
      </c>
      <c r="AJ4">
        <v>41</v>
      </c>
    </row>
    <row r="5" spans="3:38" x14ac:dyDescent="0.45">
      <c r="C5" s="418" t="s">
        <v>158</v>
      </c>
      <c r="D5">
        <v>200</v>
      </c>
      <c r="K5" s="418" t="s">
        <v>412</v>
      </c>
      <c r="L5">
        <v>175</v>
      </c>
      <c r="S5" s="418" t="s">
        <v>109</v>
      </c>
      <c r="T5">
        <v>148</v>
      </c>
      <c r="AE5" s="418" t="s">
        <v>687</v>
      </c>
      <c r="AF5">
        <v>4</v>
      </c>
      <c r="AG5" s="418" t="s">
        <v>742</v>
      </c>
      <c r="AH5">
        <v>3</v>
      </c>
      <c r="AI5" s="418" t="s">
        <v>757</v>
      </c>
      <c r="AJ5">
        <v>57</v>
      </c>
    </row>
    <row r="6" spans="3:38" x14ac:dyDescent="0.45">
      <c r="C6" s="418" t="s">
        <v>159</v>
      </c>
      <c r="D6">
        <v>201</v>
      </c>
      <c r="K6" s="418" t="s">
        <v>411</v>
      </c>
      <c r="L6">
        <v>176</v>
      </c>
      <c r="S6" s="418" t="s">
        <v>121</v>
      </c>
      <c r="T6">
        <v>149</v>
      </c>
      <c r="AE6" s="418" t="s">
        <v>688</v>
      </c>
      <c r="AF6">
        <v>5</v>
      </c>
      <c r="AG6" s="418" t="s">
        <v>743</v>
      </c>
      <c r="AH6">
        <v>4</v>
      </c>
      <c r="AI6" s="418" t="s">
        <v>758</v>
      </c>
      <c r="AJ6">
        <v>56</v>
      </c>
    </row>
    <row r="7" spans="3:38" x14ac:dyDescent="0.45">
      <c r="C7" s="418" t="s">
        <v>160</v>
      </c>
      <c r="D7">
        <v>202</v>
      </c>
      <c r="K7" s="418" t="s">
        <v>679</v>
      </c>
      <c r="L7">
        <v>177</v>
      </c>
      <c r="S7" s="418" t="s">
        <v>106</v>
      </c>
      <c r="T7">
        <v>150</v>
      </c>
      <c r="AE7" s="418" t="s">
        <v>689</v>
      </c>
      <c r="AF7">
        <v>6</v>
      </c>
      <c r="AG7" s="418" t="s">
        <v>744</v>
      </c>
      <c r="AH7">
        <v>10</v>
      </c>
      <c r="AI7" s="418" t="s">
        <v>759</v>
      </c>
      <c r="AJ7">
        <v>43</v>
      </c>
    </row>
    <row r="8" spans="3:38" x14ac:dyDescent="0.45">
      <c r="C8" s="418" t="s">
        <v>161</v>
      </c>
      <c r="D8">
        <v>203</v>
      </c>
      <c r="K8" s="418" t="s">
        <v>677</v>
      </c>
      <c r="L8">
        <v>181</v>
      </c>
      <c r="AE8" s="418" t="s">
        <v>690</v>
      </c>
      <c r="AF8">
        <v>7</v>
      </c>
      <c r="AG8" s="418" t="s">
        <v>745</v>
      </c>
      <c r="AH8">
        <v>5</v>
      </c>
      <c r="AI8" s="418" t="s">
        <v>760</v>
      </c>
      <c r="AJ8">
        <v>55</v>
      </c>
    </row>
    <row r="9" spans="3:38" x14ac:dyDescent="0.45">
      <c r="C9" s="418" t="s">
        <v>162</v>
      </c>
      <c r="D9">
        <v>204</v>
      </c>
      <c r="AE9" s="418" t="s">
        <v>691</v>
      </c>
      <c r="AF9">
        <v>8</v>
      </c>
      <c r="AG9" s="418" t="s">
        <v>746</v>
      </c>
      <c r="AH9">
        <v>13</v>
      </c>
      <c r="AI9" s="418" t="s">
        <v>761</v>
      </c>
      <c r="AJ9">
        <v>7</v>
      </c>
    </row>
    <row r="10" spans="3:38" x14ac:dyDescent="0.45">
      <c r="C10" s="418" t="s">
        <v>163</v>
      </c>
      <c r="D10">
        <v>205</v>
      </c>
      <c r="AE10" s="418" t="s">
        <v>692</v>
      </c>
      <c r="AF10">
        <v>9</v>
      </c>
      <c r="AG10" s="418" t="s">
        <v>747</v>
      </c>
      <c r="AH10">
        <v>6</v>
      </c>
      <c r="AI10" s="418" t="s">
        <v>762</v>
      </c>
      <c r="AJ10">
        <v>44</v>
      </c>
    </row>
    <row r="11" spans="3:38" x14ac:dyDescent="0.45">
      <c r="C11" s="418" t="s">
        <v>164</v>
      </c>
      <c r="D11">
        <v>206</v>
      </c>
      <c r="AE11" s="418" t="s">
        <v>693</v>
      </c>
      <c r="AF11">
        <v>10</v>
      </c>
      <c r="AG11" s="418" t="s">
        <v>748</v>
      </c>
      <c r="AH11">
        <v>11</v>
      </c>
      <c r="AI11" s="418" t="s">
        <v>763</v>
      </c>
      <c r="AJ11">
        <v>9</v>
      </c>
    </row>
    <row r="12" spans="3:38" x14ac:dyDescent="0.45">
      <c r="C12" s="418" t="s">
        <v>165</v>
      </c>
      <c r="D12">
        <v>207</v>
      </c>
      <c r="AE12" s="418" t="s">
        <v>694</v>
      </c>
      <c r="AF12">
        <v>11</v>
      </c>
      <c r="AG12" s="418" t="s">
        <v>749</v>
      </c>
      <c r="AH12">
        <v>12</v>
      </c>
      <c r="AI12" s="418" t="s">
        <v>764</v>
      </c>
      <c r="AJ12">
        <v>10</v>
      </c>
    </row>
    <row r="13" spans="3:38" x14ac:dyDescent="0.45">
      <c r="C13" s="418" t="s">
        <v>166</v>
      </c>
      <c r="D13">
        <v>208</v>
      </c>
      <c r="AE13" s="418" t="s">
        <v>695</v>
      </c>
      <c r="AF13">
        <v>12</v>
      </c>
      <c r="AG13" s="418" t="s">
        <v>750</v>
      </c>
      <c r="AH13">
        <v>15</v>
      </c>
      <c r="AI13" s="418" t="s">
        <v>765</v>
      </c>
      <c r="AJ13">
        <v>45</v>
      </c>
    </row>
    <row r="14" spans="3:38" x14ac:dyDescent="0.45">
      <c r="C14" s="418" t="s">
        <v>167</v>
      </c>
      <c r="D14">
        <v>209</v>
      </c>
      <c r="AE14" s="418" t="s">
        <v>696</v>
      </c>
      <c r="AF14">
        <v>13</v>
      </c>
      <c r="AG14" s="418" t="s">
        <v>751</v>
      </c>
      <c r="AH14">
        <v>14</v>
      </c>
      <c r="AI14" s="418" t="s">
        <v>766</v>
      </c>
      <c r="AJ14">
        <v>12</v>
      </c>
    </row>
    <row r="15" spans="3:38" x14ac:dyDescent="0.45">
      <c r="C15" s="418" t="s">
        <v>168</v>
      </c>
      <c r="D15">
        <v>210</v>
      </c>
      <c r="AE15" s="418" t="s">
        <v>697</v>
      </c>
      <c r="AF15">
        <v>14</v>
      </c>
      <c r="AG15" s="418" t="s">
        <v>752</v>
      </c>
      <c r="AH15">
        <v>8</v>
      </c>
      <c r="AI15" s="418" t="s">
        <v>767</v>
      </c>
      <c r="AJ15">
        <v>46</v>
      </c>
    </row>
    <row r="16" spans="3:38" x14ac:dyDescent="0.45">
      <c r="C16" s="418" t="s">
        <v>169</v>
      </c>
      <c r="D16">
        <v>211</v>
      </c>
      <c r="AE16" s="418" t="s">
        <v>698</v>
      </c>
      <c r="AF16">
        <v>15</v>
      </c>
      <c r="AG16" s="418" t="s">
        <v>753</v>
      </c>
      <c r="AH16">
        <v>7</v>
      </c>
      <c r="AI16" s="418" t="s">
        <v>768</v>
      </c>
      <c r="AJ16">
        <v>14</v>
      </c>
    </row>
    <row r="17" spans="3:36" x14ac:dyDescent="0.45">
      <c r="C17" s="418" t="s">
        <v>170</v>
      </c>
      <c r="D17">
        <v>212</v>
      </c>
      <c r="AE17" s="418" t="s">
        <v>699</v>
      </c>
      <c r="AF17">
        <v>16</v>
      </c>
      <c r="AI17" s="418" t="s">
        <v>769</v>
      </c>
      <c r="AJ17">
        <v>47</v>
      </c>
    </row>
    <row r="18" spans="3:36" x14ac:dyDescent="0.45">
      <c r="C18" s="418" t="s">
        <v>171</v>
      </c>
      <c r="D18">
        <v>213</v>
      </c>
      <c r="AE18" s="418" t="s">
        <v>700</v>
      </c>
      <c r="AF18">
        <v>17</v>
      </c>
      <c r="AI18" s="418" t="s">
        <v>770</v>
      </c>
      <c r="AJ18">
        <v>16</v>
      </c>
    </row>
    <row r="19" spans="3:36" x14ac:dyDescent="0.45">
      <c r="C19" s="418" t="s">
        <v>172</v>
      </c>
      <c r="D19">
        <v>214</v>
      </c>
      <c r="AE19" s="418" t="s">
        <v>701</v>
      </c>
      <c r="AF19">
        <v>18</v>
      </c>
      <c r="AI19" s="418" t="s">
        <v>771</v>
      </c>
      <c r="AJ19">
        <v>48</v>
      </c>
    </row>
    <row r="20" spans="3:36" x14ac:dyDescent="0.45">
      <c r="C20" s="418" t="s">
        <v>173</v>
      </c>
      <c r="D20">
        <v>215</v>
      </c>
      <c r="AE20" s="418" t="s">
        <v>702</v>
      </c>
      <c r="AF20">
        <v>19</v>
      </c>
      <c r="AI20" s="418" t="s">
        <v>772</v>
      </c>
      <c r="AJ20">
        <v>18</v>
      </c>
    </row>
    <row r="21" spans="3:36" x14ac:dyDescent="0.45">
      <c r="C21" s="418" t="s">
        <v>174</v>
      </c>
      <c r="D21">
        <v>216</v>
      </c>
      <c r="AE21" s="418" t="s">
        <v>703</v>
      </c>
      <c r="AF21">
        <v>20</v>
      </c>
      <c r="AI21" s="418" t="s">
        <v>773</v>
      </c>
      <c r="AJ21">
        <v>49</v>
      </c>
    </row>
    <row r="22" spans="3:36" x14ac:dyDescent="0.45">
      <c r="C22" s="418" t="s">
        <v>175</v>
      </c>
      <c r="D22">
        <v>217</v>
      </c>
      <c r="AE22" s="418" t="s">
        <v>704</v>
      </c>
      <c r="AF22">
        <v>21</v>
      </c>
      <c r="AI22" s="418" t="s">
        <v>774</v>
      </c>
      <c r="AJ22">
        <v>19</v>
      </c>
    </row>
    <row r="23" spans="3:36" x14ac:dyDescent="0.45">
      <c r="C23" s="418" t="s">
        <v>176</v>
      </c>
      <c r="D23">
        <v>218</v>
      </c>
      <c r="AE23" s="418" t="s">
        <v>705</v>
      </c>
      <c r="AF23">
        <v>22</v>
      </c>
      <c r="AI23" s="418" t="s">
        <v>775</v>
      </c>
      <c r="AJ23">
        <v>50</v>
      </c>
    </row>
    <row r="24" spans="3:36" x14ac:dyDescent="0.45">
      <c r="C24" s="418" t="s">
        <v>177</v>
      </c>
      <c r="D24">
        <v>219</v>
      </c>
      <c r="AE24" s="418" t="s">
        <v>706</v>
      </c>
      <c r="AF24">
        <v>23</v>
      </c>
      <c r="AI24" s="418" t="s">
        <v>776</v>
      </c>
      <c r="AJ24">
        <v>21</v>
      </c>
    </row>
    <row r="25" spans="3:36" x14ac:dyDescent="0.45">
      <c r="C25" s="418" t="s">
        <v>178</v>
      </c>
      <c r="D25">
        <v>220</v>
      </c>
      <c r="AE25" s="418" t="s">
        <v>707</v>
      </c>
      <c r="AF25">
        <v>24</v>
      </c>
      <c r="AI25" s="418" t="s">
        <v>777</v>
      </c>
      <c r="AJ25">
        <v>51</v>
      </c>
    </row>
    <row r="26" spans="3:36" x14ac:dyDescent="0.45">
      <c r="C26" s="418" t="s">
        <v>179</v>
      </c>
      <c r="D26">
        <v>221</v>
      </c>
      <c r="AE26" s="418" t="s">
        <v>708</v>
      </c>
      <c r="AF26">
        <v>25</v>
      </c>
      <c r="AI26" s="418" t="s">
        <v>778</v>
      </c>
      <c r="AJ26">
        <v>23</v>
      </c>
    </row>
    <row r="27" spans="3:36" x14ac:dyDescent="0.45">
      <c r="C27" s="418" t="s">
        <v>180</v>
      </c>
      <c r="D27">
        <v>222</v>
      </c>
      <c r="AE27" s="418" t="s">
        <v>709</v>
      </c>
      <c r="AF27">
        <v>26</v>
      </c>
      <c r="AI27" s="418" t="s">
        <v>779</v>
      </c>
      <c r="AJ27">
        <v>33</v>
      </c>
    </row>
    <row r="28" spans="3:36" x14ac:dyDescent="0.45">
      <c r="C28" s="418" t="s">
        <v>181</v>
      </c>
      <c r="D28">
        <v>223</v>
      </c>
      <c r="AE28" s="418" t="s">
        <v>710</v>
      </c>
      <c r="AF28">
        <v>27</v>
      </c>
      <c r="AI28" s="418" t="s">
        <v>780</v>
      </c>
      <c r="AJ28">
        <v>24</v>
      </c>
    </row>
    <row r="29" spans="3:36" x14ac:dyDescent="0.45">
      <c r="C29" s="418" t="s">
        <v>182</v>
      </c>
      <c r="D29">
        <v>224</v>
      </c>
      <c r="AE29" s="418" t="s">
        <v>711</v>
      </c>
      <c r="AF29">
        <v>28</v>
      </c>
      <c r="AI29" s="418" t="s">
        <v>781</v>
      </c>
      <c r="AJ29">
        <v>26</v>
      </c>
    </row>
    <row r="30" spans="3:36" x14ac:dyDescent="0.45">
      <c r="C30" s="418" t="s">
        <v>183</v>
      </c>
      <c r="D30">
        <v>225</v>
      </c>
      <c r="AE30" s="418" t="s">
        <v>712</v>
      </c>
      <c r="AF30">
        <v>29</v>
      </c>
      <c r="AI30" s="418" t="s">
        <v>782</v>
      </c>
      <c r="AJ30">
        <v>52</v>
      </c>
    </row>
    <row r="31" spans="3:36" x14ac:dyDescent="0.45">
      <c r="C31" s="418" t="s">
        <v>184</v>
      </c>
      <c r="D31">
        <v>226</v>
      </c>
      <c r="AE31" s="418" t="s">
        <v>713</v>
      </c>
      <c r="AF31">
        <v>30</v>
      </c>
      <c r="AI31" s="418" t="s">
        <v>783</v>
      </c>
      <c r="AJ31">
        <v>28</v>
      </c>
    </row>
    <row r="32" spans="3:36" x14ac:dyDescent="0.45">
      <c r="C32" s="418" t="s">
        <v>185</v>
      </c>
      <c r="D32">
        <v>227</v>
      </c>
      <c r="AE32" s="418" t="s">
        <v>714</v>
      </c>
      <c r="AF32">
        <v>31</v>
      </c>
    </row>
    <row r="33" spans="3:32" x14ac:dyDescent="0.45">
      <c r="C33" s="418" t="s">
        <v>186</v>
      </c>
      <c r="D33">
        <v>228</v>
      </c>
      <c r="AE33" s="418" t="s">
        <v>715</v>
      </c>
      <c r="AF33">
        <v>32</v>
      </c>
    </row>
    <row r="34" spans="3:32" x14ac:dyDescent="0.45">
      <c r="C34" s="418" t="s">
        <v>405</v>
      </c>
      <c r="D34">
        <v>229</v>
      </c>
      <c r="AE34" s="418" t="s">
        <v>716</v>
      </c>
      <c r="AF34">
        <v>33</v>
      </c>
    </row>
    <row r="35" spans="3:32" x14ac:dyDescent="0.45">
      <c r="C35" s="418" t="s">
        <v>187</v>
      </c>
      <c r="D35">
        <v>230</v>
      </c>
      <c r="AE35" s="418" t="s">
        <v>717</v>
      </c>
      <c r="AF35">
        <v>34</v>
      </c>
    </row>
    <row r="36" spans="3:32" x14ac:dyDescent="0.45">
      <c r="C36" s="418" t="s">
        <v>188</v>
      </c>
      <c r="D36">
        <v>231</v>
      </c>
      <c r="AE36" s="418" t="s">
        <v>718</v>
      </c>
      <c r="AF36">
        <v>35</v>
      </c>
    </row>
    <row r="37" spans="3:32" x14ac:dyDescent="0.45">
      <c r="C37" s="418" t="s">
        <v>189</v>
      </c>
      <c r="D37">
        <v>232</v>
      </c>
      <c r="AE37" s="418" t="s">
        <v>719</v>
      </c>
      <c r="AF37">
        <v>36</v>
      </c>
    </row>
    <row r="38" spans="3:32" x14ac:dyDescent="0.45">
      <c r="C38" s="418" t="s">
        <v>190</v>
      </c>
      <c r="D38">
        <v>233</v>
      </c>
      <c r="AE38" s="418" t="s">
        <v>720</v>
      </c>
      <c r="AF38">
        <v>37</v>
      </c>
    </row>
    <row r="39" spans="3:32" x14ac:dyDescent="0.45">
      <c r="C39" s="418" t="s">
        <v>191</v>
      </c>
      <c r="D39">
        <v>234</v>
      </c>
      <c r="AE39" s="418" t="s">
        <v>721</v>
      </c>
      <c r="AF39">
        <v>38</v>
      </c>
    </row>
    <row r="40" spans="3:32" x14ac:dyDescent="0.45">
      <c r="C40" s="418" t="s">
        <v>192</v>
      </c>
      <c r="D40">
        <v>235</v>
      </c>
      <c r="AE40" s="418" t="s">
        <v>722</v>
      </c>
      <c r="AF40">
        <v>39</v>
      </c>
    </row>
    <row r="41" spans="3:32" x14ac:dyDescent="0.45">
      <c r="C41" s="418" t="s">
        <v>193</v>
      </c>
      <c r="D41">
        <v>236</v>
      </c>
      <c r="AE41" s="418" t="s">
        <v>723</v>
      </c>
      <c r="AF41">
        <v>40</v>
      </c>
    </row>
    <row r="42" spans="3:32" x14ac:dyDescent="0.45">
      <c r="C42" s="418" t="s">
        <v>194</v>
      </c>
      <c r="D42">
        <v>237</v>
      </c>
      <c r="AE42" s="418" t="s">
        <v>724</v>
      </c>
      <c r="AF42">
        <v>41</v>
      </c>
    </row>
    <row r="43" spans="3:32" x14ac:dyDescent="0.45">
      <c r="C43" s="418" t="s">
        <v>195</v>
      </c>
      <c r="D43">
        <v>238</v>
      </c>
      <c r="AE43" s="418" t="s">
        <v>725</v>
      </c>
      <c r="AF43">
        <v>42</v>
      </c>
    </row>
    <row r="44" spans="3:32" x14ac:dyDescent="0.45">
      <c r="C44" s="418" t="s">
        <v>196</v>
      </c>
      <c r="D44">
        <v>239</v>
      </c>
      <c r="AE44" s="418" t="s">
        <v>726</v>
      </c>
      <c r="AF44">
        <v>43</v>
      </c>
    </row>
    <row r="45" spans="3:32" x14ac:dyDescent="0.45">
      <c r="C45" s="418" t="s">
        <v>197</v>
      </c>
      <c r="D45">
        <v>240</v>
      </c>
      <c r="AE45" s="418" t="s">
        <v>727</v>
      </c>
      <c r="AF45">
        <v>44</v>
      </c>
    </row>
    <row r="46" spans="3:32" x14ac:dyDescent="0.45">
      <c r="C46" s="418" t="s">
        <v>198</v>
      </c>
      <c r="D46">
        <v>241</v>
      </c>
      <c r="AE46" s="418" t="s">
        <v>728</v>
      </c>
      <c r="AF46">
        <v>45</v>
      </c>
    </row>
    <row r="47" spans="3:32" x14ac:dyDescent="0.45">
      <c r="C47" s="418" t="s">
        <v>199</v>
      </c>
      <c r="D47">
        <v>242</v>
      </c>
      <c r="AE47" s="418" t="s">
        <v>729</v>
      </c>
      <c r="AF47">
        <v>46</v>
      </c>
    </row>
    <row r="48" spans="3:32" x14ac:dyDescent="0.45">
      <c r="C48" s="418" t="s">
        <v>200</v>
      </c>
      <c r="D48">
        <v>243</v>
      </c>
      <c r="AE48" s="418" t="s">
        <v>730</v>
      </c>
      <c r="AF48">
        <v>47</v>
      </c>
    </row>
    <row r="49" spans="3:32" x14ac:dyDescent="0.45">
      <c r="C49" s="418" t="s">
        <v>201</v>
      </c>
      <c r="D49">
        <v>244</v>
      </c>
      <c r="AE49" s="418" t="s">
        <v>731</v>
      </c>
      <c r="AF49">
        <v>48</v>
      </c>
    </row>
    <row r="50" spans="3:32" x14ac:dyDescent="0.45">
      <c r="C50" s="418" t="s">
        <v>202</v>
      </c>
      <c r="D50">
        <v>245</v>
      </c>
      <c r="AE50" s="418" t="s">
        <v>732</v>
      </c>
      <c r="AF50">
        <v>49</v>
      </c>
    </row>
    <row r="51" spans="3:32" x14ac:dyDescent="0.45">
      <c r="C51" s="418" t="s">
        <v>96</v>
      </c>
      <c r="D51">
        <v>246</v>
      </c>
      <c r="AE51" s="418" t="s">
        <v>733</v>
      </c>
      <c r="AF51">
        <v>50</v>
      </c>
    </row>
    <row r="52" spans="3:32" x14ac:dyDescent="0.45">
      <c r="C52" s="418" t="s">
        <v>203</v>
      </c>
      <c r="D52">
        <v>247</v>
      </c>
      <c r="AE52" s="418" t="s">
        <v>734</v>
      </c>
      <c r="AF52">
        <v>51</v>
      </c>
    </row>
    <row r="53" spans="3:32" x14ac:dyDescent="0.45">
      <c r="C53" s="418" t="s">
        <v>204</v>
      </c>
      <c r="D53">
        <v>248</v>
      </c>
    </row>
    <row r="54" spans="3:32" x14ac:dyDescent="0.45">
      <c r="C54" s="418" t="s">
        <v>205</v>
      </c>
      <c r="D54">
        <v>249</v>
      </c>
    </row>
    <row r="55" spans="3:32" x14ac:dyDescent="0.45">
      <c r="C55" s="418" t="s">
        <v>206</v>
      </c>
      <c r="D55">
        <v>250</v>
      </c>
    </row>
    <row r="56" spans="3:32" x14ac:dyDescent="0.45">
      <c r="C56" s="418" t="s">
        <v>207</v>
      </c>
      <c r="D56">
        <v>251</v>
      </c>
    </row>
    <row r="57" spans="3:32" x14ac:dyDescent="0.45">
      <c r="C57" s="418" t="s">
        <v>208</v>
      </c>
      <c r="D57">
        <v>252</v>
      </c>
    </row>
    <row r="58" spans="3:32" x14ac:dyDescent="0.45">
      <c r="C58" s="418" t="s">
        <v>209</v>
      </c>
      <c r="D58">
        <v>253</v>
      </c>
    </row>
    <row r="59" spans="3:32" x14ac:dyDescent="0.45">
      <c r="C59" s="418" t="s">
        <v>210</v>
      </c>
      <c r="D59">
        <v>254</v>
      </c>
    </row>
    <row r="60" spans="3:32" x14ac:dyDescent="0.45">
      <c r="C60" s="418" t="s">
        <v>676</v>
      </c>
      <c r="D60">
        <v>255</v>
      </c>
    </row>
    <row r="61" spans="3:32" x14ac:dyDescent="0.45">
      <c r="C61" s="418" t="s">
        <v>212</v>
      </c>
      <c r="D61">
        <v>256</v>
      </c>
    </row>
    <row r="62" spans="3:32" x14ac:dyDescent="0.45">
      <c r="C62" s="418" t="s">
        <v>213</v>
      </c>
      <c r="D62">
        <v>257</v>
      </c>
    </row>
    <row r="63" spans="3:32" x14ac:dyDescent="0.45">
      <c r="C63" s="418" t="s">
        <v>214</v>
      </c>
      <c r="D63">
        <v>258</v>
      </c>
    </row>
    <row r="64" spans="3:32" x14ac:dyDescent="0.45">
      <c r="C64" s="418" t="s">
        <v>215</v>
      </c>
      <c r="D64">
        <v>259</v>
      </c>
    </row>
    <row r="65" spans="3:4" x14ac:dyDescent="0.45">
      <c r="C65" s="418" t="s">
        <v>216</v>
      </c>
      <c r="D65">
        <v>260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0135C-8997-49A9-812E-2C0A833E9147}">
  <sheetPr>
    <tabColor rgb="FF00B050"/>
  </sheetPr>
  <dimension ref="A1:AV591"/>
  <sheetViews>
    <sheetView topLeftCell="A41" workbookViewId="0">
      <selection activeCell="N5" sqref="N5"/>
    </sheetView>
  </sheetViews>
  <sheetFormatPr defaultRowHeight="14.25" x14ac:dyDescent="0.45"/>
  <cols>
    <col min="1" max="1" width="31.3984375" customWidth="1"/>
    <col min="2" max="2" width="16.86328125" bestFit="1" customWidth="1"/>
    <col min="3" max="3" width="14.59765625" bestFit="1" customWidth="1"/>
    <col min="4" max="4" width="13.265625" bestFit="1" customWidth="1"/>
    <col min="5" max="5" width="13.3984375" bestFit="1" customWidth="1"/>
    <col min="6" max="6" width="17.265625" customWidth="1"/>
    <col min="7" max="7" width="18.3984375" customWidth="1"/>
    <col min="8" max="8" width="17.3984375" bestFit="1" customWidth="1"/>
    <col min="9" max="9" width="30" customWidth="1"/>
    <col min="10" max="10" width="14.73046875" bestFit="1" customWidth="1"/>
    <col min="11" max="11" width="13.3984375" bestFit="1" customWidth="1"/>
    <col min="12" max="12" width="13.265625" bestFit="1" customWidth="1"/>
    <col min="13" max="13" width="14.3984375" bestFit="1" customWidth="1"/>
    <col min="14" max="14" width="19.265625" customWidth="1"/>
    <col min="15" max="15" width="18.59765625" customWidth="1"/>
    <col min="16" max="16" width="20.3984375" bestFit="1" customWidth="1"/>
    <col min="17" max="28" width="13.9296875" customWidth="1"/>
    <col min="29" max="32" width="14.06640625" bestFit="1" customWidth="1"/>
    <col min="33" max="33" width="10" bestFit="1" customWidth="1"/>
    <col min="34" max="34" width="10.3984375" bestFit="1" customWidth="1"/>
    <col min="36" max="36" width="9.9296875" bestFit="1" customWidth="1"/>
    <col min="37" max="37" width="12.9296875" bestFit="1" customWidth="1"/>
    <col min="38" max="38" width="12.06640625" bestFit="1" customWidth="1"/>
    <col min="39" max="39" width="10.9296875" customWidth="1"/>
    <col min="40" max="40" width="9.46484375" bestFit="1" customWidth="1"/>
    <col min="41" max="41" width="13.59765625" customWidth="1"/>
    <col min="43" max="43" width="9.9296875" bestFit="1" customWidth="1"/>
    <col min="44" max="44" width="12.9296875" bestFit="1" customWidth="1"/>
    <col min="45" max="45" width="12.06640625" bestFit="1" customWidth="1"/>
    <col min="46" max="46" width="10.53125" customWidth="1"/>
    <col min="47" max="47" width="11.46484375" customWidth="1"/>
    <col min="48" max="48" width="11.19921875" customWidth="1"/>
  </cols>
  <sheetData>
    <row r="1" spans="1:24" ht="21.4" customHeight="1" thickBot="1" x14ac:dyDescent="0.7">
      <c r="A1" s="1" t="s">
        <v>16</v>
      </c>
      <c r="B1" s="1"/>
      <c r="C1" s="1"/>
      <c r="D1" s="1"/>
      <c r="E1" s="1"/>
      <c r="F1" s="1"/>
      <c r="G1" s="1"/>
      <c r="H1" s="1"/>
      <c r="I1" s="1"/>
      <c r="J1" s="1"/>
      <c r="K1" s="1"/>
      <c r="L1" s="1"/>
      <c r="M1" s="1"/>
      <c r="N1" s="1"/>
      <c r="O1" s="1"/>
      <c r="P1" s="1"/>
      <c r="Q1" s="523" t="s">
        <v>457</v>
      </c>
      <c r="R1" s="524"/>
      <c r="S1" s="524"/>
      <c r="T1" s="525"/>
      <c r="U1" s="523" t="s">
        <v>458</v>
      </c>
      <c r="V1" s="524"/>
      <c r="W1" s="524"/>
      <c r="X1" s="525"/>
    </row>
    <row r="2" spans="1:24" x14ac:dyDescent="0.45">
      <c r="A2" s="317" t="s">
        <v>17</v>
      </c>
      <c r="B2" s="318"/>
      <c r="C2" s="318"/>
      <c r="D2" s="318"/>
      <c r="E2" s="318"/>
      <c r="F2" s="318"/>
      <c r="G2" s="318"/>
      <c r="H2" s="319"/>
      <c r="I2" s="317" t="s">
        <v>18</v>
      </c>
      <c r="J2" s="318"/>
      <c r="K2" s="318"/>
      <c r="L2" s="318"/>
      <c r="M2" s="318"/>
      <c r="N2" s="318"/>
      <c r="O2" s="318"/>
      <c r="P2" s="319"/>
      <c r="Q2" s="498" t="s">
        <v>459</v>
      </c>
      <c r="R2" s="498"/>
      <c r="S2" s="498"/>
      <c r="T2" s="275">
        <f>SUM('Amortization Tables'!C4,'Amortization Tables'!J4,'Amortization Tables'!Q4,'Amortization Tables'!X4,'Amortization Tables'!AE4,'Amortization Tables'!AL4)</f>
        <v>0</v>
      </c>
      <c r="U2" s="276">
        <f>SUM(C106,J106,Q106,X106,AE106,AL106)</f>
        <v>0</v>
      </c>
      <c r="V2" s="505" t="s">
        <v>459</v>
      </c>
      <c r="W2" s="505"/>
      <c r="X2" s="506"/>
    </row>
    <row r="3" spans="1:24" x14ac:dyDescent="0.45">
      <c r="A3" s="332" t="s">
        <v>442</v>
      </c>
      <c r="B3" s="62"/>
      <c r="C3" s="62"/>
      <c r="D3" s="62"/>
      <c r="H3" s="320"/>
      <c r="I3" s="332" t="s">
        <v>442</v>
      </c>
      <c r="J3" s="62"/>
      <c r="K3" s="62"/>
      <c r="L3" s="62"/>
      <c r="P3" s="320"/>
      <c r="Q3" s="498" t="s">
        <v>460</v>
      </c>
      <c r="R3" s="498"/>
      <c r="S3" s="498"/>
      <c r="T3" s="275" t="e">
        <f>'Financing Sources'!G32</f>
        <v>#N/A</v>
      </c>
      <c r="U3" s="276" t="e">
        <f>_xlfn.XLOOKUP(MIN(L12:L17),C57:AF57,C94:AF94)+IF(N22="No",_xlfn.XLOOKUP(MIN(L12:L17),C57:AF57,C95:AF95),0)+IF(N23="No",_xlfn.XLOOKUP(MIN(L12:L17),C57:AF57,C96:AF96),0)+IF(N24="No",_xlfn.XLOOKUP(MIN(L12:L17),C57:AF57,C97:AF97),0)+IF(N25="No",_xlfn.XLOOKUP(MIN(L12:L17),C57:AF57,C98:AF98),0)+IF(N26="No",_xlfn.XLOOKUP(MIN(L12:L17),C57:AF57,C99:AF99),0)+IF(N27="No",_xlfn.XLOOKUP(MIN(L12:L17),C57:AF57,C100:AF100),0)</f>
        <v>#N/A</v>
      </c>
      <c r="V3" s="505" t="s">
        <v>460</v>
      </c>
      <c r="W3" s="505"/>
      <c r="X3" s="506"/>
    </row>
    <row r="4" spans="1:24" x14ac:dyDescent="0.45">
      <c r="A4" s="321" t="s">
        <v>20</v>
      </c>
      <c r="B4" s="473" t="s">
        <v>220</v>
      </c>
      <c r="C4" s="473" t="s">
        <v>22</v>
      </c>
      <c r="D4" s="473" t="s">
        <v>443</v>
      </c>
      <c r="F4" s="474" t="s">
        <v>462</v>
      </c>
      <c r="H4" s="320"/>
      <c r="I4" s="321" t="s">
        <v>20</v>
      </c>
      <c r="J4" s="473" t="s">
        <v>220</v>
      </c>
      <c r="K4" s="473" t="s">
        <v>22</v>
      </c>
      <c r="L4" s="473" t="s">
        <v>443</v>
      </c>
      <c r="N4" s="474" t="s">
        <v>463</v>
      </c>
      <c r="P4" s="320"/>
      <c r="Q4" s="498" t="s">
        <v>461</v>
      </c>
      <c r="R4" s="498"/>
      <c r="S4" s="498"/>
      <c r="T4" s="277" t="e">
        <f>SUM(T2:T3)*0.01</f>
        <v>#N/A</v>
      </c>
      <c r="U4" s="278" t="e">
        <f>SUM(U2:U3)*0.01</f>
        <v>#N/A</v>
      </c>
      <c r="V4" s="505" t="s">
        <v>461</v>
      </c>
      <c r="W4" s="505"/>
      <c r="X4" s="506"/>
    </row>
    <row r="5" spans="1:24" x14ac:dyDescent="0.45">
      <c r="A5" s="325" t="str">
        <f>IF('Financing Sources'!A4="","",'Financing Sources'!A4)</f>
        <v/>
      </c>
      <c r="B5" s="18">
        <f>'Financing Sources'!B4</f>
        <v>0</v>
      </c>
      <c r="C5" s="331">
        <f>'Financing Sources'!C4</f>
        <v>0</v>
      </c>
      <c r="D5" s="19">
        <f>'Financing Sources'!D4</f>
        <v>0</v>
      </c>
      <c r="F5" s="358"/>
      <c r="H5" s="320"/>
      <c r="I5" s="325" t="str">
        <f>A5</f>
        <v/>
      </c>
      <c r="J5" s="18">
        <f t="shared" ref="J5:L5" si="0">B5</f>
        <v>0</v>
      </c>
      <c r="K5" s="331">
        <f t="shared" si="0"/>
        <v>0</v>
      </c>
      <c r="L5" s="19">
        <f t="shared" si="0"/>
        <v>0</v>
      </c>
      <c r="N5" s="358">
        <f>F5</f>
        <v>0</v>
      </c>
      <c r="P5" s="320"/>
      <c r="Q5" s="507" t="s">
        <v>464</v>
      </c>
      <c r="R5" s="507"/>
      <c r="S5" s="507"/>
      <c r="T5" s="280" t="e">
        <f>SUM(T2:T4)</f>
        <v>#N/A</v>
      </c>
      <c r="U5" s="281" t="e">
        <f>SUM(U2:U4)</f>
        <v>#N/A</v>
      </c>
      <c r="V5" s="508" t="s">
        <v>464</v>
      </c>
      <c r="W5" s="508"/>
      <c r="X5" s="509"/>
    </row>
    <row r="6" spans="1:24" ht="14.65" thickBot="1" x14ac:dyDescent="0.5">
      <c r="A6" s="325" t="str">
        <f>IF('Financing Sources'!A5="","",'Financing Sources'!A5)</f>
        <v/>
      </c>
      <c r="B6" s="18">
        <f>'Financing Sources'!B5</f>
        <v>0</v>
      </c>
      <c r="C6" s="331">
        <f>'Financing Sources'!C5</f>
        <v>0</v>
      </c>
      <c r="D6" s="19">
        <f>'Financing Sources'!D5</f>
        <v>0</v>
      </c>
      <c r="H6" s="320"/>
      <c r="I6" s="325" t="str">
        <f t="shared" ref="I6:I7" si="1">A6</f>
        <v/>
      </c>
      <c r="J6" s="18">
        <f t="shared" ref="J6:J7" si="2">B6</f>
        <v>0</v>
      </c>
      <c r="K6" s="331">
        <f t="shared" ref="K6:K7" si="3">C6</f>
        <v>0</v>
      </c>
      <c r="L6" s="19">
        <f t="shared" ref="L6:L7" si="4">D6</f>
        <v>0</v>
      </c>
      <c r="P6" s="320"/>
      <c r="Q6" s="498" t="s">
        <v>465</v>
      </c>
      <c r="R6" s="498"/>
      <c r="S6" s="282">
        <v>0.8</v>
      </c>
      <c r="T6" s="283">
        <v>1.2</v>
      </c>
      <c r="U6" s="284">
        <v>1.2</v>
      </c>
      <c r="V6" s="285">
        <v>0.8</v>
      </c>
      <c r="W6" s="505" t="s">
        <v>465</v>
      </c>
      <c r="X6" s="506"/>
    </row>
    <row r="7" spans="1:24" x14ac:dyDescent="0.45">
      <c r="A7" s="325" t="str">
        <f>IF('Financing Sources'!A6="","",'Financing Sources'!A6)</f>
        <v/>
      </c>
      <c r="B7" s="18">
        <f>'Financing Sources'!B6</f>
        <v>0</v>
      </c>
      <c r="C7" s="331">
        <f>'Financing Sources'!C6</f>
        <v>0</v>
      </c>
      <c r="D7" s="19">
        <f>'Financing Sources'!D6</f>
        <v>0</v>
      </c>
      <c r="H7" s="320"/>
      <c r="I7" s="325" t="str">
        <f t="shared" si="1"/>
        <v/>
      </c>
      <c r="J7" s="18">
        <f t="shared" si="2"/>
        <v>0</v>
      </c>
      <c r="K7" s="331">
        <f t="shared" si="3"/>
        <v>0</v>
      </c>
      <c r="L7" s="19">
        <f t="shared" si="4"/>
        <v>0</v>
      </c>
      <c r="N7" s="485" t="s">
        <v>467</v>
      </c>
      <c r="O7" s="486"/>
      <c r="P7" s="320"/>
      <c r="Q7" s="498" t="s">
        <v>466</v>
      </c>
      <c r="R7" s="498"/>
      <c r="S7" s="286">
        <v>0.06</v>
      </c>
      <c r="T7" s="283">
        <v>30</v>
      </c>
      <c r="U7" s="284">
        <v>30</v>
      </c>
      <c r="V7" s="287">
        <v>0.06</v>
      </c>
      <c r="W7" s="505" t="s">
        <v>466</v>
      </c>
      <c r="X7" s="506"/>
    </row>
    <row r="8" spans="1:24" ht="14.65" thickBot="1" x14ac:dyDescent="0.5">
      <c r="A8" s="324" t="s">
        <v>25</v>
      </c>
      <c r="B8" s="335">
        <f>SUM(B5:B7)</f>
        <v>0</v>
      </c>
      <c r="C8" s="333"/>
      <c r="D8" s="176"/>
      <c r="H8" s="320"/>
      <c r="I8" s="324" t="s">
        <v>25</v>
      </c>
      <c r="J8" s="335">
        <f>SUM(J5:J7)</f>
        <v>0</v>
      </c>
      <c r="K8" s="333"/>
      <c r="L8" s="176"/>
      <c r="N8" s="487" t="s">
        <v>93</v>
      </c>
      <c r="O8" s="488"/>
      <c r="P8" s="320"/>
      <c r="Q8" s="498" t="s">
        <v>468</v>
      </c>
      <c r="R8" s="498"/>
      <c r="S8" s="290" t="e">
        <f>-PMT(S7/12,T7*12,S9)*12</f>
        <v>#VALUE!</v>
      </c>
      <c r="T8" s="291" t="e">
        <f>_xlfn.XLOOKUP(MIN(D12:D17),'30-Year Cash Flow'!C3:AF3,'30-Year Cash Flow'!C11:AF11,"Lookup Error",0,1)/T6</f>
        <v>#VALUE!</v>
      </c>
      <c r="U8" s="276" t="e">
        <f>_xlfn.XLOOKUP(MIN(L12:L17),$C$57:$AF$57,$C$65:$AF$65,"Lookup Error",0,1)/U6</f>
        <v>#VALUE!</v>
      </c>
      <c r="V8" s="292" t="e">
        <f>-PMT(V7/12,U7*12,V9)*12</f>
        <v>#VALUE!</v>
      </c>
      <c r="W8" s="505" t="s">
        <v>1680</v>
      </c>
      <c r="X8" s="506"/>
    </row>
    <row r="9" spans="1:24" x14ac:dyDescent="0.45">
      <c r="A9" s="334"/>
      <c r="B9" s="475"/>
      <c r="C9" s="333"/>
      <c r="D9" s="176"/>
      <c r="H9" s="320"/>
      <c r="I9" s="334"/>
      <c r="J9" s="475"/>
      <c r="K9" s="333"/>
      <c r="L9" s="176"/>
      <c r="P9" s="320"/>
      <c r="Q9" s="498" t="s">
        <v>469</v>
      </c>
      <c r="R9" s="498"/>
      <c r="S9" s="293" t="e">
        <f>(_xlfn.XLOOKUP(MIN(D12:D17),'30-Year Cash Flow'!C3:AF3,'30-Year Cash Flow'!C11:AF11,"Lookup Error",0,1)/G30)*S6</f>
        <v>#VALUE!</v>
      </c>
      <c r="T9" s="291" t="e">
        <f>-PV(S7/12,T7*12,T8/12)</f>
        <v>#VALUE!</v>
      </c>
      <c r="U9" s="276" t="e">
        <f>-PV(V7/12,U7*12,U8/12)</f>
        <v>#VALUE!</v>
      </c>
      <c r="V9" s="294" t="e">
        <f>(_xlfn.XLOOKUP(MIN(L12:L17),$C$57:$AF$57,$C$65:$AF$65,"Lookup Error",0,1)/O30)*V6</f>
        <v>#VALUE!</v>
      </c>
      <c r="W9" s="505" t="s">
        <v>1681</v>
      </c>
      <c r="X9" s="506"/>
    </row>
    <row r="10" spans="1:24" x14ac:dyDescent="0.45">
      <c r="A10" s="332" t="s">
        <v>19</v>
      </c>
      <c r="H10" s="320"/>
      <c r="I10" s="332" t="s">
        <v>19</v>
      </c>
      <c r="P10" s="320"/>
      <c r="Q10" s="507" t="s">
        <v>470</v>
      </c>
      <c r="R10" s="507"/>
      <c r="S10" s="295" t="e">
        <f>T5</f>
        <v>#N/A</v>
      </c>
      <c r="T10" s="296" t="e">
        <f>MIN(S9:T9)</f>
        <v>#VALUE!</v>
      </c>
      <c r="U10" s="297" t="e">
        <f>MIN(T9:U9)</f>
        <v>#VALUE!</v>
      </c>
      <c r="V10" s="298" t="e">
        <f>U5</f>
        <v>#N/A</v>
      </c>
      <c r="W10" s="508" t="s">
        <v>470</v>
      </c>
      <c r="X10" s="509"/>
    </row>
    <row r="11" spans="1:24" ht="28.9" thickBot="1" x14ac:dyDescent="0.5">
      <c r="A11" s="321" t="s">
        <v>20</v>
      </c>
      <c r="B11" s="473" t="s">
        <v>21</v>
      </c>
      <c r="C11" s="473" t="s">
        <v>22</v>
      </c>
      <c r="D11" s="473" t="s">
        <v>23</v>
      </c>
      <c r="E11" s="476" t="s">
        <v>64</v>
      </c>
      <c r="F11" s="476" t="s">
        <v>438</v>
      </c>
      <c r="G11" s="476" t="s">
        <v>445</v>
      </c>
      <c r="H11" s="322" t="s">
        <v>24</v>
      </c>
      <c r="I11" s="321" t="s">
        <v>20</v>
      </c>
      <c r="J11" s="473" t="s">
        <v>21</v>
      </c>
      <c r="K11" s="473" t="s">
        <v>22</v>
      </c>
      <c r="L11" s="473" t="s">
        <v>23</v>
      </c>
      <c r="M11" s="476" t="s">
        <v>64</v>
      </c>
      <c r="N11" s="476" t="s">
        <v>438</v>
      </c>
      <c r="O11" s="476" t="s">
        <v>445</v>
      </c>
      <c r="P11" s="322" t="s">
        <v>446</v>
      </c>
      <c r="Q11" s="510" t="s">
        <v>471</v>
      </c>
      <c r="R11" s="510"/>
      <c r="S11" s="510"/>
      <c r="T11" s="299" t="e">
        <f>IF(S10-T10&lt;0,0,S10-T10)</f>
        <v>#N/A</v>
      </c>
      <c r="U11" s="300" t="e">
        <f>IF(V10-U10&lt;0,0,V10-U10)</f>
        <v>#N/A</v>
      </c>
      <c r="V11" s="511" t="s">
        <v>471</v>
      </c>
      <c r="W11" s="511"/>
      <c r="X11" s="512"/>
    </row>
    <row r="12" spans="1:24" x14ac:dyDescent="0.45">
      <c r="A12" s="325" t="str">
        <f>IF('Financing Sources'!A11="","",'Financing Sources'!A11)</f>
        <v/>
      </c>
      <c r="B12" s="18">
        <f>'Financing Sources'!B11</f>
        <v>0</v>
      </c>
      <c r="C12" s="331">
        <f>'Financing Sources'!C11</f>
        <v>0</v>
      </c>
      <c r="D12" s="19">
        <f>'Financing Sources'!D11</f>
        <v>0</v>
      </c>
      <c r="E12" s="20">
        <f>'Financing Sources'!E11</f>
        <v>0</v>
      </c>
      <c r="F12" s="20">
        <f>'Financing Sources'!F11</f>
        <v>0</v>
      </c>
      <c r="G12" s="312">
        <f>'Financing Sources'!G11</f>
        <v>0</v>
      </c>
      <c r="H12" s="357">
        <f>'Financing Sources'!H11</f>
        <v>0</v>
      </c>
      <c r="I12" s="323" t="str">
        <f t="shared" ref="I12:I17" si="5">A12</f>
        <v/>
      </c>
      <c r="J12" s="140">
        <f t="shared" ref="J12:J17" si="6">B12</f>
        <v>0</v>
      </c>
      <c r="K12" s="141">
        <f t="shared" ref="K12:K17" si="7">C12</f>
        <v>0</v>
      </c>
      <c r="L12" s="17">
        <f t="shared" ref="L12:L17" si="8">D12</f>
        <v>0</v>
      </c>
      <c r="M12" s="158">
        <f t="shared" ref="M12:M17" si="9">E12</f>
        <v>0</v>
      </c>
      <c r="N12" s="313">
        <f t="shared" ref="N12:N17" si="10">F12</f>
        <v>0</v>
      </c>
      <c r="O12" s="18">
        <f t="shared" ref="O12:O17" ca="1" si="11">IF(J12="",0,IF(OR(M12="I/O",O12&lt;&gt;""),J12*K12,-PMT(K12/12,M12*12,J12)*12))</f>
        <v>0</v>
      </c>
      <c r="P12" s="357">
        <f>IF(J12=0,0,IF(M12="I/O",(J12*(K12/12))*12,-PMT(K12/12,M12*12,J12)*12))</f>
        <v>0</v>
      </c>
    </row>
    <row r="13" spans="1:24" x14ac:dyDescent="0.45">
      <c r="A13" s="325" t="str">
        <f>IF('Financing Sources'!A12="","",'Financing Sources'!A12)</f>
        <v/>
      </c>
      <c r="B13" s="18">
        <f>'Financing Sources'!B12</f>
        <v>0</v>
      </c>
      <c r="C13" s="331">
        <f>'Financing Sources'!C12</f>
        <v>0</v>
      </c>
      <c r="D13" s="19">
        <f>'Financing Sources'!D12</f>
        <v>0</v>
      </c>
      <c r="E13" s="20">
        <f>'Financing Sources'!E12</f>
        <v>0</v>
      </c>
      <c r="F13" s="20">
        <f>'Financing Sources'!F12</f>
        <v>0</v>
      </c>
      <c r="G13" s="312">
        <f>'Financing Sources'!G12</f>
        <v>0</v>
      </c>
      <c r="H13" s="357">
        <f>'Financing Sources'!H12</f>
        <v>0</v>
      </c>
      <c r="I13" s="323" t="str">
        <f t="shared" si="5"/>
        <v/>
      </c>
      <c r="J13" s="140">
        <f t="shared" si="6"/>
        <v>0</v>
      </c>
      <c r="K13" s="141">
        <f t="shared" si="7"/>
        <v>0</v>
      </c>
      <c r="L13" s="17">
        <f t="shared" si="8"/>
        <v>0</v>
      </c>
      <c r="M13" s="158">
        <f t="shared" si="9"/>
        <v>0</v>
      </c>
      <c r="N13" s="313">
        <f t="shared" si="10"/>
        <v>0</v>
      </c>
      <c r="O13" s="18">
        <f t="shared" ca="1" si="11"/>
        <v>0</v>
      </c>
      <c r="P13" s="357">
        <f>IF(J13=0,0,IF(M13="I/O",(J13*(K13/12))*12,-PMT(K13/12,M13*12,J13)*12))</f>
        <v>0</v>
      </c>
    </row>
    <row r="14" spans="1:24" x14ac:dyDescent="0.45">
      <c r="A14" s="325" t="str">
        <f>IF('Financing Sources'!A13="","",'Financing Sources'!A13)</f>
        <v/>
      </c>
      <c r="B14" s="18">
        <f>'Financing Sources'!B13</f>
        <v>0</v>
      </c>
      <c r="C14" s="331">
        <f>'Financing Sources'!C13</f>
        <v>0</v>
      </c>
      <c r="D14" s="19">
        <f>'Financing Sources'!D13</f>
        <v>0</v>
      </c>
      <c r="E14" s="20">
        <f>'Financing Sources'!E13</f>
        <v>0</v>
      </c>
      <c r="F14" s="20">
        <f>'Financing Sources'!F13</f>
        <v>0</v>
      </c>
      <c r="G14" s="312">
        <f>'Financing Sources'!G13</f>
        <v>0</v>
      </c>
      <c r="H14" s="357">
        <f>'Financing Sources'!H13</f>
        <v>0</v>
      </c>
      <c r="I14" s="323" t="str">
        <f t="shared" si="5"/>
        <v/>
      </c>
      <c r="J14" s="140">
        <f t="shared" si="6"/>
        <v>0</v>
      </c>
      <c r="K14" s="141">
        <f t="shared" si="7"/>
        <v>0</v>
      </c>
      <c r="L14" s="17">
        <f t="shared" si="8"/>
        <v>0</v>
      </c>
      <c r="M14" s="158">
        <f t="shared" si="9"/>
        <v>0</v>
      </c>
      <c r="N14" s="313">
        <f t="shared" si="10"/>
        <v>0</v>
      </c>
      <c r="O14" s="18">
        <f t="shared" ca="1" si="11"/>
        <v>0</v>
      </c>
      <c r="P14" s="357">
        <f t="shared" ref="P14:P17" si="12">IF(J14=0,0,IF(M14="I/O",(J14*(K14/12))*12,-PMT(K14/12,M14*12,J14)*12))</f>
        <v>0</v>
      </c>
    </row>
    <row r="15" spans="1:24" x14ac:dyDescent="0.45">
      <c r="A15" s="325" t="str">
        <f>IF('Financing Sources'!A14="","",'Financing Sources'!A14)</f>
        <v/>
      </c>
      <c r="B15" s="18">
        <f>'Financing Sources'!B14</f>
        <v>0</v>
      </c>
      <c r="C15" s="331">
        <f>'Financing Sources'!C14</f>
        <v>0</v>
      </c>
      <c r="D15" s="19">
        <f>'Financing Sources'!D14</f>
        <v>0</v>
      </c>
      <c r="E15" s="20">
        <f>'Financing Sources'!E14</f>
        <v>0</v>
      </c>
      <c r="F15" s="20">
        <f>'Financing Sources'!F14</f>
        <v>0</v>
      </c>
      <c r="G15" s="312">
        <f>'Financing Sources'!G14</f>
        <v>0</v>
      </c>
      <c r="H15" s="357">
        <f>'Financing Sources'!H14</f>
        <v>0</v>
      </c>
      <c r="I15" s="323" t="str">
        <f t="shared" si="5"/>
        <v/>
      </c>
      <c r="J15" s="140">
        <f t="shared" si="6"/>
        <v>0</v>
      </c>
      <c r="K15" s="141">
        <f t="shared" si="7"/>
        <v>0</v>
      </c>
      <c r="L15" s="17">
        <f t="shared" si="8"/>
        <v>0</v>
      </c>
      <c r="M15" s="158">
        <f t="shared" si="9"/>
        <v>0</v>
      </c>
      <c r="N15" s="313">
        <f t="shared" si="10"/>
        <v>0</v>
      </c>
      <c r="O15" s="18">
        <f t="shared" ca="1" si="11"/>
        <v>0</v>
      </c>
      <c r="P15" s="357">
        <f t="shared" si="12"/>
        <v>0</v>
      </c>
    </row>
    <row r="16" spans="1:24" x14ac:dyDescent="0.45">
      <c r="A16" s="325" t="str">
        <f>IF('Financing Sources'!A15="","",'Financing Sources'!A15)</f>
        <v/>
      </c>
      <c r="B16" s="18">
        <f>'Financing Sources'!B15</f>
        <v>0</v>
      </c>
      <c r="C16" s="331">
        <f>'Financing Sources'!C15</f>
        <v>0</v>
      </c>
      <c r="D16" s="19">
        <f>'Financing Sources'!D15</f>
        <v>0</v>
      </c>
      <c r="E16" s="20">
        <f>'Financing Sources'!E15</f>
        <v>0</v>
      </c>
      <c r="F16" s="20">
        <f>'Financing Sources'!F15</f>
        <v>0</v>
      </c>
      <c r="G16" s="312">
        <f>'Financing Sources'!G15</f>
        <v>0</v>
      </c>
      <c r="H16" s="357">
        <f>'Financing Sources'!H15</f>
        <v>0</v>
      </c>
      <c r="I16" s="323" t="str">
        <f t="shared" si="5"/>
        <v/>
      </c>
      <c r="J16" s="140">
        <f t="shared" si="6"/>
        <v>0</v>
      </c>
      <c r="K16" s="141">
        <f t="shared" si="7"/>
        <v>0</v>
      </c>
      <c r="L16" s="17">
        <f t="shared" si="8"/>
        <v>0</v>
      </c>
      <c r="M16" s="158">
        <f t="shared" si="9"/>
        <v>0</v>
      </c>
      <c r="N16" s="313">
        <f t="shared" si="10"/>
        <v>0</v>
      </c>
      <c r="O16" s="18">
        <f t="shared" ca="1" si="11"/>
        <v>0</v>
      </c>
      <c r="P16" s="357">
        <f t="shared" si="12"/>
        <v>0</v>
      </c>
    </row>
    <row r="17" spans="1:18" x14ac:dyDescent="0.45">
      <c r="A17" s="325" t="str">
        <f>IF('Financing Sources'!A16="","",'Financing Sources'!A16)</f>
        <v/>
      </c>
      <c r="B17" s="18">
        <f>'Financing Sources'!B16</f>
        <v>0</v>
      </c>
      <c r="C17" s="331">
        <f>'Financing Sources'!C16</f>
        <v>0</v>
      </c>
      <c r="D17" s="19">
        <f>'Financing Sources'!D16</f>
        <v>0</v>
      </c>
      <c r="E17" s="20">
        <f>'Financing Sources'!E16</f>
        <v>0</v>
      </c>
      <c r="F17" s="20">
        <f>'Financing Sources'!F16</f>
        <v>0</v>
      </c>
      <c r="G17" s="312">
        <f>'Financing Sources'!G16</f>
        <v>0</v>
      </c>
      <c r="H17" s="357">
        <f>'Financing Sources'!H16</f>
        <v>0</v>
      </c>
      <c r="I17" s="323" t="str">
        <f t="shared" si="5"/>
        <v/>
      </c>
      <c r="J17" s="140">
        <f t="shared" si="6"/>
        <v>0</v>
      </c>
      <c r="K17" s="141">
        <f t="shared" si="7"/>
        <v>0</v>
      </c>
      <c r="L17" s="17">
        <f t="shared" si="8"/>
        <v>0</v>
      </c>
      <c r="M17" s="158">
        <f t="shared" si="9"/>
        <v>0</v>
      </c>
      <c r="N17" s="313">
        <f t="shared" si="10"/>
        <v>0</v>
      </c>
      <c r="O17" s="18">
        <f t="shared" ca="1" si="11"/>
        <v>0</v>
      </c>
      <c r="P17" s="357">
        <f t="shared" si="12"/>
        <v>0</v>
      </c>
    </row>
    <row r="18" spans="1:18" x14ac:dyDescent="0.45">
      <c r="A18" s="324" t="s">
        <v>25</v>
      </c>
      <c r="B18" s="335">
        <f>SUM(B12:B17)</f>
        <v>0</v>
      </c>
      <c r="H18" s="320"/>
      <c r="I18" s="324" t="s">
        <v>25</v>
      </c>
      <c r="J18" s="335">
        <f>SUM(J12:J17)</f>
        <v>0</v>
      </c>
      <c r="P18" s="320"/>
    </row>
    <row r="19" spans="1:18" x14ac:dyDescent="0.45">
      <c r="A19" s="306"/>
      <c r="H19" s="320"/>
      <c r="I19" s="306"/>
      <c r="P19" s="320"/>
    </row>
    <row r="20" spans="1:18" x14ac:dyDescent="0.45">
      <c r="A20" s="332" t="s">
        <v>26</v>
      </c>
      <c r="H20" s="320"/>
      <c r="I20" s="332" t="s">
        <v>26</v>
      </c>
      <c r="P20" s="320"/>
    </row>
    <row r="21" spans="1:18" x14ac:dyDescent="0.45">
      <c r="A21" s="321" t="s">
        <v>20</v>
      </c>
      <c r="B21" s="473" t="s">
        <v>21</v>
      </c>
      <c r="C21" s="473" t="s">
        <v>22</v>
      </c>
      <c r="D21" s="473" t="s">
        <v>23</v>
      </c>
      <c r="E21" s="473" t="s">
        <v>430</v>
      </c>
      <c r="F21" s="473" t="s">
        <v>437</v>
      </c>
      <c r="G21" s="473" t="s">
        <v>448</v>
      </c>
      <c r="H21" s="320"/>
      <c r="I21" s="321" t="s">
        <v>20</v>
      </c>
      <c r="J21" s="473" t="s">
        <v>21</v>
      </c>
      <c r="K21" s="473" t="s">
        <v>22</v>
      </c>
      <c r="L21" s="473" t="s">
        <v>23</v>
      </c>
      <c r="M21" s="473" t="s">
        <v>430</v>
      </c>
      <c r="N21" s="473" t="s">
        <v>437</v>
      </c>
      <c r="O21" s="473" t="s">
        <v>448</v>
      </c>
      <c r="P21" s="320"/>
      <c r="R21" s="2" t="s">
        <v>434</v>
      </c>
    </row>
    <row r="22" spans="1:18" x14ac:dyDescent="0.45">
      <c r="A22" s="325" t="str">
        <f>IF('Financing Sources'!A21="","",'Financing Sources'!A21)</f>
        <v/>
      </c>
      <c r="B22" s="18" t="str">
        <f>IF('Financing Sources'!B21="","",'Financing Sources'!B21)</f>
        <v/>
      </c>
      <c r="C22" s="331" t="str">
        <f>IF('Financing Sources'!C21="","",'Financing Sources'!C21)</f>
        <v/>
      </c>
      <c r="D22" s="19" t="str">
        <f>IF('Financing Sources'!D21="","",'Financing Sources'!D21)</f>
        <v/>
      </c>
      <c r="E22" s="310" t="str">
        <f>IF('Financing Sources'!E21="","",'Financing Sources'!E21)</f>
        <v/>
      </c>
      <c r="F22" s="19" t="str">
        <f>IF('Financing Sources'!F21="","",'Financing Sources'!F21)</f>
        <v/>
      </c>
      <c r="G22" s="316">
        <f>IF('Financing Sources'!G21="","",'Financing Sources'!G21)</f>
        <v>0</v>
      </c>
      <c r="H22" s="320"/>
      <c r="I22" s="323" t="str">
        <f t="shared" ref="I22:I27" si="13">A22</f>
        <v/>
      </c>
      <c r="J22" s="330" t="str">
        <f t="shared" ref="J22:J27" si="14">B22</f>
        <v/>
      </c>
      <c r="K22" s="141" t="str">
        <f t="shared" ref="K22:K27" si="15">C22</f>
        <v/>
      </c>
      <c r="L22" s="17" t="str">
        <f t="shared" ref="L22:L27" si="16">D22</f>
        <v/>
      </c>
      <c r="M22" s="311" t="str">
        <f t="shared" ref="M22:M27" si="17">E22</f>
        <v/>
      </c>
      <c r="N22" s="314" t="str">
        <f t="shared" ref="N22:N27" si="18">F22</f>
        <v/>
      </c>
      <c r="O22" s="315" t="e">
        <f>C79</f>
        <v>#VALUE!</v>
      </c>
      <c r="P22" s="320"/>
      <c r="R22" s="161"/>
    </row>
    <row r="23" spans="1:18" x14ac:dyDescent="0.45">
      <c r="A23" s="325" t="str">
        <f>IF('Financing Sources'!A22="","",'Financing Sources'!A22)</f>
        <v/>
      </c>
      <c r="B23" s="18" t="str">
        <f>IF('Financing Sources'!B22="","",'Financing Sources'!B22)</f>
        <v/>
      </c>
      <c r="C23" s="331" t="str">
        <f>IF('Financing Sources'!C22="","",'Financing Sources'!C22)</f>
        <v/>
      </c>
      <c r="D23" s="19" t="str">
        <f>IF('Financing Sources'!D22="","",'Financing Sources'!D22)</f>
        <v/>
      </c>
      <c r="E23" s="310" t="str">
        <f>IF('Financing Sources'!E22="","",'Financing Sources'!E22)</f>
        <v/>
      </c>
      <c r="F23" s="19" t="str">
        <f>IF('Financing Sources'!F22="","",'Financing Sources'!F22)</f>
        <v/>
      </c>
      <c r="G23" s="316">
        <f>IF('Financing Sources'!G22="","",'Financing Sources'!G22)</f>
        <v>0</v>
      </c>
      <c r="H23" s="320"/>
      <c r="I23" s="323" t="str">
        <f>A23</f>
        <v/>
      </c>
      <c r="J23" s="330" t="str">
        <f t="shared" si="14"/>
        <v/>
      </c>
      <c r="K23" s="141" t="str">
        <f t="shared" si="15"/>
        <v/>
      </c>
      <c r="L23" s="17" t="str">
        <f t="shared" si="16"/>
        <v/>
      </c>
      <c r="M23" s="311" t="str">
        <f t="shared" si="17"/>
        <v/>
      </c>
      <c r="N23" s="314" t="str">
        <f t="shared" si="18"/>
        <v/>
      </c>
      <c r="O23" s="315" t="e">
        <f t="shared" ref="O23:O27" si="19">C80</f>
        <v>#VALUE!</v>
      </c>
      <c r="P23" s="320"/>
    </row>
    <row r="24" spans="1:18" x14ac:dyDescent="0.45">
      <c r="A24" s="325" t="str">
        <f>IF('Financing Sources'!A23="","",'Financing Sources'!A23)</f>
        <v/>
      </c>
      <c r="B24" s="18" t="str">
        <f>IF('Financing Sources'!B23="","",'Financing Sources'!B23)</f>
        <v/>
      </c>
      <c r="C24" s="331" t="str">
        <f>IF('Financing Sources'!C23="","",'Financing Sources'!C23)</f>
        <v/>
      </c>
      <c r="D24" s="19" t="str">
        <f>IF('Financing Sources'!D23="","",'Financing Sources'!D23)</f>
        <v/>
      </c>
      <c r="E24" s="310" t="str">
        <f>IF('Financing Sources'!E23="","",'Financing Sources'!E23)</f>
        <v/>
      </c>
      <c r="F24" s="19" t="str">
        <f>IF('Financing Sources'!F23="","",'Financing Sources'!F23)</f>
        <v/>
      </c>
      <c r="G24" s="316">
        <f>IF('Financing Sources'!G23="","",'Financing Sources'!G23)</f>
        <v>0</v>
      </c>
      <c r="H24" s="320"/>
      <c r="I24" s="323" t="str">
        <f t="shared" si="13"/>
        <v/>
      </c>
      <c r="J24" s="330" t="str">
        <f t="shared" si="14"/>
        <v/>
      </c>
      <c r="K24" s="141" t="str">
        <f t="shared" si="15"/>
        <v/>
      </c>
      <c r="L24" s="17" t="str">
        <f t="shared" si="16"/>
        <v/>
      </c>
      <c r="M24" s="311" t="str">
        <f t="shared" si="17"/>
        <v/>
      </c>
      <c r="N24" s="314" t="str">
        <f t="shared" si="18"/>
        <v/>
      </c>
      <c r="O24" s="315" t="e">
        <f t="shared" si="19"/>
        <v>#VALUE!</v>
      </c>
      <c r="P24" s="320"/>
    </row>
    <row r="25" spans="1:18" x14ac:dyDescent="0.45">
      <c r="A25" s="325" t="str">
        <f>IF('Financing Sources'!A24="","",'Financing Sources'!A24)</f>
        <v/>
      </c>
      <c r="B25" s="18" t="str">
        <f>IF('Financing Sources'!B24="","",'Financing Sources'!B24)</f>
        <v/>
      </c>
      <c r="C25" s="331" t="str">
        <f>IF('Financing Sources'!C24="","",'Financing Sources'!C24)</f>
        <v/>
      </c>
      <c r="D25" s="19" t="str">
        <f>IF('Financing Sources'!D24="","",'Financing Sources'!D24)</f>
        <v/>
      </c>
      <c r="E25" s="310" t="str">
        <f>IF('Financing Sources'!E24="","",'Financing Sources'!E24)</f>
        <v/>
      </c>
      <c r="F25" s="19" t="str">
        <f>IF('Financing Sources'!F24="","",'Financing Sources'!F24)</f>
        <v/>
      </c>
      <c r="G25" s="316">
        <f>IF('Financing Sources'!G24="","",'Financing Sources'!G24)</f>
        <v>0</v>
      </c>
      <c r="H25" s="320"/>
      <c r="I25" s="323" t="str">
        <f t="shared" si="13"/>
        <v/>
      </c>
      <c r="J25" s="330" t="str">
        <f t="shared" si="14"/>
        <v/>
      </c>
      <c r="K25" s="141" t="str">
        <f t="shared" si="15"/>
        <v/>
      </c>
      <c r="L25" s="17" t="str">
        <f t="shared" si="16"/>
        <v/>
      </c>
      <c r="M25" s="311" t="str">
        <f t="shared" si="17"/>
        <v/>
      </c>
      <c r="N25" s="314" t="str">
        <f t="shared" si="18"/>
        <v/>
      </c>
      <c r="O25" s="315" t="e">
        <f t="shared" si="19"/>
        <v>#VALUE!</v>
      </c>
      <c r="P25" s="320"/>
    </row>
    <row r="26" spans="1:18" x14ac:dyDescent="0.45">
      <c r="A26" s="325" t="str">
        <f>IF('Financing Sources'!A25="","",'Financing Sources'!A25)</f>
        <v/>
      </c>
      <c r="B26" s="18" t="str">
        <f>IF('Financing Sources'!B25="","",'Financing Sources'!B25)</f>
        <v/>
      </c>
      <c r="C26" s="331" t="str">
        <f>IF('Financing Sources'!C25="","",'Financing Sources'!C25)</f>
        <v/>
      </c>
      <c r="D26" s="19" t="str">
        <f>IF('Financing Sources'!D25="","",'Financing Sources'!D25)</f>
        <v/>
      </c>
      <c r="E26" s="310" t="str">
        <f>IF('Financing Sources'!E25="","",'Financing Sources'!E25)</f>
        <v/>
      </c>
      <c r="F26" s="19" t="str">
        <f>IF('Financing Sources'!F25="","",'Financing Sources'!F25)</f>
        <v/>
      </c>
      <c r="G26" s="316">
        <f>IF('Financing Sources'!G25="","",'Financing Sources'!G25)</f>
        <v>0</v>
      </c>
      <c r="H26" s="320"/>
      <c r="I26" s="323" t="str">
        <f t="shared" si="13"/>
        <v/>
      </c>
      <c r="J26" s="330" t="str">
        <f t="shared" si="14"/>
        <v/>
      </c>
      <c r="K26" s="141" t="str">
        <f t="shared" si="15"/>
        <v/>
      </c>
      <c r="L26" s="17" t="str">
        <f t="shared" si="16"/>
        <v/>
      </c>
      <c r="M26" s="311" t="str">
        <f t="shared" si="17"/>
        <v/>
      </c>
      <c r="N26" s="314" t="str">
        <f t="shared" si="18"/>
        <v/>
      </c>
      <c r="O26" s="315" t="e">
        <f t="shared" si="19"/>
        <v>#VALUE!</v>
      </c>
      <c r="P26" s="320"/>
    </row>
    <row r="27" spans="1:18" x14ac:dyDescent="0.45">
      <c r="A27" s="325" t="str">
        <f>IF('Financing Sources'!A26="","",'Financing Sources'!A26)</f>
        <v/>
      </c>
      <c r="B27" s="18" t="str">
        <f>IF('Financing Sources'!B26="","",'Financing Sources'!B26)</f>
        <v/>
      </c>
      <c r="C27" s="331" t="str">
        <f>IF('Financing Sources'!C26="","",'Financing Sources'!C26)</f>
        <v/>
      </c>
      <c r="D27" s="19" t="str">
        <f>IF('Financing Sources'!D26="","",'Financing Sources'!D26)</f>
        <v/>
      </c>
      <c r="E27" s="310" t="str">
        <f>IF('Financing Sources'!E26="","",'Financing Sources'!E26)</f>
        <v/>
      </c>
      <c r="F27" s="19" t="str">
        <f>IF('Financing Sources'!F26="","",'Financing Sources'!F26)</f>
        <v/>
      </c>
      <c r="G27" s="316">
        <f>IF('Financing Sources'!G26="","",'Financing Sources'!G26)</f>
        <v>0</v>
      </c>
      <c r="H27" s="320"/>
      <c r="I27" s="323" t="str">
        <f t="shared" si="13"/>
        <v/>
      </c>
      <c r="J27" s="330" t="str">
        <f t="shared" si="14"/>
        <v/>
      </c>
      <c r="K27" s="141" t="str">
        <f t="shared" si="15"/>
        <v/>
      </c>
      <c r="L27" s="17" t="str">
        <f t="shared" si="16"/>
        <v/>
      </c>
      <c r="M27" s="311" t="str">
        <f t="shared" si="17"/>
        <v/>
      </c>
      <c r="N27" s="314" t="str">
        <f t="shared" si="18"/>
        <v/>
      </c>
      <c r="O27" s="315" t="e">
        <f t="shared" si="19"/>
        <v>#VALUE!</v>
      </c>
      <c r="P27" s="320"/>
    </row>
    <row r="28" spans="1:18" ht="14.65" thickBot="1" x14ac:dyDescent="0.5">
      <c r="A28" s="477" t="str">
        <f>IF('Financing Sources'!A27="","",'Financing Sources'!A27)</f>
        <v>Total</v>
      </c>
      <c r="B28" s="18">
        <f>'Financing Sources'!B27</f>
        <v>0</v>
      </c>
      <c r="H28" s="320"/>
      <c r="I28" s="324" t="s">
        <v>25</v>
      </c>
      <c r="J28" s="335">
        <f>SUM(J22:J27)</f>
        <v>0</v>
      </c>
      <c r="P28" s="320"/>
    </row>
    <row r="29" spans="1:18" x14ac:dyDescent="0.45">
      <c r="A29" s="306"/>
      <c r="F29" s="308" t="s">
        <v>29</v>
      </c>
      <c r="G29" s="309"/>
      <c r="H29" s="320"/>
      <c r="I29" s="306"/>
      <c r="N29" s="308" t="s">
        <v>30</v>
      </c>
      <c r="O29" s="309"/>
      <c r="P29" s="320"/>
    </row>
    <row r="30" spans="1:18" x14ac:dyDescent="0.45">
      <c r="A30" s="332" t="s">
        <v>27</v>
      </c>
      <c r="F30" s="21" t="s">
        <v>31</v>
      </c>
      <c r="G30" s="338">
        <f>'Financing Sources'!G35</f>
        <v>0.06</v>
      </c>
      <c r="H30" s="320"/>
      <c r="I30" s="332" t="s">
        <v>27</v>
      </c>
      <c r="N30" s="21" t="s">
        <v>31</v>
      </c>
      <c r="O30" s="440">
        <f>G30</f>
        <v>0.06</v>
      </c>
      <c r="P30" s="320"/>
    </row>
    <row r="31" spans="1:18" x14ac:dyDescent="0.45">
      <c r="A31" s="321" t="s">
        <v>28</v>
      </c>
      <c r="B31" s="473" t="s">
        <v>21</v>
      </c>
      <c r="F31" s="21" t="s">
        <v>472</v>
      </c>
      <c r="G31" s="343" t="e">
        <f>B12/('30-Year Cash Flow'!C11/G30)</f>
        <v>#DIV/0!</v>
      </c>
      <c r="H31" s="320"/>
      <c r="I31" s="321" t="s">
        <v>28</v>
      </c>
      <c r="J31" s="473" t="s">
        <v>21</v>
      </c>
      <c r="N31" s="21" t="s">
        <v>472</v>
      </c>
      <c r="O31" s="23" t="e">
        <f>J12/(C65/O30)</f>
        <v>#DIV/0!</v>
      </c>
      <c r="P31" s="320"/>
    </row>
    <row r="32" spans="1:18" x14ac:dyDescent="0.45">
      <c r="A32" s="325" t="str">
        <f>IF('Financing Sources'!A31="","",'Financing Sources'!A31)</f>
        <v/>
      </c>
      <c r="B32" s="18">
        <f>'Financing Sources'!B31</f>
        <v>0</v>
      </c>
      <c r="F32" s="21" t="s">
        <v>473</v>
      </c>
      <c r="G32" s="23" t="e">
        <f>B18/('30-Year Cash Flow'!C11/G30)</f>
        <v>#DIV/0!</v>
      </c>
      <c r="H32" s="320"/>
      <c r="I32" s="325" t="str">
        <f t="shared" ref="I32:J33" si="20">A32</f>
        <v/>
      </c>
      <c r="J32" s="22">
        <f t="shared" si="20"/>
        <v>0</v>
      </c>
      <c r="N32" s="21" t="s">
        <v>473</v>
      </c>
      <c r="O32" s="23" t="e">
        <f>J18/(C65/O30)</f>
        <v>#DIV/0!</v>
      </c>
      <c r="P32" s="320"/>
    </row>
    <row r="33" spans="1:16" x14ac:dyDescent="0.45">
      <c r="A33" s="325" t="str">
        <f>IF('Financing Sources'!A32="","",'Financing Sources'!A32)</f>
        <v/>
      </c>
      <c r="B33" s="18">
        <f>'Financing Sources'!B32</f>
        <v>0</v>
      </c>
      <c r="F33" s="21" t="s">
        <v>474</v>
      </c>
      <c r="G33" s="23" t="e">
        <f>B12/'Development Budget'!$B$124</f>
        <v>#DIV/0!</v>
      </c>
      <c r="H33" s="320"/>
      <c r="I33" s="325" t="str">
        <f t="shared" si="20"/>
        <v/>
      </c>
      <c r="J33" s="22">
        <f t="shared" si="20"/>
        <v>0</v>
      </c>
      <c r="N33" s="21" t="s">
        <v>474</v>
      </c>
      <c r="O33" s="23" t="e">
        <f>J12/'Development Budget'!$B$124</f>
        <v>#DIV/0!</v>
      </c>
      <c r="P33" s="320"/>
    </row>
    <row r="34" spans="1:16" x14ac:dyDescent="0.45">
      <c r="A34" s="325" t="str">
        <f>IF('Financing Sources'!A33="","",'Financing Sources'!A33)</f>
        <v/>
      </c>
      <c r="B34" s="18">
        <f>'Financing Sources'!B33</f>
        <v>0</v>
      </c>
      <c r="F34" s="21" t="s">
        <v>475</v>
      </c>
      <c r="G34" s="23" t="e">
        <f>B18/'Development Budget'!$B$124</f>
        <v>#DIV/0!</v>
      </c>
      <c r="H34" s="320"/>
      <c r="I34" s="325" t="str">
        <f t="shared" ref="I34:I37" si="21">A34</f>
        <v/>
      </c>
      <c r="J34" s="22">
        <f t="shared" ref="J34:J37" si="22">B34</f>
        <v>0</v>
      </c>
      <c r="N34" s="21" t="s">
        <v>475</v>
      </c>
      <c r="O34" s="23" t="e">
        <f>J18/'Development Budget'!$B$124</f>
        <v>#DIV/0!</v>
      </c>
      <c r="P34" s="320"/>
    </row>
    <row r="35" spans="1:16" x14ac:dyDescent="0.45">
      <c r="A35" s="325" t="str">
        <f>IF('Financing Sources'!A34="","",'Financing Sources'!A34)</f>
        <v/>
      </c>
      <c r="B35" s="18">
        <f>'Financing Sources'!B34</f>
        <v>0</v>
      </c>
      <c r="F35" s="21" t="s">
        <v>32</v>
      </c>
      <c r="G35" s="24">
        <f>MIN('30-Year Cash Flow'!C33:Q33)</f>
        <v>0</v>
      </c>
      <c r="H35" s="320"/>
      <c r="I35" s="325" t="str">
        <f t="shared" si="21"/>
        <v/>
      </c>
      <c r="J35" s="22">
        <f t="shared" si="22"/>
        <v>0</v>
      </c>
      <c r="N35" s="21" t="s">
        <v>32</v>
      </c>
      <c r="O35" s="24">
        <f>MIN(C87:Q87)</f>
        <v>0</v>
      </c>
      <c r="P35" s="320"/>
    </row>
    <row r="36" spans="1:16" x14ac:dyDescent="0.45">
      <c r="A36" s="325" t="str">
        <f>IF('Financing Sources'!A35="","",'Financing Sources'!A35)</f>
        <v/>
      </c>
      <c r="B36" s="18">
        <f>'Financing Sources'!B35</f>
        <v>0</v>
      </c>
      <c r="F36" s="21" t="s">
        <v>33</v>
      </c>
      <c r="G36" s="24">
        <f>MIN('30-Year Cash Flow'!C34:Q34)</f>
        <v>0</v>
      </c>
      <c r="H36" s="320"/>
      <c r="I36" s="325" t="str">
        <f t="shared" si="21"/>
        <v/>
      </c>
      <c r="J36" s="22">
        <f t="shared" si="22"/>
        <v>0</v>
      </c>
      <c r="N36" s="21" t="s">
        <v>33</v>
      </c>
      <c r="O36" s="24">
        <f>MIN(C88:Q88)</f>
        <v>0</v>
      </c>
      <c r="P36" s="320"/>
    </row>
    <row r="37" spans="1:16" x14ac:dyDescent="0.45">
      <c r="A37" s="325" t="str">
        <f>IF('Financing Sources'!A36="","",'Financing Sources'!A36)</f>
        <v/>
      </c>
      <c r="B37" s="18">
        <f>'Financing Sources'!B36</f>
        <v>0</v>
      </c>
      <c r="F37" s="21" t="s">
        <v>476</v>
      </c>
      <c r="G37" s="343" t="e">
        <f>(T2+T3)/(AF65/(G30+0.005))</f>
        <v>#N/A</v>
      </c>
      <c r="H37" s="320"/>
      <c r="I37" s="325" t="str">
        <f t="shared" si="21"/>
        <v/>
      </c>
      <c r="J37" s="22">
        <f t="shared" si="22"/>
        <v>0</v>
      </c>
      <c r="N37" s="21" t="s">
        <v>476</v>
      </c>
      <c r="O37" s="23" t="e">
        <f>(U2+U3)/(AF65/(O30+0.005))</f>
        <v>#N/A</v>
      </c>
      <c r="P37" s="320"/>
    </row>
    <row r="38" spans="1:16" ht="14.65" thickBot="1" x14ac:dyDescent="0.5">
      <c r="A38" s="477" t="str">
        <f>IF('Financing Sources'!A37="","",'Financing Sources'!A37)</f>
        <v>Total</v>
      </c>
      <c r="B38" s="472">
        <f>SUM(B32:B37)</f>
        <v>0</v>
      </c>
      <c r="F38" s="341" t="s">
        <v>477</v>
      </c>
      <c r="G38" s="342" t="e">
        <f>_xlfn.XLOOKUP(MIN(D12:D17),'30-Year Cash Flow'!$C$3:$AF$3,'30-Year Cash Flow'!$C$11:$AF$11)/G30</f>
        <v>#N/A</v>
      </c>
      <c r="H38" s="320"/>
      <c r="I38" s="324" t="s">
        <v>25</v>
      </c>
      <c r="J38" s="335">
        <f>SUM(J32:J37)</f>
        <v>0</v>
      </c>
      <c r="N38" s="341" t="s">
        <v>477</v>
      </c>
      <c r="O38" s="342" t="e">
        <f>_xlfn.XLOOKUP(MIN(L12:L17),C57:AF57,C65:AF65)/O30</f>
        <v>#N/A</v>
      </c>
      <c r="P38" s="320"/>
    </row>
    <row r="39" spans="1:16" x14ac:dyDescent="0.45">
      <c r="A39" s="306"/>
      <c r="F39" s="288" t="s">
        <v>348</v>
      </c>
      <c r="G39" s="289"/>
      <c r="H39" s="320"/>
      <c r="I39" s="306"/>
      <c r="N39" s="339" t="s">
        <v>478</v>
      </c>
      <c r="O39" s="340"/>
      <c r="P39" s="320"/>
    </row>
    <row r="40" spans="1:16" x14ac:dyDescent="0.45">
      <c r="A40" s="332" t="s">
        <v>34</v>
      </c>
      <c r="F40" s="279" t="s">
        <v>38</v>
      </c>
      <c r="G40" s="301">
        <f>SUM(B54,B48,B38,B28,B18)</f>
        <v>0</v>
      </c>
      <c r="H40" s="320"/>
      <c r="I40" s="332" t="s">
        <v>34</v>
      </c>
      <c r="N40" s="279" t="s">
        <v>479</v>
      </c>
      <c r="O40" s="301">
        <f>SUM(J54,J48,J38,J28,J18)</f>
        <v>0</v>
      </c>
      <c r="P40" s="320"/>
    </row>
    <row r="41" spans="1:16" x14ac:dyDescent="0.45">
      <c r="A41" s="321" t="s">
        <v>35</v>
      </c>
      <c r="B41" s="473" t="s">
        <v>21</v>
      </c>
      <c r="C41" s="473" t="s">
        <v>1673</v>
      </c>
      <c r="F41" s="279" t="s">
        <v>480</v>
      </c>
      <c r="G41" s="301">
        <f>'Development Budget'!B124</f>
        <v>0</v>
      </c>
      <c r="H41" s="320"/>
      <c r="I41" s="321" t="s">
        <v>35</v>
      </c>
      <c r="J41" s="473" t="s">
        <v>21</v>
      </c>
      <c r="K41" s="473" t="s">
        <v>1673</v>
      </c>
      <c r="N41" s="279" t="s">
        <v>481</v>
      </c>
      <c r="O41" s="301" t="e">
        <f>O42*'Unit Mix and Rents'!B3</f>
        <v>#DIV/0!</v>
      </c>
      <c r="P41" s="320"/>
    </row>
    <row r="42" spans="1:16" x14ac:dyDescent="0.45">
      <c r="A42" s="326" t="str">
        <f>IF('Financing Sources'!A41="","",'Financing Sources'!A41)</f>
        <v>Federal LIHTC Equity</v>
      </c>
      <c r="B42" s="18">
        <f>'Financing Sources'!B41</f>
        <v>0</v>
      </c>
      <c r="C42" s="310">
        <f>'Financing Sources'!C41</f>
        <v>0</v>
      </c>
      <c r="F42" s="279" t="s">
        <v>422</v>
      </c>
      <c r="G42" s="301" t="e">
        <f>G41/'Unit Mix and Rents'!B3</f>
        <v>#DIV/0!</v>
      </c>
      <c r="H42" s="320"/>
      <c r="I42" s="326" t="str">
        <f>A42</f>
        <v>Federal LIHTC Equity</v>
      </c>
      <c r="J42" s="18">
        <f t="shared" ref="J42:J44" si="23">B42</f>
        <v>0</v>
      </c>
      <c r="K42" s="310">
        <f>C42</f>
        <v>0</v>
      </c>
      <c r="N42" s="279" t="s">
        <v>482</v>
      </c>
      <c r="O42" s="302" t="e">
        <f>G42</f>
        <v>#DIV/0!</v>
      </c>
      <c r="P42" s="320"/>
    </row>
    <row r="43" spans="1:16" ht="14.65" thickBot="1" x14ac:dyDescent="0.5">
      <c r="A43" s="326" t="str">
        <f>IF('Financing Sources'!A42="","",'Financing Sources'!A42)</f>
        <v>State Tax Credit Equity</v>
      </c>
      <c r="B43" s="18">
        <f>'Financing Sources'!B42</f>
        <v>0</v>
      </c>
      <c r="C43" s="479">
        <f>'Financing Sources'!C42</f>
        <v>0</v>
      </c>
      <c r="F43" s="279" t="s">
        <v>483</v>
      </c>
      <c r="G43" s="301">
        <f>'Income and Operating Expenses'!B77</f>
        <v>0</v>
      </c>
      <c r="H43" s="320"/>
      <c r="I43" s="326" t="str">
        <f>A43</f>
        <v>State Tax Credit Equity</v>
      </c>
      <c r="J43" s="18">
        <f t="shared" si="23"/>
        <v>0</v>
      </c>
      <c r="K43" s="478">
        <f t="shared" ref="K43:K46" si="24">C43</f>
        <v>0</v>
      </c>
      <c r="N43" s="303" t="s">
        <v>484</v>
      </c>
      <c r="O43" s="301" t="e">
        <f>O41-G41</f>
        <v>#DIV/0!</v>
      </c>
      <c r="P43" s="320"/>
    </row>
    <row r="44" spans="1:16" x14ac:dyDescent="0.45">
      <c r="A44" s="326" t="str">
        <f>IF('Financing Sources'!A43="","",'Financing Sources'!A43)</f>
        <v>Historic Tax Credit Equity (F&amp;S)</v>
      </c>
      <c r="B44" s="18">
        <f>'Financing Sources'!B43</f>
        <v>0</v>
      </c>
      <c r="C44" s="479">
        <f>'Financing Sources'!C43</f>
        <v>0</v>
      </c>
      <c r="F44" s="480" t="s">
        <v>421</v>
      </c>
      <c r="G44" s="481" t="e">
        <f>'Income and Operating Expenses'!B78</f>
        <v>#DIV/0!</v>
      </c>
      <c r="H44" s="320"/>
      <c r="I44" s="326" t="str">
        <f>A44</f>
        <v>Historic Tax Credit Equity (F&amp;S)</v>
      </c>
      <c r="J44" s="18">
        <f t="shared" si="23"/>
        <v>0</v>
      </c>
      <c r="K44" s="478">
        <f t="shared" si="24"/>
        <v>0</v>
      </c>
      <c r="N44" s="339" t="s">
        <v>485</v>
      </c>
      <c r="O44" s="307"/>
      <c r="P44" s="320"/>
    </row>
    <row r="45" spans="1:16" ht="14.65" thickBot="1" x14ac:dyDescent="0.5">
      <c r="A45" s="326" t="str">
        <f>IF('Financing Sources'!A44="","",'Financing Sources'!A44)</f>
        <v>Other Tax Credit Equity</v>
      </c>
      <c r="B45" s="18">
        <f>'Financing Sources'!B44</f>
        <v>0</v>
      </c>
      <c r="C45" s="479">
        <f>'Financing Sources'!C44</f>
        <v>0</v>
      </c>
      <c r="F45" s="482" t="s">
        <v>419</v>
      </c>
      <c r="G45" s="483">
        <f>'Unit Mix and Rents'!G77</f>
        <v>0</v>
      </c>
      <c r="H45" s="320"/>
      <c r="I45" s="326" t="str">
        <f>A45</f>
        <v>Other Tax Credit Equity</v>
      </c>
      <c r="J45" s="18">
        <f>B45</f>
        <v>0</v>
      </c>
      <c r="K45" s="478">
        <f t="shared" si="24"/>
        <v>0</v>
      </c>
      <c r="N45" s="279" t="s">
        <v>486</v>
      </c>
      <c r="O45" s="301" t="e">
        <f>O46*'Unit Mix and Rents'!B3</f>
        <v>#DIV/0!</v>
      </c>
      <c r="P45" s="320"/>
    </row>
    <row r="46" spans="1:16" x14ac:dyDescent="0.45">
      <c r="A46" s="326" t="str">
        <f>IF('Financing Sources'!A45="","",'Financing Sources'!A45)</f>
        <v>Energy Efficiency Tax Credits</v>
      </c>
      <c r="B46" s="18">
        <f>'Financing Sources'!B45</f>
        <v>0</v>
      </c>
      <c r="C46" s="479">
        <f>'Financing Sources'!C45</f>
        <v>0</v>
      </c>
      <c r="H46" s="320"/>
      <c r="I46" s="326" t="str">
        <f t="shared" ref="I46:I47" si="25">A46</f>
        <v>Energy Efficiency Tax Credits</v>
      </c>
      <c r="J46" s="18">
        <f t="shared" ref="J46:J47" si="26">B46</f>
        <v>0</v>
      </c>
      <c r="K46" s="478">
        <f t="shared" si="24"/>
        <v>0</v>
      </c>
      <c r="N46" s="279" t="s">
        <v>487</v>
      </c>
      <c r="O46" s="302" t="e">
        <f>G44</f>
        <v>#DIV/0!</v>
      </c>
      <c r="P46" s="320"/>
    </row>
    <row r="47" spans="1:16" ht="14.65" thickBot="1" x14ac:dyDescent="0.5">
      <c r="A47" s="326" t="str">
        <f>IF('Financing Sources'!A46="","",'Financing Sources'!A46)</f>
        <v>Other Owner Equity</v>
      </c>
      <c r="B47" s="18">
        <f>'Financing Sources'!B46</f>
        <v>0</v>
      </c>
      <c r="H47" s="320"/>
      <c r="I47" s="326" t="str">
        <f t="shared" si="25"/>
        <v>Other Owner Equity</v>
      </c>
      <c r="J47" s="18">
        <f t="shared" si="26"/>
        <v>0</v>
      </c>
      <c r="N47" s="304" t="s">
        <v>488</v>
      </c>
      <c r="O47" s="305" t="e">
        <f>O45-G43</f>
        <v>#DIV/0!</v>
      </c>
      <c r="P47" s="320"/>
    </row>
    <row r="48" spans="1:16" x14ac:dyDescent="0.45">
      <c r="A48" s="324" t="str">
        <f>IF('Financing Sources'!A47="","",'Financing Sources'!A47)</f>
        <v>Total</v>
      </c>
      <c r="B48" s="18">
        <f>'Financing Sources'!B47</f>
        <v>0</v>
      </c>
      <c r="H48" s="320"/>
      <c r="I48" s="324" t="s">
        <v>25</v>
      </c>
      <c r="J48" s="335">
        <f>SUM(J42:J47)</f>
        <v>0</v>
      </c>
      <c r="N48" s="339" t="s">
        <v>489</v>
      </c>
      <c r="O48" s="307"/>
      <c r="P48" s="320"/>
    </row>
    <row r="49" spans="1:32" x14ac:dyDescent="0.45">
      <c r="A49" s="306"/>
      <c r="F49" s="475"/>
      <c r="G49" s="475"/>
      <c r="H49" s="320"/>
      <c r="I49" s="306"/>
      <c r="N49" s="279" t="s">
        <v>492</v>
      </c>
      <c r="O49" s="301">
        <f>'Income and Operating Expenses'!B5*O50</f>
        <v>0</v>
      </c>
      <c r="P49" s="320"/>
    </row>
    <row r="50" spans="1:32" x14ac:dyDescent="0.45">
      <c r="A50" s="332" t="s">
        <v>37</v>
      </c>
      <c r="H50" s="320"/>
      <c r="I50" s="332" t="s">
        <v>37</v>
      </c>
      <c r="N50" s="279" t="s">
        <v>490</v>
      </c>
      <c r="O50" s="337">
        <v>1</v>
      </c>
      <c r="P50" s="320"/>
    </row>
    <row r="51" spans="1:32" ht="14.65" thickBot="1" x14ac:dyDescent="0.5">
      <c r="A51" s="321" t="s">
        <v>35</v>
      </c>
      <c r="B51" s="473" t="s">
        <v>21</v>
      </c>
      <c r="H51" s="320"/>
      <c r="I51" s="321" t="s">
        <v>35</v>
      </c>
      <c r="J51" s="473" t="s">
        <v>21</v>
      </c>
      <c r="N51" s="304" t="s">
        <v>491</v>
      </c>
      <c r="O51" s="305">
        <f>O49-'Income and Operating Expenses'!B5</f>
        <v>0</v>
      </c>
      <c r="P51" s="320"/>
    </row>
    <row r="52" spans="1:32" x14ac:dyDescent="0.45">
      <c r="A52" s="326" t="str">
        <f>IF('Financing Sources'!A51="","",'Financing Sources'!A51)</f>
        <v>Additional Amount to Cover Gap</v>
      </c>
      <c r="B52" s="18">
        <f>'Financing Sources'!B51</f>
        <v>0</v>
      </c>
      <c r="H52" s="320"/>
      <c r="I52" s="326" t="str">
        <f>A52</f>
        <v>Additional Amount to Cover Gap</v>
      </c>
      <c r="J52" s="18">
        <f>B52</f>
        <v>0</v>
      </c>
      <c r="P52" s="320"/>
    </row>
    <row r="53" spans="1:32" x14ac:dyDescent="0.45">
      <c r="A53" s="326" t="str">
        <f>'Financing Sources'!A52</f>
        <v>Deferred Developer Fee</v>
      </c>
      <c r="B53" s="18">
        <f>'Financing Sources'!B52</f>
        <v>0</v>
      </c>
      <c r="H53" s="320"/>
      <c r="I53" s="326" t="s">
        <v>39</v>
      </c>
      <c r="J53" s="3">
        <f>B53</f>
        <v>0</v>
      </c>
      <c r="P53" s="320"/>
    </row>
    <row r="54" spans="1:32" ht="14.65" thickBot="1" x14ac:dyDescent="0.5">
      <c r="A54" s="327" t="str">
        <f>'Financing Sources'!A53</f>
        <v>Total</v>
      </c>
      <c r="B54" s="336">
        <f>'Financing Sources'!B53</f>
        <v>0</v>
      </c>
      <c r="C54" s="328"/>
      <c r="D54" s="328"/>
      <c r="E54" s="328"/>
      <c r="F54" s="328"/>
      <c r="G54" s="328"/>
      <c r="H54" s="329"/>
      <c r="I54" s="327" t="s">
        <v>25</v>
      </c>
      <c r="J54" s="336">
        <f>J52+J53</f>
        <v>0</v>
      </c>
      <c r="K54" s="328"/>
      <c r="L54" s="328"/>
      <c r="M54" s="328"/>
      <c r="N54" s="328"/>
      <c r="O54" s="328"/>
      <c r="P54" s="329"/>
    </row>
    <row r="56" spans="1:32" ht="21" x14ac:dyDescent="0.65">
      <c r="A56" s="1" t="s">
        <v>427</v>
      </c>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row>
    <row r="57" spans="1:32" s="62" customFormat="1" ht="20.100000000000001" customHeight="1" x14ac:dyDescent="0.45">
      <c r="A57" s="64" t="s">
        <v>40</v>
      </c>
      <c r="B57" s="167" t="s">
        <v>440</v>
      </c>
      <c r="C57" s="130">
        <v>1</v>
      </c>
      <c r="D57" s="130">
        <v>2</v>
      </c>
      <c r="E57" s="130">
        <v>3</v>
      </c>
      <c r="F57" s="130">
        <v>4</v>
      </c>
      <c r="G57" s="130">
        <v>5</v>
      </c>
      <c r="H57" s="130">
        <v>6</v>
      </c>
      <c r="I57" s="130">
        <v>7</v>
      </c>
      <c r="J57" s="130">
        <v>8</v>
      </c>
      <c r="K57" s="130">
        <v>9</v>
      </c>
      <c r="L57" s="130">
        <v>10</v>
      </c>
      <c r="M57" s="130">
        <v>11</v>
      </c>
      <c r="N57" s="130">
        <v>12</v>
      </c>
      <c r="O57" s="130">
        <v>13</v>
      </c>
      <c r="P57" s="130">
        <v>14</v>
      </c>
      <c r="Q57" s="130">
        <v>15</v>
      </c>
      <c r="R57" s="130">
        <v>16</v>
      </c>
      <c r="S57" s="130">
        <v>17</v>
      </c>
      <c r="T57" s="130">
        <v>18</v>
      </c>
      <c r="U57" s="130">
        <v>19</v>
      </c>
      <c r="V57" s="130">
        <v>20</v>
      </c>
      <c r="W57" s="130">
        <v>21</v>
      </c>
      <c r="X57" s="130">
        <v>22</v>
      </c>
      <c r="Y57" s="130">
        <v>23</v>
      </c>
      <c r="Z57" s="130">
        <v>24</v>
      </c>
      <c r="AA57" s="130">
        <v>25</v>
      </c>
      <c r="AB57" s="130">
        <v>26</v>
      </c>
      <c r="AC57" s="130">
        <v>27</v>
      </c>
      <c r="AD57" s="130">
        <v>28</v>
      </c>
      <c r="AE57" s="130">
        <v>29</v>
      </c>
      <c r="AF57" s="130">
        <v>30</v>
      </c>
    </row>
    <row r="58" spans="1:32" s="54" customFormat="1" ht="15" customHeight="1" x14ac:dyDescent="0.45">
      <c r="A58" s="182" t="s">
        <v>41</v>
      </c>
      <c r="B58" s="190">
        <v>0.02</v>
      </c>
      <c r="C58" s="191">
        <f>O49</f>
        <v>0</v>
      </c>
      <c r="D58" s="192">
        <f>C58*(1+$B$58)</f>
        <v>0</v>
      </c>
      <c r="E58" s="192">
        <f t="shared" ref="E58:AF58" si="27">D58*(1+$B$58)</f>
        <v>0</v>
      </c>
      <c r="F58" s="192">
        <f>E58*(1+$B$58)</f>
        <v>0</v>
      </c>
      <c r="G58" s="192">
        <f t="shared" si="27"/>
        <v>0</v>
      </c>
      <c r="H58" s="192">
        <f>G58*(1+$B$58)</f>
        <v>0</v>
      </c>
      <c r="I58" s="192">
        <f t="shared" si="27"/>
        <v>0</v>
      </c>
      <c r="J58" s="192">
        <f t="shared" si="27"/>
        <v>0</v>
      </c>
      <c r="K58" s="192">
        <f t="shared" si="27"/>
        <v>0</v>
      </c>
      <c r="L58" s="192">
        <f t="shared" si="27"/>
        <v>0</v>
      </c>
      <c r="M58" s="192">
        <f t="shared" si="27"/>
        <v>0</v>
      </c>
      <c r="N58" s="192">
        <f>M58*(1+$B$58)</f>
        <v>0</v>
      </c>
      <c r="O58" s="192">
        <f t="shared" si="27"/>
        <v>0</v>
      </c>
      <c r="P58" s="192">
        <f>O58*(1+$B$58)</f>
        <v>0</v>
      </c>
      <c r="Q58" s="192">
        <f t="shared" si="27"/>
        <v>0</v>
      </c>
      <c r="R58" s="192">
        <f t="shared" si="27"/>
        <v>0</v>
      </c>
      <c r="S58" s="192">
        <f t="shared" si="27"/>
        <v>0</v>
      </c>
      <c r="T58" s="192">
        <f t="shared" si="27"/>
        <v>0</v>
      </c>
      <c r="U58" s="192">
        <f t="shared" si="27"/>
        <v>0</v>
      </c>
      <c r="V58" s="192">
        <f t="shared" si="27"/>
        <v>0</v>
      </c>
      <c r="W58" s="192">
        <f t="shared" si="27"/>
        <v>0</v>
      </c>
      <c r="X58" s="192">
        <f t="shared" si="27"/>
        <v>0</v>
      </c>
      <c r="Y58" s="192">
        <f t="shared" si="27"/>
        <v>0</v>
      </c>
      <c r="Z58" s="192">
        <f t="shared" si="27"/>
        <v>0</v>
      </c>
      <c r="AA58" s="192">
        <f t="shared" si="27"/>
        <v>0</v>
      </c>
      <c r="AB58" s="192">
        <f t="shared" si="27"/>
        <v>0</v>
      </c>
      <c r="AC58" s="192">
        <f t="shared" si="27"/>
        <v>0</v>
      </c>
      <c r="AD58" s="192">
        <f t="shared" si="27"/>
        <v>0</v>
      </c>
      <c r="AE58" s="192">
        <f t="shared" si="27"/>
        <v>0</v>
      </c>
      <c r="AF58" s="193">
        <f t="shared" si="27"/>
        <v>0</v>
      </c>
    </row>
    <row r="59" spans="1:32" s="54" customFormat="1" ht="15" customHeight="1" x14ac:dyDescent="0.45">
      <c r="A59" s="182" t="s">
        <v>42</v>
      </c>
      <c r="B59" s="190">
        <v>0.02</v>
      </c>
      <c r="C59" s="192">
        <f>SUM('Income and Operating Expenses'!B8:B11)</f>
        <v>0</v>
      </c>
      <c r="D59" s="192">
        <f>C59*(1+$B$59)</f>
        <v>0</v>
      </c>
      <c r="E59" s="192">
        <f t="shared" ref="E59:AF59" si="28">D59*(1+$B$59)</f>
        <v>0</v>
      </c>
      <c r="F59" s="192">
        <f>E59*(1+$B$59)</f>
        <v>0</v>
      </c>
      <c r="G59" s="192">
        <f t="shared" si="28"/>
        <v>0</v>
      </c>
      <c r="H59" s="192">
        <f>G59*(1+$B$59)</f>
        <v>0</v>
      </c>
      <c r="I59" s="192">
        <f t="shared" si="28"/>
        <v>0</v>
      </c>
      <c r="J59" s="192">
        <f t="shared" si="28"/>
        <v>0</v>
      </c>
      <c r="K59" s="192">
        <f t="shared" si="28"/>
        <v>0</v>
      </c>
      <c r="L59" s="192">
        <f t="shared" si="28"/>
        <v>0</v>
      </c>
      <c r="M59" s="192">
        <f t="shared" si="28"/>
        <v>0</v>
      </c>
      <c r="N59" s="192">
        <f>M59*(1+$B$59)</f>
        <v>0</v>
      </c>
      <c r="O59" s="192">
        <f t="shared" si="28"/>
        <v>0</v>
      </c>
      <c r="P59" s="192">
        <f>O59*(1+$B$59)</f>
        <v>0</v>
      </c>
      <c r="Q59" s="192">
        <f t="shared" si="28"/>
        <v>0</v>
      </c>
      <c r="R59" s="192">
        <f t="shared" si="28"/>
        <v>0</v>
      </c>
      <c r="S59" s="192">
        <f t="shared" si="28"/>
        <v>0</v>
      </c>
      <c r="T59" s="192">
        <f t="shared" si="28"/>
        <v>0</v>
      </c>
      <c r="U59" s="192">
        <f t="shared" si="28"/>
        <v>0</v>
      </c>
      <c r="V59" s="192">
        <f t="shared" si="28"/>
        <v>0</v>
      </c>
      <c r="W59" s="192">
        <f t="shared" si="28"/>
        <v>0</v>
      </c>
      <c r="X59" s="192">
        <f t="shared" si="28"/>
        <v>0</v>
      </c>
      <c r="Y59" s="192">
        <f t="shared" si="28"/>
        <v>0</v>
      </c>
      <c r="Z59" s="192">
        <f t="shared" si="28"/>
        <v>0</v>
      </c>
      <c r="AA59" s="192">
        <f t="shared" si="28"/>
        <v>0</v>
      </c>
      <c r="AB59" s="192">
        <f t="shared" si="28"/>
        <v>0</v>
      </c>
      <c r="AC59" s="192">
        <f t="shared" si="28"/>
        <v>0</v>
      </c>
      <c r="AD59" s="192">
        <f t="shared" si="28"/>
        <v>0</v>
      </c>
      <c r="AE59" s="192">
        <f t="shared" si="28"/>
        <v>0</v>
      </c>
      <c r="AF59" s="193">
        <f t="shared" si="28"/>
        <v>0</v>
      </c>
    </row>
    <row r="60" spans="1:32" s="54" customFormat="1" ht="15" customHeight="1" x14ac:dyDescent="0.45">
      <c r="A60" s="183" t="s">
        <v>43</v>
      </c>
      <c r="B60" s="194">
        <v>7.0000000000000007E-2</v>
      </c>
      <c r="C60" s="195">
        <f>-(C58+C59)*$B$60</f>
        <v>0</v>
      </c>
      <c r="D60" s="195">
        <f>-(D58+D59)*$B$60</f>
        <v>0</v>
      </c>
      <c r="E60" s="195">
        <f t="shared" ref="E60:AF60" si="29">-(E58+E59)*$B$60</f>
        <v>0</v>
      </c>
      <c r="F60" s="195">
        <f t="shared" si="29"/>
        <v>0</v>
      </c>
      <c r="G60" s="195">
        <f t="shared" si="29"/>
        <v>0</v>
      </c>
      <c r="H60" s="195">
        <f t="shared" si="29"/>
        <v>0</v>
      </c>
      <c r="I60" s="195">
        <f t="shared" si="29"/>
        <v>0</v>
      </c>
      <c r="J60" s="195">
        <f t="shared" si="29"/>
        <v>0</v>
      </c>
      <c r="K60" s="195">
        <f t="shared" si="29"/>
        <v>0</v>
      </c>
      <c r="L60" s="195">
        <f t="shared" si="29"/>
        <v>0</v>
      </c>
      <c r="M60" s="195">
        <f t="shared" si="29"/>
        <v>0</v>
      </c>
      <c r="N60" s="195">
        <f t="shared" si="29"/>
        <v>0</v>
      </c>
      <c r="O60" s="195">
        <f t="shared" si="29"/>
        <v>0</v>
      </c>
      <c r="P60" s="195">
        <f t="shared" si="29"/>
        <v>0</v>
      </c>
      <c r="Q60" s="195">
        <f t="shared" si="29"/>
        <v>0</v>
      </c>
      <c r="R60" s="195">
        <f t="shared" si="29"/>
        <v>0</v>
      </c>
      <c r="S60" s="195">
        <f t="shared" si="29"/>
        <v>0</v>
      </c>
      <c r="T60" s="195">
        <f t="shared" si="29"/>
        <v>0</v>
      </c>
      <c r="U60" s="195">
        <f t="shared" si="29"/>
        <v>0</v>
      </c>
      <c r="V60" s="195">
        <f t="shared" si="29"/>
        <v>0</v>
      </c>
      <c r="W60" s="195">
        <f t="shared" si="29"/>
        <v>0</v>
      </c>
      <c r="X60" s="195">
        <f t="shared" si="29"/>
        <v>0</v>
      </c>
      <c r="Y60" s="195">
        <f t="shared" si="29"/>
        <v>0</v>
      </c>
      <c r="Z60" s="195">
        <f t="shared" si="29"/>
        <v>0</v>
      </c>
      <c r="AA60" s="195">
        <f t="shared" si="29"/>
        <v>0</v>
      </c>
      <c r="AB60" s="195">
        <f t="shared" si="29"/>
        <v>0</v>
      </c>
      <c r="AC60" s="195">
        <f t="shared" si="29"/>
        <v>0</v>
      </c>
      <c r="AD60" s="195">
        <f t="shared" si="29"/>
        <v>0</v>
      </c>
      <c r="AE60" s="195">
        <f t="shared" si="29"/>
        <v>0</v>
      </c>
      <c r="AF60" s="196">
        <f t="shared" si="29"/>
        <v>0</v>
      </c>
    </row>
    <row r="61" spans="1:32" s="54" customFormat="1" ht="15" customHeight="1" thickBot="1" x14ac:dyDescent="0.5">
      <c r="A61" s="515" t="s">
        <v>44</v>
      </c>
      <c r="B61" s="516"/>
      <c r="C61" s="231">
        <f>SUM(C58:C60)</f>
        <v>0</v>
      </c>
      <c r="D61" s="231">
        <f t="shared" ref="D61:AF61" si="30">SUM(D58:D60)</f>
        <v>0</v>
      </c>
      <c r="E61" s="231">
        <f t="shared" si="30"/>
        <v>0</v>
      </c>
      <c r="F61" s="231">
        <f t="shared" si="30"/>
        <v>0</v>
      </c>
      <c r="G61" s="231">
        <f t="shared" si="30"/>
        <v>0</v>
      </c>
      <c r="H61" s="231">
        <f t="shared" si="30"/>
        <v>0</v>
      </c>
      <c r="I61" s="231">
        <f t="shared" si="30"/>
        <v>0</v>
      </c>
      <c r="J61" s="231">
        <f t="shared" si="30"/>
        <v>0</v>
      </c>
      <c r="K61" s="231">
        <f t="shared" si="30"/>
        <v>0</v>
      </c>
      <c r="L61" s="231">
        <f t="shared" si="30"/>
        <v>0</v>
      </c>
      <c r="M61" s="231">
        <f t="shared" si="30"/>
        <v>0</v>
      </c>
      <c r="N61" s="231">
        <f t="shared" si="30"/>
        <v>0</v>
      </c>
      <c r="O61" s="231">
        <f t="shared" si="30"/>
        <v>0</v>
      </c>
      <c r="P61" s="231">
        <f t="shared" si="30"/>
        <v>0</v>
      </c>
      <c r="Q61" s="231">
        <f t="shared" si="30"/>
        <v>0</v>
      </c>
      <c r="R61" s="231">
        <f t="shared" si="30"/>
        <v>0</v>
      </c>
      <c r="S61" s="231">
        <f t="shared" si="30"/>
        <v>0</v>
      </c>
      <c r="T61" s="231">
        <f t="shared" si="30"/>
        <v>0</v>
      </c>
      <c r="U61" s="231">
        <f t="shared" si="30"/>
        <v>0</v>
      </c>
      <c r="V61" s="231">
        <f t="shared" si="30"/>
        <v>0</v>
      </c>
      <c r="W61" s="231">
        <f t="shared" si="30"/>
        <v>0</v>
      </c>
      <c r="X61" s="231">
        <f t="shared" si="30"/>
        <v>0</v>
      </c>
      <c r="Y61" s="231">
        <f t="shared" si="30"/>
        <v>0</v>
      </c>
      <c r="Z61" s="231">
        <f t="shared" si="30"/>
        <v>0</v>
      </c>
      <c r="AA61" s="231">
        <f t="shared" si="30"/>
        <v>0</v>
      </c>
      <c r="AB61" s="231">
        <f t="shared" si="30"/>
        <v>0</v>
      </c>
      <c r="AC61" s="231">
        <f t="shared" si="30"/>
        <v>0</v>
      </c>
      <c r="AD61" s="231">
        <f t="shared" si="30"/>
        <v>0</v>
      </c>
      <c r="AE61" s="231">
        <f t="shared" si="30"/>
        <v>0</v>
      </c>
      <c r="AF61" s="232">
        <f t="shared" si="30"/>
        <v>0</v>
      </c>
    </row>
    <row r="62" spans="1:32" s="54" customFormat="1" ht="9" customHeight="1" thickBot="1" x14ac:dyDescent="0.5">
      <c r="A62" s="142"/>
      <c r="B62" s="238"/>
      <c r="C62" s="239"/>
      <c r="D62" s="239"/>
      <c r="E62" s="239"/>
      <c r="F62" s="239"/>
      <c r="G62" s="239"/>
      <c r="H62" s="239"/>
      <c r="I62" s="239"/>
      <c r="J62" s="239"/>
      <c r="K62" s="239"/>
      <c r="L62" s="239"/>
      <c r="M62" s="239"/>
      <c r="N62" s="239"/>
      <c r="O62" s="239"/>
      <c r="P62" s="239"/>
      <c r="Q62" s="239"/>
      <c r="R62" s="239"/>
      <c r="S62" s="239"/>
      <c r="T62" s="239"/>
      <c r="U62" s="239"/>
      <c r="V62" s="239"/>
      <c r="W62" s="239"/>
      <c r="X62" s="239"/>
      <c r="Y62" s="239"/>
      <c r="Z62" s="239"/>
      <c r="AA62" s="239"/>
      <c r="AB62" s="239"/>
      <c r="AC62" s="239"/>
      <c r="AD62" s="239"/>
      <c r="AE62" s="239"/>
      <c r="AF62" s="239"/>
    </row>
    <row r="63" spans="1:32" s="54" customFormat="1" ht="15" customHeight="1" thickBot="1" x14ac:dyDescent="0.5">
      <c r="A63" s="233" t="s">
        <v>45</v>
      </c>
      <c r="B63" s="234">
        <v>0.03</v>
      </c>
      <c r="C63" s="235" t="e">
        <f>O45</f>
        <v>#DIV/0!</v>
      </c>
      <c r="D63" s="235" t="e">
        <f>+C63*(1+$B$63)</f>
        <v>#DIV/0!</v>
      </c>
      <c r="E63" s="235" t="e">
        <f t="shared" ref="E63:AF63" si="31">+D63*(1+$B$63)</f>
        <v>#DIV/0!</v>
      </c>
      <c r="F63" s="235" t="e">
        <f>+E63*(1+$B$63)</f>
        <v>#DIV/0!</v>
      </c>
      <c r="G63" s="235" t="e">
        <f t="shared" si="31"/>
        <v>#DIV/0!</v>
      </c>
      <c r="H63" s="235" t="e">
        <f>+G63*(1+$B$63)</f>
        <v>#DIV/0!</v>
      </c>
      <c r="I63" s="235" t="e">
        <f t="shared" si="31"/>
        <v>#DIV/0!</v>
      </c>
      <c r="J63" s="235" t="e">
        <f t="shared" si="31"/>
        <v>#DIV/0!</v>
      </c>
      <c r="K63" s="235" t="e">
        <f t="shared" si="31"/>
        <v>#DIV/0!</v>
      </c>
      <c r="L63" s="235" t="e">
        <f t="shared" si="31"/>
        <v>#DIV/0!</v>
      </c>
      <c r="M63" s="235" t="e">
        <f t="shared" si="31"/>
        <v>#DIV/0!</v>
      </c>
      <c r="N63" s="235" t="e">
        <f>+M63*(1+$B$63)</f>
        <v>#DIV/0!</v>
      </c>
      <c r="O63" s="235" t="e">
        <f t="shared" si="31"/>
        <v>#DIV/0!</v>
      </c>
      <c r="P63" s="235" t="e">
        <f>+O63*(1+$B$63)</f>
        <v>#DIV/0!</v>
      </c>
      <c r="Q63" s="235" t="e">
        <f t="shared" si="31"/>
        <v>#DIV/0!</v>
      </c>
      <c r="R63" s="235" t="e">
        <f t="shared" si="31"/>
        <v>#DIV/0!</v>
      </c>
      <c r="S63" s="235" t="e">
        <f t="shared" si="31"/>
        <v>#DIV/0!</v>
      </c>
      <c r="T63" s="235" t="e">
        <f t="shared" si="31"/>
        <v>#DIV/0!</v>
      </c>
      <c r="U63" s="235" t="e">
        <f t="shared" si="31"/>
        <v>#DIV/0!</v>
      </c>
      <c r="V63" s="235" t="e">
        <f t="shared" si="31"/>
        <v>#DIV/0!</v>
      </c>
      <c r="W63" s="235" t="e">
        <f t="shared" si="31"/>
        <v>#DIV/0!</v>
      </c>
      <c r="X63" s="235" t="e">
        <f t="shared" si="31"/>
        <v>#DIV/0!</v>
      </c>
      <c r="Y63" s="235" t="e">
        <f t="shared" si="31"/>
        <v>#DIV/0!</v>
      </c>
      <c r="Z63" s="235" t="e">
        <f t="shared" si="31"/>
        <v>#DIV/0!</v>
      </c>
      <c r="AA63" s="235" t="e">
        <f t="shared" si="31"/>
        <v>#DIV/0!</v>
      </c>
      <c r="AB63" s="235" t="e">
        <f t="shared" si="31"/>
        <v>#DIV/0!</v>
      </c>
      <c r="AC63" s="235" t="e">
        <f t="shared" si="31"/>
        <v>#DIV/0!</v>
      </c>
      <c r="AD63" s="235" t="e">
        <f t="shared" si="31"/>
        <v>#DIV/0!</v>
      </c>
      <c r="AE63" s="235" t="e">
        <f t="shared" si="31"/>
        <v>#DIV/0!</v>
      </c>
      <c r="AF63" s="236" t="e">
        <f t="shared" si="31"/>
        <v>#DIV/0!</v>
      </c>
    </row>
    <row r="64" spans="1:32" s="54" customFormat="1" ht="9" customHeight="1" thickBot="1" x14ac:dyDescent="0.5">
      <c r="A64" s="237"/>
      <c r="B64" s="238"/>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row>
    <row r="65" spans="1:32" s="54" customFormat="1" ht="15" customHeight="1" thickBot="1" x14ac:dyDescent="0.5">
      <c r="A65" s="517" t="s">
        <v>46</v>
      </c>
      <c r="B65" s="518"/>
      <c r="C65" s="242" t="e">
        <f>C61-C63</f>
        <v>#DIV/0!</v>
      </c>
      <c r="D65" s="242" t="e">
        <f t="shared" ref="D65:AC65" si="32">+D61-D63</f>
        <v>#DIV/0!</v>
      </c>
      <c r="E65" s="242" t="e">
        <f t="shared" si="32"/>
        <v>#DIV/0!</v>
      </c>
      <c r="F65" s="242" t="e">
        <f t="shared" si="32"/>
        <v>#DIV/0!</v>
      </c>
      <c r="G65" s="242" t="e">
        <f t="shared" si="32"/>
        <v>#DIV/0!</v>
      </c>
      <c r="H65" s="242" t="e">
        <f t="shared" si="32"/>
        <v>#DIV/0!</v>
      </c>
      <c r="I65" s="242" t="e">
        <f t="shared" si="32"/>
        <v>#DIV/0!</v>
      </c>
      <c r="J65" s="242" t="e">
        <f t="shared" si="32"/>
        <v>#DIV/0!</v>
      </c>
      <c r="K65" s="242" t="e">
        <f t="shared" si="32"/>
        <v>#DIV/0!</v>
      </c>
      <c r="L65" s="242" t="e">
        <f t="shared" si="32"/>
        <v>#DIV/0!</v>
      </c>
      <c r="M65" s="242" t="e">
        <f t="shared" si="32"/>
        <v>#DIV/0!</v>
      </c>
      <c r="N65" s="242" t="e">
        <f t="shared" si="32"/>
        <v>#DIV/0!</v>
      </c>
      <c r="O65" s="242" t="e">
        <f t="shared" si="32"/>
        <v>#DIV/0!</v>
      </c>
      <c r="P65" s="242" t="e">
        <f t="shared" si="32"/>
        <v>#DIV/0!</v>
      </c>
      <c r="Q65" s="242" t="e">
        <f t="shared" si="32"/>
        <v>#DIV/0!</v>
      </c>
      <c r="R65" s="242" t="e">
        <f t="shared" si="32"/>
        <v>#DIV/0!</v>
      </c>
      <c r="S65" s="242" t="e">
        <f t="shared" si="32"/>
        <v>#DIV/0!</v>
      </c>
      <c r="T65" s="242" t="e">
        <f t="shared" si="32"/>
        <v>#DIV/0!</v>
      </c>
      <c r="U65" s="242" t="e">
        <f t="shared" si="32"/>
        <v>#DIV/0!</v>
      </c>
      <c r="V65" s="242" t="e">
        <f t="shared" si="32"/>
        <v>#DIV/0!</v>
      </c>
      <c r="W65" s="242" t="e">
        <f t="shared" si="32"/>
        <v>#DIV/0!</v>
      </c>
      <c r="X65" s="242" t="e">
        <f t="shared" si="32"/>
        <v>#DIV/0!</v>
      </c>
      <c r="Y65" s="242" t="e">
        <f t="shared" si="32"/>
        <v>#DIV/0!</v>
      </c>
      <c r="Z65" s="242" t="e">
        <f t="shared" si="32"/>
        <v>#DIV/0!</v>
      </c>
      <c r="AA65" s="242" t="e">
        <f t="shared" si="32"/>
        <v>#DIV/0!</v>
      </c>
      <c r="AB65" s="242" t="e">
        <f t="shared" si="32"/>
        <v>#DIV/0!</v>
      </c>
      <c r="AC65" s="242" t="e">
        <f t="shared" si="32"/>
        <v>#DIV/0!</v>
      </c>
      <c r="AD65" s="242" t="e">
        <f>+AD61-AD63</f>
        <v>#DIV/0!</v>
      </c>
      <c r="AE65" s="242" t="e">
        <f t="shared" ref="AE65" si="33">+AE61-AE63</f>
        <v>#DIV/0!</v>
      </c>
      <c r="AF65" s="243" t="e">
        <f>+AF61-AF63</f>
        <v>#DIV/0!</v>
      </c>
    </row>
    <row r="66" spans="1:32" s="54" customFormat="1" ht="9" customHeight="1" thickBot="1" x14ac:dyDescent="0.5">
      <c r="A66" s="143"/>
      <c r="B66" s="154"/>
      <c r="C66" s="240"/>
      <c r="D66" s="240"/>
      <c r="E66" s="240"/>
      <c r="F66" s="240"/>
      <c r="G66" s="240"/>
      <c r="H66" s="240"/>
      <c r="I66" s="240"/>
      <c r="J66" s="240"/>
      <c r="K66" s="240"/>
      <c r="L66" s="240"/>
      <c r="M66" s="240"/>
      <c r="N66" s="240"/>
      <c r="O66" s="240"/>
      <c r="P66" s="240"/>
      <c r="Q66" s="240"/>
      <c r="R66" s="240"/>
      <c r="S66" s="240"/>
      <c r="T66" s="240"/>
      <c r="U66" s="240"/>
      <c r="V66" s="240"/>
      <c r="W66" s="240"/>
      <c r="X66" s="240"/>
      <c r="Y66" s="240"/>
      <c r="Z66" s="240"/>
      <c r="AA66" s="240"/>
      <c r="AB66" s="240"/>
      <c r="AC66" s="240"/>
      <c r="AD66" s="240"/>
      <c r="AE66" s="240"/>
      <c r="AF66" s="241"/>
    </row>
    <row r="67" spans="1:32" s="54" customFormat="1" ht="15" customHeight="1" x14ac:dyDescent="0.45">
      <c r="A67" s="144" t="s">
        <v>47</v>
      </c>
      <c r="B67" s="145"/>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211"/>
    </row>
    <row r="68" spans="1:32" s="54" customFormat="1" ht="15" customHeight="1" x14ac:dyDescent="0.45">
      <c r="A68" s="184" t="str">
        <f>IF(I12="","",I12)</f>
        <v/>
      </c>
      <c r="B68" s="197"/>
      <c r="C68" s="192">
        <f t="shared" ref="C68:AF68" si="34">IF(C$57&lt;=$N12,$O12,IF(C$57&lt;=$L12,$P12,IF(C$57&gt;MIN($L$12:$L$17),$AT$104*12,0)))</f>
        <v>0</v>
      </c>
      <c r="D68" s="192">
        <f t="shared" si="34"/>
        <v>0</v>
      </c>
      <c r="E68" s="192">
        <f t="shared" si="34"/>
        <v>0</v>
      </c>
      <c r="F68" s="192">
        <f t="shared" si="34"/>
        <v>0</v>
      </c>
      <c r="G68" s="192">
        <f t="shared" si="34"/>
        <v>0</v>
      </c>
      <c r="H68" s="192">
        <f t="shared" si="34"/>
        <v>0</v>
      </c>
      <c r="I68" s="192">
        <f t="shared" si="34"/>
        <v>0</v>
      </c>
      <c r="J68" s="192">
        <f t="shared" si="34"/>
        <v>0</v>
      </c>
      <c r="K68" s="192">
        <f t="shared" si="34"/>
        <v>0</v>
      </c>
      <c r="L68" s="192">
        <f t="shared" si="34"/>
        <v>0</v>
      </c>
      <c r="M68" s="192">
        <f t="shared" si="34"/>
        <v>0</v>
      </c>
      <c r="N68" s="192">
        <f t="shared" si="34"/>
        <v>0</v>
      </c>
      <c r="O68" s="192">
        <f t="shared" si="34"/>
        <v>0</v>
      </c>
      <c r="P68" s="192">
        <f t="shared" si="34"/>
        <v>0</v>
      </c>
      <c r="Q68" s="192">
        <f t="shared" si="34"/>
        <v>0</v>
      </c>
      <c r="R68" s="192">
        <f t="shared" si="34"/>
        <v>0</v>
      </c>
      <c r="S68" s="192">
        <f t="shared" si="34"/>
        <v>0</v>
      </c>
      <c r="T68" s="192">
        <f t="shared" si="34"/>
        <v>0</v>
      </c>
      <c r="U68" s="192">
        <f t="shared" si="34"/>
        <v>0</v>
      </c>
      <c r="V68" s="192">
        <f t="shared" si="34"/>
        <v>0</v>
      </c>
      <c r="W68" s="192">
        <f t="shared" si="34"/>
        <v>0</v>
      </c>
      <c r="X68" s="192">
        <f t="shared" si="34"/>
        <v>0</v>
      </c>
      <c r="Y68" s="192">
        <f t="shared" si="34"/>
        <v>0</v>
      </c>
      <c r="Z68" s="192">
        <f t="shared" si="34"/>
        <v>0</v>
      </c>
      <c r="AA68" s="192">
        <f t="shared" si="34"/>
        <v>0</v>
      </c>
      <c r="AB68" s="192">
        <f t="shared" si="34"/>
        <v>0</v>
      </c>
      <c r="AC68" s="192">
        <f t="shared" si="34"/>
        <v>0</v>
      </c>
      <c r="AD68" s="192">
        <f t="shared" si="34"/>
        <v>0</v>
      </c>
      <c r="AE68" s="192">
        <f t="shared" si="34"/>
        <v>0</v>
      </c>
      <c r="AF68" s="198">
        <f t="shared" si="34"/>
        <v>0</v>
      </c>
    </row>
    <row r="69" spans="1:32" s="54" customFormat="1" ht="15" customHeight="1" x14ac:dyDescent="0.45">
      <c r="A69" s="184" t="str">
        <f>IF(I13="","",I13)</f>
        <v/>
      </c>
      <c r="B69" s="197"/>
      <c r="C69" s="192">
        <f>IF(C$57&lt;=$N13,$O13,IF(C$57&lt;=$L13,$P13,0))</f>
        <v>0</v>
      </c>
      <c r="D69" s="192">
        <f t="shared" ref="D69:AF69" si="35">IF(D$57&lt;=$N13,$O13,IF(D$57&lt;=$L13,$P13,0))</f>
        <v>0</v>
      </c>
      <c r="E69" s="192">
        <f t="shared" si="35"/>
        <v>0</v>
      </c>
      <c r="F69" s="192">
        <f t="shared" si="35"/>
        <v>0</v>
      </c>
      <c r="G69" s="192">
        <f t="shared" si="35"/>
        <v>0</v>
      </c>
      <c r="H69" s="192">
        <f t="shared" si="35"/>
        <v>0</v>
      </c>
      <c r="I69" s="192">
        <f t="shared" si="35"/>
        <v>0</v>
      </c>
      <c r="J69" s="192">
        <f t="shared" si="35"/>
        <v>0</v>
      </c>
      <c r="K69" s="192">
        <f t="shared" si="35"/>
        <v>0</v>
      </c>
      <c r="L69" s="192">
        <f t="shared" si="35"/>
        <v>0</v>
      </c>
      <c r="M69" s="192">
        <f t="shared" si="35"/>
        <v>0</v>
      </c>
      <c r="N69" s="192">
        <f t="shared" si="35"/>
        <v>0</v>
      </c>
      <c r="O69" s="192">
        <f t="shared" si="35"/>
        <v>0</v>
      </c>
      <c r="P69" s="192">
        <f t="shared" si="35"/>
        <v>0</v>
      </c>
      <c r="Q69" s="192">
        <f t="shared" si="35"/>
        <v>0</v>
      </c>
      <c r="R69" s="192">
        <f t="shared" si="35"/>
        <v>0</v>
      </c>
      <c r="S69" s="192">
        <f t="shared" si="35"/>
        <v>0</v>
      </c>
      <c r="T69" s="192">
        <f t="shared" si="35"/>
        <v>0</v>
      </c>
      <c r="U69" s="192">
        <f t="shared" si="35"/>
        <v>0</v>
      </c>
      <c r="V69" s="192">
        <f t="shared" si="35"/>
        <v>0</v>
      </c>
      <c r="W69" s="192">
        <f t="shared" si="35"/>
        <v>0</v>
      </c>
      <c r="X69" s="192">
        <f t="shared" si="35"/>
        <v>0</v>
      </c>
      <c r="Y69" s="192">
        <f t="shared" si="35"/>
        <v>0</v>
      </c>
      <c r="Z69" s="192">
        <f t="shared" si="35"/>
        <v>0</v>
      </c>
      <c r="AA69" s="192">
        <f t="shared" si="35"/>
        <v>0</v>
      </c>
      <c r="AB69" s="192">
        <f t="shared" si="35"/>
        <v>0</v>
      </c>
      <c r="AC69" s="192">
        <f t="shared" si="35"/>
        <v>0</v>
      </c>
      <c r="AD69" s="192">
        <f t="shared" si="35"/>
        <v>0</v>
      </c>
      <c r="AE69" s="192">
        <f t="shared" si="35"/>
        <v>0</v>
      </c>
      <c r="AF69" s="198">
        <f t="shared" si="35"/>
        <v>0</v>
      </c>
    </row>
    <row r="70" spans="1:32" s="54" customFormat="1" ht="15" customHeight="1" x14ac:dyDescent="0.45">
      <c r="A70" s="184"/>
      <c r="B70" s="197"/>
      <c r="C70" s="192">
        <f t="shared" ref="C70:C73" si="36">IF(C$57&lt;=$N14,$O14,IF(C$57&lt;=$L14,$P14,0))</f>
        <v>0</v>
      </c>
      <c r="D70" s="192">
        <f t="shared" ref="D70:AF70" si="37">IF(D$57&lt;=$N14,$O14,IF(D$57&lt;=$L14,$P14,0))</f>
        <v>0</v>
      </c>
      <c r="E70" s="192">
        <f t="shared" si="37"/>
        <v>0</v>
      </c>
      <c r="F70" s="192">
        <f t="shared" si="37"/>
        <v>0</v>
      </c>
      <c r="G70" s="192">
        <f t="shared" si="37"/>
        <v>0</v>
      </c>
      <c r="H70" s="192">
        <f t="shared" si="37"/>
        <v>0</v>
      </c>
      <c r="I70" s="192">
        <f t="shared" si="37"/>
        <v>0</v>
      </c>
      <c r="J70" s="192">
        <f t="shared" si="37"/>
        <v>0</v>
      </c>
      <c r="K70" s="192">
        <f t="shared" si="37"/>
        <v>0</v>
      </c>
      <c r="L70" s="192">
        <f t="shared" si="37"/>
        <v>0</v>
      </c>
      <c r="M70" s="192">
        <f t="shared" si="37"/>
        <v>0</v>
      </c>
      <c r="N70" s="192">
        <f t="shared" si="37"/>
        <v>0</v>
      </c>
      <c r="O70" s="192">
        <f t="shared" si="37"/>
        <v>0</v>
      </c>
      <c r="P70" s="192">
        <f t="shared" si="37"/>
        <v>0</v>
      </c>
      <c r="Q70" s="192">
        <f t="shared" si="37"/>
        <v>0</v>
      </c>
      <c r="R70" s="192">
        <f t="shared" si="37"/>
        <v>0</v>
      </c>
      <c r="S70" s="192">
        <f t="shared" si="37"/>
        <v>0</v>
      </c>
      <c r="T70" s="192">
        <f t="shared" si="37"/>
        <v>0</v>
      </c>
      <c r="U70" s="192">
        <f t="shared" si="37"/>
        <v>0</v>
      </c>
      <c r="V70" s="192">
        <f t="shared" si="37"/>
        <v>0</v>
      </c>
      <c r="W70" s="192">
        <f t="shared" si="37"/>
        <v>0</v>
      </c>
      <c r="X70" s="192">
        <f t="shared" si="37"/>
        <v>0</v>
      </c>
      <c r="Y70" s="192">
        <f t="shared" si="37"/>
        <v>0</v>
      </c>
      <c r="Z70" s="192">
        <f t="shared" si="37"/>
        <v>0</v>
      </c>
      <c r="AA70" s="192">
        <f t="shared" si="37"/>
        <v>0</v>
      </c>
      <c r="AB70" s="192">
        <f t="shared" si="37"/>
        <v>0</v>
      </c>
      <c r="AC70" s="192">
        <f t="shared" si="37"/>
        <v>0</v>
      </c>
      <c r="AD70" s="192">
        <f t="shared" si="37"/>
        <v>0</v>
      </c>
      <c r="AE70" s="192">
        <f t="shared" si="37"/>
        <v>0</v>
      </c>
      <c r="AF70" s="198">
        <f t="shared" si="37"/>
        <v>0</v>
      </c>
    </row>
    <row r="71" spans="1:32" s="54" customFormat="1" ht="15" customHeight="1" x14ac:dyDescent="0.45">
      <c r="A71" s="184"/>
      <c r="B71" s="197"/>
      <c r="C71" s="192">
        <f t="shared" si="36"/>
        <v>0</v>
      </c>
      <c r="D71" s="192">
        <f t="shared" ref="D71:AF71" si="38">IF(D$57&lt;=$N15,$O15,IF(D$57&lt;=$L15,$P15,0))</f>
        <v>0</v>
      </c>
      <c r="E71" s="192">
        <f t="shared" si="38"/>
        <v>0</v>
      </c>
      <c r="F71" s="192">
        <f t="shared" si="38"/>
        <v>0</v>
      </c>
      <c r="G71" s="192">
        <f t="shared" si="38"/>
        <v>0</v>
      </c>
      <c r="H71" s="192">
        <f t="shared" si="38"/>
        <v>0</v>
      </c>
      <c r="I71" s="192">
        <f t="shared" si="38"/>
        <v>0</v>
      </c>
      <c r="J71" s="192">
        <f t="shared" si="38"/>
        <v>0</v>
      </c>
      <c r="K71" s="192">
        <f t="shared" si="38"/>
        <v>0</v>
      </c>
      <c r="L71" s="192">
        <f t="shared" si="38"/>
        <v>0</v>
      </c>
      <c r="M71" s="192">
        <f t="shared" si="38"/>
        <v>0</v>
      </c>
      <c r="N71" s="192">
        <f t="shared" si="38"/>
        <v>0</v>
      </c>
      <c r="O71" s="192">
        <f t="shared" si="38"/>
        <v>0</v>
      </c>
      <c r="P71" s="192">
        <f t="shared" si="38"/>
        <v>0</v>
      </c>
      <c r="Q71" s="192">
        <f t="shared" si="38"/>
        <v>0</v>
      </c>
      <c r="R71" s="192">
        <f t="shared" si="38"/>
        <v>0</v>
      </c>
      <c r="S71" s="192">
        <f t="shared" si="38"/>
        <v>0</v>
      </c>
      <c r="T71" s="192">
        <f t="shared" si="38"/>
        <v>0</v>
      </c>
      <c r="U71" s="192">
        <f t="shared" si="38"/>
        <v>0</v>
      </c>
      <c r="V71" s="192">
        <f t="shared" si="38"/>
        <v>0</v>
      </c>
      <c r="W71" s="192">
        <f t="shared" si="38"/>
        <v>0</v>
      </c>
      <c r="X71" s="192">
        <f t="shared" si="38"/>
        <v>0</v>
      </c>
      <c r="Y71" s="192">
        <f t="shared" si="38"/>
        <v>0</v>
      </c>
      <c r="Z71" s="192">
        <f t="shared" si="38"/>
        <v>0</v>
      </c>
      <c r="AA71" s="192">
        <f t="shared" si="38"/>
        <v>0</v>
      </c>
      <c r="AB71" s="192">
        <f t="shared" si="38"/>
        <v>0</v>
      </c>
      <c r="AC71" s="192">
        <f t="shared" si="38"/>
        <v>0</v>
      </c>
      <c r="AD71" s="192">
        <f t="shared" si="38"/>
        <v>0</v>
      </c>
      <c r="AE71" s="192">
        <f t="shared" si="38"/>
        <v>0</v>
      </c>
      <c r="AF71" s="198">
        <f t="shared" si="38"/>
        <v>0</v>
      </c>
    </row>
    <row r="72" spans="1:32" s="54" customFormat="1" ht="15" customHeight="1" x14ac:dyDescent="0.45">
      <c r="A72" s="184" t="str">
        <f>IF(I16="","",I16)</f>
        <v/>
      </c>
      <c r="B72" s="197"/>
      <c r="C72" s="192">
        <f t="shared" si="36"/>
        <v>0</v>
      </c>
      <c r="D72" s="192">
        <f t="shared" ref="D72:AF72" si="39">IF(D$57&lt;=$N16,$O16,IF(D$57&lt;=$L16,$P16,0))</f>
        <v>0</v>
      </c>
      <c r="E72" s="192">
        <f t="shared" si="39"/>
        <v>0</v>
      </c>
      <c r="F72" s="192">
        <f t="shared" si="39"/>
        <v>0</v>
      </c>
      <c r="G72" s="192">
        <f t="shared" si="39"/>
        <v>0</v>
      </c>
      <c r="H72" s="192">
        <f t="shared" si="39"/>
        <v>0</v>
      </c>
      <c r="I72" s="192">
        <f t="shared" si="39"/>
        <v>0</v>
      </c>
      <c r="J72" s="192">
        <f t="shared" si="39"/>
        <v>0</v>
      </c>
      <c r="K72" s="192">
        <f t="shared" si="39"/>
        <v>0</v>
      </c>
      <c r="L72" s="192">
        <f t="shared" si="39"/>
        <v>0</v>
      </c>
      <c r="M72" s="192">
        <f t="shared" si="39"/>
        <v>0</v>
      </c>
      <c r="N72" s="192">
        <f t="shared" si="39"/>
        <v>0</v>
      </c>
      <c r="O72" s="192">
        <f t="shared" si="39"/>
        <v>0</v>
      </c>
      <c r="P72" s="192">
        <f t="shared" si="39"/>
        <v>0</v>
      </c>
      <c r="Q72" s="192">
        <f t="shared" si="39"/>
        <v>0</v>
      </c>
      <c r="R72" s="192">
        <f t="shared" si="39"/>
        <v>0</v>
      </c>
      <c r="S72" s="192">
        <f t="shared" si="39"/>
        <v>0</v>
      </c>
      <c r="T72" s="192">
        <f t="shared" si="39"/>
        <v>0</v>
      </c>
      <c r="U72" s="192">
        <f t="shared" si="39"/>
        <v>0</v>
      </c>
      <c r="V72" s="192">
        <f t="shared" si="39"/>
        <v>0</v>
      </c>
      <c r="W72" s="192">
        <f t="shared" si="39"/>
        <v>0</v>
      </c>
      <c r="X72" s="192">
        <f t="shared" si="39"/>
        <v>0</v>
      </c>
      <c r="Y72" s="192">
        <f t="shared" si="39"/>
        <v>0</v>
      </c>
      <c r="Z72" s="192">
        <f t="shared" si="39"/>
        <v>0</v>
      </c>
      <c r="AA72" s="192">
        <f t="shared" si="39"/>
        <v>0</v>
      </c>
      <c r="AB72" s="192">
        <f t="shared" si="39"/>
        <v>0</v>
      </c>
      <c r="AC72" s="192">
        <f t="shared" si="39"/>
        <v>0</v>
      </c>
      <c r="AD72" s="192">
        <f t="shared" si="39"/>
        <v>0</v>
      </c>
      <c r="AE72" s="192">
        <f t="shared" si="39"/>
        <v>0</v>
      </c>
      <c r="AF72" s="198">
        <f t="shared" si="39"/>
        <v>0</v>
      </c>
    </row>
    <row r="73" spans="1:32" s="54" customFormat="1" ht="15" customHeight="1" x14ac:dyDescent="0.45">
      <c r="A73" s="184" t="str">
        <f>IF(I17="","",I17)</f>
        <v/>
      </c>
      <c r="B73" s="199"/>
      <c r="C73" s="192">
        <f t="shared" si="36"/>
        <v>0</v>
      </c>
      <c r="D73" s="192">
        <f t="shared" ref="D73:AF73" si="40">IF(D$57&lt;=$N17,$O17,IF(D$57&lt;=$L17,$P17,0))</f>
        <v>0</v>
      </c>
      <c r="E73" s="192">
        <f t="shared" si="40"/>
        <v>0</v>
      </c>
      <c r="F73" s="192">
        <f t="shared" si="40"/>
        <v>0</v>
      </c>
      <c r="G73" s="192">
        <f t="shared" si="40"/>
        <v>0</v>
      </c>
      <c r="H73" s="192">
        <f t="shared" si="40"/>
        <v>0</v>
      </c>
      <c r="I73" s="192">
        <f t="shared" si="40"/>
        <v>0</v>
      </c>
      <c r="J73" s="192">
        <f t="shared" si="40"/>
        <v>0</v>
      </c>
      <c r="K73" s="192">
        <f t="shared" si="40"/>
        <v>0</v>
      </c>
      <c r="L73" s="192">
        <f t="shared" si="40"/>
        <v>0</v>
      </c>
      <c r="M73" s="192">
        <f t="shared" si="40"/>
        <v>0</v>
      </c>
      <c r="N73" s="192">
        <f t="shared" si="40"/>
        <v>0</v>
      </c>
      <c r="O73" s="192">
        <f t="shared" si="40"/>
        <v>0</v>
      </c>
      <c r="P73" s="192">
        <f t="shared" si="40"/>
        <v>0</v>
      </c>
      <c r="Q73" s="192">
        <f t="shared" si="40"/>
        <v>0</v>
      </c>
      <c r="R73" s="192">
        <f t="shared" si="40"/>
        <v>0</v>
      </c>
      <c r="S73" s="192">
        <f t="shared" si="40"/>
        <v>0</v>
      </c>
      <c r="T73" s="192">
        <f t="shared" si="40"/>
        <v>0</v>
      </c>
      <c r="U73" s="192">
        <f t="shared" si="40"/>
        <v>0</v>
      </c>
      <c r="V73" s="192">
        <f t="shared" si="40"/>
        <v>0</v>
      </c>
      <c r="W73" s="192">
        <f t="shared" si="40"/>
        <v>0</v>
      </c>
      <c r="X73" s="192">
        <f t="shared" si="40"/>
        <v>0</v>
      </c>
      <c r="Y73" s="192">
        <f t="shared" si="40"/>
        <v>0</v>
      </c>
      <c r="Z73" s="192">
        <f t="shared" si="40"/>
        <v>0</v>
      </c>
      <c r="AA73" s="192">
        <f t="shared" si="40"/>
        <v>0</v>
      </c>
      <c r="AB73" s="192">
        <f t="shared" si="40"/>
        <v>0</v>
      </c>
      <c r="AC73" s="192">
        <f t="shared" si="40"/>
        <v>0</v>
      </c>
      <c r="AD73" s="192">
        <f t="shared" si="40"/>
        <v>0</v>
      </c>
      <c r="AE73" s="192">
        <f t="shared" si="40"/>
        <v>0</v>
      </c>
      <c r="AF73" s="198">
        <f t="shared" si="40"/>
        <v>0</v>
      </c>
    </row>
    <row r="74" spans="1:32" s="54" customFormat="1" ht="15" customHeight="1" thickBot="1" x14ac:dyDescent="0.5">
      <c r="A74" s="519" t="s">
        <v>48</v>
      </c>
      <c r="B74" s="520"/>
      <c r="C74" s="188" t="e">
        <f t="shared" ref="C74:AF74" si="41">C65-SUM(C68:C73)</f>
        <v>#DIV/0!</v>
      </c>
      <c r="D74" s="188" t="e">
        <f t="shared" si="41"/>
        <v>#DIV/0!</v>
      </c>
      <c r="E74" s="188" t="e">
        <f t="shared" si="41"/>
        <v>#DIV/0!</v>
      </c>
      <c r="F74" s="188" t="e">
        <f t="shared" si="41"/>
        <v>#DIV/0!</v>
      </c>
      <c r="G74" s="188" t="e">
        <f t="shared" si="41"/>
        <v>#DIV/0!</v>
      </c>
      <c r="H74" s="188" t="e">
        <f t="shared" si="41"/>
        <v>#DIV/0!</v>
      </c>
      <c r="I74" s="188" t="e">
        <f t="shared" si="41"/>
        <v>#DIV/0!</v>
      </c>
      <c r="J74" s="188" t="e">
        <f t="shared" si="41"/>
        <v>#DIV/0!</v>
      </c>
      <c r="K74" s="188" t="e">
        <f t="shared" si="41"/>
        <v>#DIV/0!</v>
      </c>
      <c r="L74" s="188" t="e">
        <f t="shared" si="41"/>
        <v>#DIV/0!</v>
      </c>
      <c r="M74" s="188" t="e">
        <f t="shared" si="41"/>
        <v>#DIV/0!</v>
      </c>
      <c r="N74" s="188" t="e">
        <f t="shared" si="41"/>
        <v>#DIV/0!</v>
      </c>
      <c r="O74" s="188" t="e">
        <f t="shared" si="41"/>
        <v>#DIV/0!</v>
      </c>
      <c r="P74" s="188" t="e">
        <f t="shared" si="41"/>
        <v>#DIV/0!</v>
      </c>
      <c r="Q74" s="188" t="e">
        <f t="shared" si="41"/>
        <v>#DIV/0!</v>
      </c>
      <c r="R74" s="188" t="e">
        <f t="shared" si="41"/>
        <v>#DIV/0!</v>
      </c>
      <c r="S74" s="188" t="e">
        <f t="shared" si="41"/>
        <v>#DIV/0!</v>
      </c>
      <c r="T74" s="188" t="e">
        <f t="shared" si="41"/>
        <v>#DIV/0!</v>
      </c>
      <c r="U74" s="188" t="e">
        <f t="shared" si="41"/>
        <v>#DIV/0!</v>
      </c>
      <c r="V74" s="188" t="e">
        <f t="shared" si="41"/>
        <v>#DIV/0!</v>
      </c>
      <c r="W74" s="188" t="e">
        <f t="shared" si="41"/>
        <v>#DIV/0!</v>
      </c>
      <c r="X74" s="188" t="e">
        <f t="shared" si="41"/>
        <v>#DIV/0!</v>
      </c>
      <c r="Y74" s="188" t="e">
        <f t="shared" si="41"/>
        <v>#DIV/0!</v>
      </c>
      <c r="Z74" s="188" t="e">
        <f t="shared" si="41"/>
        <v>#DIV/0!</v>
      </c>
      <c r="AA74" s="188" t="e">
        <f t="shared" si="41"/>
        <v>#DIV/0!</v>
      </c>
      <c r="AB74" s="188" t="e">
        <f t="shared" si="41"/>
        <v>#DIV/0!</v>
      </c>
      <c r="AC74" s="188" t="e">
        <f t="shared" si="41"/>
        <v>#DIV/0!</v>
      </c>
      <c r="AD74" s="188" t="e">
        <f t="shared" si="41"/>
        <v>#DIV/0!</v>
      </c>
      <c r="AE74" s="188" t="e">
        <f t="shared" si="41"/>
        <v>#DIV/0!</v>
      </c>
      <c r="AF74" s="189" t="e">
        <f t="shared" si="41"/>
        <v>#DIV/0!</v>
      </c>
    </row>
    <row r="75" spans="1:32" s="54" customFormat="1" ht="9" customHeight="1" thickBot="1" x14ac:dyDescent="0.5">
      <c r="A75" s="208"/>
      <c r="B75" s="208"/>
      <c r="C75" s="148"/>
      <c r="D75" s="148"/>
      <c r="E75" s="148"/>
      <c r="F75" s="148"/>
      <c r="G75" s="148"/>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row>
    <row r="76" spans="1:32" s="54" customFormat="1" ht="15" customHeight="1" thickBot="1" x14ac:dyDescent="0.5">
      <c r="A76" s="209"/>
      <c r="B76" s="210" t="s">
        <v>39</v>
      </c>
      <c r="C76" s="212">
        <f t="shared" ref="C76:AF76" si="42">IF(B94=0,0,IF(AND($J$53&gt;0,$J$53-C74&lt;0),$J$53,IF(C$74&gt;B$94,B$94,C$74)))</f>
        <v>0</v>
      </c>
      <c r="D76" s="212">
        <f t="shared" si="42"/>
        <v>0</v>
      </c>
      <c r="E76" s="212">
        <f t="shared" si="42"/>
        <v>0</v>
      </c>
      <c r="F76" s="212">
        <f t="shared" si="42"/>
        <v>0</v>
      </c>
      <c r="G76" s="212">
        <f t="shared" si="42"/>
        <v>0</v>
      </c>
      <c r="H76" s="212">
        <f t="shared" si="42"/>
        <v>0</v>
      </c>
      <c r="I76" s="212">
        <f t="shared" si="42"/>
        <v>0</v>
      </c>
      <c r="J76" s="212">
        <f t="shared" si="42"/>
        <v>0</v>
      </c>
      <c r="K76" s="212">
        <f t="shared" si="42"/>
        <v>0</v>
      </c>
      <c r="L76" s="212">
        <f t="shared" si="42"/>
        <v>0</v>
      </c>
      <c r="M76" s="212">
        <f t="shared" si="42"/>
        <v>0</v>
      </c>
      <c r="N76" s="212">
        <f t="shared" si="42"/>
        <v>0</v>
      </c>
      <c r="O76" s="212">
        <f t="shared" si="42"/>
        <v>0</v>
      </c>
      <c r="P76" s="212">
        <f t="shared" si="42"/>
        <v>0</v>
      </c>
      <c r="Q76" s="212">
        <f t="shared" si="42"/>
        <v>0</v>
      </c>
      <c r="R76" s="212">
        <f t="shared" si="42"/>
        <v>0</v>
      </c>
      <c r="S76" s="212">
        <f t="shared" si="42"/>
        <v>0</v>
      </c>
      <c r="T76" s="212">
        <f t="shared" si="42"/>
        <v>0</v>
      </c>
      <c r="U76" s="212">
        <f t="shared" si="42"/>
        <v>0</v>
      </c>
      <c r="V76" s="212">
        <f t="shared" si="42"/>
        <v>0</v>
      </c>
      <c r="W76" s="212">
        <f t="shared" si="42"/>
        <v>0</v>
      </c>
      <c r="X76" s="212">
        <f t="shared" si="42"/>
        <v>0</v>
      </c>
      <c r="Y76" s="212">
        <f t="shared" si="42"/>
        <v>0</v>
      </c>
      <c r="Z76" s="212">
        <f t="shared" si="42"/>
        <v>0</v>
      </c>
      <c r="AA76" s="212">
        <f t="shared" si="42"/>
        <v>0</v>
      </c>
      <c r="AB76" s="212">
        <f t="shared" si="42"/>
        <v>0</v>
      </c>
      <c r="AC76" s="212">
        <f t="shared" si="42"/>
        <v>0</v>
      </c>
      <c r="AD76" s="212">
        <f t="shared" si="42"/>
        <v>0</v>
      </c>
      <c r="AE76" s="212">
        <f t="shared" si="42"/>
        <v>0</v>
      </c>
      <c r="AF76" s="225">
        <f t="shared" si="42"/>
        <v>0</v>
      </c>
    </row>
    <row r="77" spans="1:32" s="54" customFormat="1" ht="9" customHeight="1" thickBot="1" x14ac:dyDescent="0.5">
      <c r="A77" s="142"/>
      <c r="B77" s="147"/>
      <c r="C77" s="148"/>
      <c r="D77" s="148"/>
      <c r="E77" s="148"/>
      <c r="F77" s="148"/>
      <c r="G77" s="148"/>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row>
    <row r="78" spans="1:32" s="54" customFormat="1" ht="15" customHeight="1" x14ac:dyDescent="0.45">
      <c r="A78" s="227" t="s">
        <v>49</v>
      </c>
      <c r="B78" s="228"/>
      <c r="C78" s="229"/>
      <c r="D78" s="229"/>
      <c r="E78" s="229"/>
      <c r="F78" s="229"/>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30"/>
    </row>
    <row r="79" spans="1:32" s="54" customFormat="1" ht="15" customHeight="1" x14ac:dyDescent="0.45">
      <c r="A79" s="182" t="str">
        <f>IF('Financing Sources'!A76="","",'Financing Sources'!A76)</f>
        <v/>
      </c>
      <c r="B79" s="197"/>
      <c r="C79" s="192" t="e">
        <f t="shared" ref="C79:AF79" si="43">IF(OR(B95=0,C$57&gt;$L22),0,IF($M22*(C$74-C$76)&gt;B95,B95,$M22*(C$74-C$76)))</f>
        <v>#VALUE!</v>
      </c>
      <c r="D79" s="192" t="e">
        <f t="shared" si="43"/>
        <v>#VALUE!</v>
      </c>
      <c r="E79" s="192" t="e">
        <f t="shared" si="43"/>
        <v>#VALUE!</v>
      </c>
      <c r="F79" s="192" t="e">
        <f t="shared" si="43"/>
        <v>#VALUE!</v>
      </c>
      <c r="G79" s="192" t="e">
        <f t="shared" si="43"/>
        <v>#VALUE!</v>
      </c>
      <c r="H79" s="192" t="e">
        <f t="shared" si="43"/>
        <v>#VALUE!</v>
      </c>
      <c r="I79" s="192" t="e">
        <f t="shared" si="43"/>
        <v>#VALUE!</v>
      </c>
      <c r="J79" s="192" t="e">
        <f t="shared" si="43"/>
        <v>#VALUE!</v>
      </c>
      <c r="K79" s="192" t="e">
        <f t="shared" si="43"/>
        <v>#VALUE!</v>
      </c>
      <c r="L79" s="192" t="e">
        <f t="shared" si="43"/>
        <v>#VALUE!</v>
      </c>
      <c r="M79" s="192" t="e">
        <f t="shared" si="43"/>
        <v>#VALUE!</v>
      </c>
      <c r="N79" s="192" t="e">
        <f t="shared" si="43"/>
        <v>#VALUE!</v>
      </c>
      <c r="O79" s="192" t="e">
        <f t="shared" si="43"/>
        <v>#VALUE!</v>
      </c>
      <c r="P79" s="192" t="e">
        <f t="shared" si="43"/>
        <v>#VALUE!</v>
      </c>
      <c r="Q79" s="192" t="e">
        <f t="shared" si="43"/>
        <v>#VALUE!</v>
      </c>
      <c r="R79" s="192" t="e">
        <f t="shared" si="43"/>
        <v>#VALUE!</v>
      </c>
      <c r="S79" s="192" t="e">
        <f t="shared" si="43"/>
        <v>#VALUE!</v>
      </c>
      <c r="T79" s="192" t="e">
        <f t="shared" si="43"/>
        <v>#VALUE!</v>
      </c>
      <c r="U79" s="192" t="e">
        <f t="shared" si="43"/>
        <v>#VALUE!</v>
      </c>
      <c r="V79" s="192" t="e">
        <f t="shared" si="43"/>
        <v>#VALUE!</v>
      </c>
      <c r="W79" s="192" t="e">
        <f t="shared" si="43"/>
        <v>#VALUE!</v>
      </c>
      <c r="X79" s="192" t="e">
        <f t="shared" si="43"/>
        <v>#VALUE!</v>
      </c>
      <c r="Y79" s="192" t="e">
        <f t="shared" si="43"/>
        <v>#VALUE!</v>
      </c>
      <c r="Z79" s="192" t="e">
        <f t="shared" si="43"/>
        <v>#VALUE!</v>
      </c>
      <c r="AA79" s="192" t="e">
        <f t="shared" si="43"/>
        <v>#VALUE!</v>
      </c>
      <c r="AB79" s="192" t="e">
        <f t="shared" si="43"/>
        <v>#VALUE!</v>
      </c>
      <c r="AC79" s="192" t="e">
        <f t="shared" si="43"/>
        <v>#VALUE!</v>
      </c>
      <c r="AD79" s="192" t="e">
        <f t="shared" si="43"/>
        <v>#VALUE!</v>
      </c>
      <c r="AE79" s="192" t="e">
        <f t="shared" si="43"/>
        <v>#VALUE!</v>
      </c>
      <c r="AF79" s="193" t="e">
        <f t="shared" si="43"/>
        <v>#VALUE!</v>
      </c>
    </row>
    <row r="80" spans="1:32" s="54" customFormat="1" ht="15" customHeight="1" x14ac:dyDescent="0.45">
      <c r="A80" s="182" t="str">
        <f>IF('Financing Sources'!A77="","",'Financing Sources'!A77)</f>
        <v/>
      </c>
      <c r="B80" s="197"/>
      <c r="C80" s="192" t="e">
        <f t="shared" ref="C80:AF80" si="44">IF(OR(B96=0,C$57&gt;$L23),0,IF($M23*(C$74-C$76-C$79)&gt;B96,B96,$M23*(C$74-C$76-C$79)))</f>
        <v>#VALUE!</v>
      </c>
      <c r="D80" s="192" t="e">
        <f t="shared" si="44"/>
        <v>#VALUE!</v>
      </c>
      <c r="E80" s="192" t="e">
        <f t="shared" si="44"/>
        <v>#VALUE!</v>
      </c>
      <c r="F80" s="192" t="e">
        <f t="shared" si="44"/>
        <v>#VALUE!</v>
      </c>
      <c r="G80" s="192" t="e">
        <f t="shared" si="44"/>
        <v>#VALUE!</v>
      </c>
      <c r="H80" s="192" t="e">
        <f t="shared" si="44"/>
        <v>#VALUE!</v>
      </c>
      <c r="I80" s="192" t="e">
        <f t="shared" si="44"/>
        <v>#VALUE!</v>
      </c>
      <c r="J80" s="192" t="e">
        <f t="shared" si="44"/>
        <v>#VALUE!</v>
      </c>
      <c r="K80" s="192" t="e">
        <f t="shared" si="44"/>
        <v>#VALUE!</v>
      </c>
      <c r="L80" s="192" t="e">
        <f t="shared" si="44"/>
        <v>#VALUE!</v>
      </c>
      <c r="M80" s="192" t="e">
        <f t="shared" si="44"/>
        <v>#VALUE!</v>
      </c>
      <c r="N80" s="192" t="e">
        <f t="shared" si="44"/>
        <v>#VALUE!</v>
      </c>
      <c r="O80" s="192" t="e">
        <f t="shared" si="44"/>
        <v>#VALUE!</v>
      </c>
      <c r="P80" s="192" t="e">
        <f t="shared" si="44"/>
        <v>#VALUE!</v>
      </c>
      <c r="Q80" s="192" t="e">
        <f t="shared" si="44"/>
        <v>#VALUE!</v>
      </c>
      <c r="R80" s="192" t="e">
        <f t="shared" si="44"/>
        <v>#VALUE!</v>
      </c>
      <c r="S80" s="192" t="e">
        <f t="shared" si="44"/>
        <v>#VALUE!</v>
      </c>
      <c r="T80" s="192" t="e">
        <f t="shared" si="44"/>
        <v>#VALUE!</v>
      </c>
      <c r="U80" s="192" t="e">
        <f t="shared" si="44"/>
        <v>#VALUE!</v>
      </c>
      <c r="V80" s="192" t="e">
        <f t="shared" si="44"/>
        <v>#VALUE!</v>
      </c>
      <c r="W80" s="192" t="e">
        <f t="shared" si="44"/>
        <v>#VALUE!</v>
      </c>
      <c r="X80" s="192" t="e">
        <f t="shared" si="44"/>
        <v>#VALUE!</v>
      </c>
      <c r="Y80" s="192" t="e">
        <f t="shared" si="44"/>
        <v>#VALUE!</v>
      </c>
      <c r="Z80" s="192" t="e">
        <f t="shared" si="44"/>
        <v>#VALUE!</v>
      </c>
      <c r="AA80" s="192" t="e">
        <f t="shared" si="44"/>
        <v>#VALUE!</v>
      </c>
      <c r="AB80" s="192" t="e">
        <f t="shared" si="44"/>
        <v>#VALUE!</v>
      </c>
      <c r="AC80" s="192" t="e">
        <f t="shared" si="44"/>
        <v>#VALUE!</v>
      </c>
      <c r="AD80" s="192" t="e">
        <f t="shared" si="44"/>
        <v>#VALUE!</v>
      </c>
      <c r="AE80" s="192" t="e">
        <f t="shared" si="44"/>
        <v>#VALUE!</v>
      </c>
      <c r="AF80" s="193" t="e">
        <f t="shared" si="44"/>
        <v>#VALUE!</v>
      </c>
    </row>
    <row r="81" spans="1:32" s="54" customFormat="1" ht="15" customHeight="1" x14ac:dyDescent="0.45">
      <c r="A81" s="182"/>
      <c r="B81" s="197"/>
      <c r="C81" s="192" t="e">
        <f>IF(OR(B97=0,C$57&gt;$L24),0,IF($M24*(C$74-C$76-C$79-C$80)&gt;B97,B97,$M24*(C$74-C$76-C$79-C$80)))</f>
        <v>#VALUE!</v>
      </c>
      <c r="D81" s="192" t="e">
        <f t="shared" ref="D81:AF81" si="45">IF(OR(C97=0,D$57&gt;$L24),0,IF($M24*(D$74-D$76-D$79-D$80)&gt;C97,C97,$M24*(D$74-D$76-D$79-D$80)))</f>
        <v>#VALUE!</v>
      </c>
      <c r="E81" s="192" t="e">
        <f t="shared" si="45"/>
        <v>#VALUE!</v>
      </c>
      <c r="F81" s="192" t="e">
        <f t="shared" si="45"/>
        <v>#VALUE!</v>
      </c>
      <c r="G81" s="192" t="e">
        <f t="shared" si="45"/>
        <v>#VALUE!</v>
      </c>
      <c r="H81" s="192" t="e">
        <f t="shared" si="45"/>
        <v>#VALUE!</v>
      </c>
      <c r="I81" s="192" t="e">
        <f t="shared" si="45"/>
        <v>#VALUE!</v>
      </c>
      <c r="J81" s="192" t="e">
        <f t="shared" si="45"/>
        <v>#VALUE!</v>
      </c>
      <c r="K81" s="192" t="e">
        <f t="shared" si="45"/>
        <v>#VALUE!</v>
      </c>
      <c r="L81" s="192" t="e">
        <f t="shared" si="45"/>
        <v>#VALUE!</v>
      </c>
      <c r="M81" s="192" t="e">
        <f t="shared" si="45"/>
        <v>#VALUE!</v>
      </c>
      <c r="N81" s="192" t="e">
        <f t="shared" si="45"/>
        <v>#VALUE!</v>
      </c>
      <c r="O81" s="192" t="e">
        <f t="shared" si="45"/>
        <v>#VALUE!</v>
      </c>
      <c r="P81" s="192" t="e">
        <f t="shared" si="45"/>
        <v>#VALUE!</v>
      </c>
      <c r="Q81" s="192" t="e">
        <f t="shared" si="45"/>
        <v>#VALUE!</v>
      </c>
      <c r="R81" s="192" t="e">
        <f t="shared" si="45"/>
        <v>#VALUE!</v>
      </c>
      <c r="S81" s="192" t="e">
        <f t="shared" si="45"/>
        <v>#VALUE!</v>
      </c>
      <c r="T81" s="192" t="e">
        <f t="shared" si="45"/>
        <v>#VALUE!</v>
      </c>
      <c r="U81" s="192" t="e">
        <f t="shared" si="45"/>
        <v>#VALUE!</v>
      </c>
      <c r="V81" s="192" t="e">
        <f t="shared" si="45"/>
        <v>#VALUE!</v>
      </c>
      <c r="W81" s="192" t="e">
        <f t="shared" si="45"/>
        <v>#VALUE!</v>
      </c>
      <c r="X81" s="192" t="e">
        <f t="shared" si="45"/>
        <v>#VALUE!</v>
      </c>
      <c r="Y81" s="192" t="e">
        <f t="shared" si="45"/>
        <v>#VALUE!</v>
      </c>
      <c r="Z81" s="192" t="e">
        <f t="shared" si="45"/>
        <v>#VALUE!</v>
      </c>
      <c r="AA81" s="192" t="e">
        <f t="shared" si="45"/>
        <v>#VALUE!</v>
      </c>
      <c r="AB81" s="192" t="e">
        <f t="shared" si="45"/>
        <v>#VALUE!</v>
      </c>
      <c r="AC81" s="192" t="e">
        <f t="shared" si="45"/>
        <v>#VALUE!</v>
      </c>
      <c r="AD81" s="192" t="e">
        <f t="shared" si="45"/>
        <v>#VALUE!</v>
      </c>
      <c r="AE81" s="192" t="e">
        <f t="shared" si="45"/>
        <v>#VALUE!</v>
      </c>
      <c r="AF81" s="193" t="e">
        <f t="shared" si="45"/>
        <v>#VALUE!</v>
      </c>
    </row>
    <row r="82" spans="1:32" s="54" customFormat="1" ht="15" customHeight="1" x14ac:dyDescent="0.45">
      <c r="A82" s="182"/>
      <c r="B82" s="197"/>
      <c r="C82" s="192" t="e">
        <f>IF(OR(B98=0,C$57&gt;$L25),0,IF($M25*(C$74-C$76-C$79-C$80-C$81)&gt;B98,B98,$M25*(C$74-C$76-C$79-C$80-C$81)))</f>
        <v>#VALUE!</v>
      </c>
      <c r="D82" s="192" t="e">
        <f t="shared" ref="D82:AF82" si="46">IF(OR(C98=0,D$57&gt;$L25),0,IF($M25*(D$74-D$76-D$79-D$80-D$81)&gt;C98,C98,$M25*(D$74-D$76-D$79-D$80-D$81)))</f>
        <v>#VALUE!</v>
      </c>
      <c r="E82" s="192" t="e">
        <f t="shared" si="46"/>
        <v>#VALUE!</v>
      </c>
      <c r="F82" s="192" t="e">
        <f t="shared" si="46"/>
        <v>#VALUE!</v>
      </c>
      <c r="G82" s="192" t="e">
        <f t="shared" si="46"/>
        <v>#VALUE!</v>
      </c>
      <c r="H82" s="192" t="e">
        <f t="shared" si="46"/>
        <v>#VALUE!</v>
      </c>
      <c r="I82" s="192" t="e">
        <f t="shared" si="46"/>
        <v>#VALUE!</v>
      </c>
      <c r="J82" s="192" t="e">
        <f t="shared" si="46"/>
        <v>#VALUE!</v>
      </c>
      <c r="K82" s="192" t="e">
        <f t="shared" si="46"/>
        <v>#VALUE!</v>
      </c>
      <c r="L82" s="192" t="e">
        <f t="shared" si="46"/>
        <v>#VALUE!</v>
      </c>
      <c r="M82" s="192" t="e">
        <f t="shared" si="46"/>
        <v>#VALUE!</v>
      </c>
      <c r="N82" s="192" t="e">
        <f t="shared" si="46"/>
        <v>#VALUE!</v>
      </c>
      <c r="O82" s="192" t="e">
        <f t="shared" si="46"/>
        <v>#VALUE!</v>
      </c>
      <c r="P82" s="192" t="e">
        <f t="shared" si="46"/>
        <v>#VALUE!</v>
      </c>
      <c r="Q82" s="192" t="e">
        <f t="shared" si="46"/>
        <v>#VALUE!</v>
      </c>
      <c r="R82" s="192" t="e">
        <f t="shared" si="46"/>
        <v>#VALUE!</v>
      </c>
      <c r="S82" s="192" t="e">
        <f t="shared" si="46"/>
        <v>#VALUE!</v>
      </c>
      <c r="T82" s="192" t="e">
        <f t="shared" si="46"/>
        <v>#VALUE!</v>
      </c>
      <c r="U82" s="192" t="e">
        <f t="shared" si="46"/>
        <v>#VALUE!</v>
      </c>
      <c r="V82" s="192" t="e">
        <f t="shared" si="46"/>
        <v>#VALUE!</v>
      </c>
      <c r="W82" s="192" t="e">
        <f t="shared" si="46"/>
        <v>#VALUE!</v>
      </c>
      <c r="X82" s="192" t="e">
        <f t="shared" si="46"/>
        <v>#VALUE!</v>
      </c>
      <c r="Y82" s="192" t="e">
        <f t="shared" si="46"/>
        <v>#VALUE!</v>
      </c>
      <c r="Z82" s="192" t="e">
        <f t="shared" si="46"/>
        <v>#VALUE!</v>
      </c>
      <c r="AA82" s="192" t="e">
        <f t="shared" si="46"/>
        <v>#VALUE!</v>
      </c>
      <c r="AB82" s="192" t="e">
        <f t="shared" si="46"/>
        <v>#VALUE!</v>
      </c>
      <c r="AC82" s="192" t="e">
        <f t="shared" si="46"/>
        <v>#VALUE!</v>
      </c>
      <c r="AD82" s="192" t="e">
        <f t="shared" si="46"/>
        <v>#VALUE!</v>
      </c>
      <c r="AE82" s="192" t="e">
        <f t="shared" si="46"/>
        <v>#VALUE!</v>
      </c>
      <c r="AF82" s="193" t="e">
        <f t="shared" si="46"/>
        <v>#VALUE!</v>
      </c>
    </row>
    <row r="83" spans="1:32" s="54" customFormat="1" ht="15" customHeight="1" x14ac:dyDescent="0.45">
      <c r="A83" s="182" t="str">
        <f>IF('Financing Sources'!A78="","",'Financing Sources'!A78)</f>
        <v/>
      </c>
      <c r="B83" s="197"/>
      <c r="C83" s="192" t="e">
        <f>IF(OR(B99=0,C$57&gt;$L26),0,IF($M26*(C$74-C$76-C$79-C$80-C$81-C$82)&gt;B99,B99,$M26*(C$74-C$76-C$79-C$80-C$81-C$82)))</f>
        <v>#VALUE!</v>
      </c>
      <c r="D83" s="192" t="e">
        <f t="shared" ref="D83:AF83" si="47">IF(OR(C99=0,D$57&gt;$L26),0,IF($M26*(D$74-D$76-D$79-D$80-D$81-D$82)&gt;C99,C99,$M26*(D$74-D$76-D$79-D$80-D$81-D$82)))</f>
        <v>#VALUE!</v>
      </c>
      <c r="E83" s="192" t="e">
        <f t="shared" si="47"/>
        <v>#VALUE!</v>
      </c>
      <c r="F83" s="192" t="e">
        <f t="shared" si="47"/>
        <v>#VALUE!</v>
      </c>
      <c r="G83" s="192" t="e">
        <f t="shared" si="47"/>
        <v>#VALUE!</v>
      </c>
      <c r="H83" s="192" t="e">
        <f t="shared" si="47"/>
        <v>#VALUE!</v>
      </c>
      <c r="I83" s="192" t="e">
        <f t="shared" si="47"/>
        <v>#VALUE!</v>
      </c>
      <c r="J83" s="192" t="e">
        <f t="shared" si="47"/>
        <v>#VALUE!</v>
      </c>
      <c r="K83" s="192" t="e">
        <f t="shared" si="47"/>
        <v>#VALUE!</v>
      </c>
      <c r="L83" s="192" t="e">
        <f t="shared" si="47"/>
        <v>#VALUE!</v>
      </c>
      <c r="M83" s="192" t="e">
        <f t="shared" si="47"/>
        <v>#VALUE!</v>
      </c>
      <c r="N83" s="192" t="e">
        <f t="shared" si="47"/>
        <v>#VALUE!</v>
      </c>
      <c r="O83" s="192" t="e">
        <f t="shared" si="47"/>
        <v>#VALUE!</v>
      </c>
      <c r="P83" s="192" t="e">
        <f t="shared" si="47"/>
        <v>#VALUE!</v>
      </c>
      <c r="Q83" s="192" t="e">
        <f t="shared" si="47"/>
        <v>#VALUE!</v>
      </c>
      <c r="R83" s="192" t="e">
        <f t="shared" si="47"/>
        <v>#VALUE!</v>
      </c>
      <c r="S83" s="192" t="e">
        <f t="shared" si="47"/>
        <v>#VALUE!</v>
      </c>
      <c r="T83" s="192" t="e">
        <f t="shared" si="47"/>
        <v>#VALUE!</v>
      </c>
      <c r="U83" s="192" t="e">
        <f t="shared" si="47"/>
        <v>#VALUE!</v>
      </c>
      <c r="V83" s="192" t="e">
        <f t="shared" si="47"/>
        <v>#VALUE!</v>
      </c>
      <c r="W83" s="192" t="e">
        <f t="shared" si="47"/>
        <v>#VALUE!</v>
      </c>
      <c r="X83" s="192" t="e">
        <f t="shared" si="47"/>
        <v>#VALUE!</v>
      </c>
      <c r="Y83" s="192" t="e">
        <f t="shared" si="47"/>
        <v>#VALUE!</v>
      </c>
      <c r="Z83" s="192" t="e">
        <f t="shared" si="47"/>
        <v>#VALUE!</v>
      </c>
      <c r="AA83" s="192" t="e">
        <f t="shared" si="47"/>
        <v>#VALUE!</v>
      </c>
      <c r="AB83" s="192" t="e">
        <f t="shared" si="47"/>
        <v>#VALUE!</v>
      </c>
      <c r="AC83" s="192" t="e">
        <f t="shared" si="47"/>
        <v>#VALUE!</v>
      </c>
      <c r="AD83" s="192" t="e">
        <f t="shared" si="47"/>
        <v>#VALUE!</v>
      </c>
      <c r="AE83" s="192" t="e">
        <f t="shared" si="47"/>
        <v>#VALUE!</v>
      </c>
      <c r="AF83" s="193" t="e">
        <f t="shared" si="47"/>
        <v>#VALUE!</v>
      </c>
    </row>
    <row r="84" spans="1:32" s="54" customFormat="1" ht="15" customHeight="1" x14ac:dyDescent="0.45">
      <c r="A84" s="182" t="str">
        <f>IF('Financing Sources'!A79="","",'Financing Sources'!A79)</f>
        <v/>
      </c>
      <c r="B84" s="197"/>
      <c r="C84" s="192" t="e">
        <f>IF(OR(B100=0,C$57&gt;$L27),0,IF($M27*(C$74-C$76-C$79-C$80-C$81-C$82-C$83)&gt;B100,B100,$M27*(C$74-C$76-C$79-C$80-C$81-C$82-C$83)))</f>
        <v>#VALUE!</v>
      </c>
      <c r="D84" s="192" t="e">
        <f t="shared" ref="D84:AF84" si="48">IF(OR(C100=0,D$57&gt;$L27),0,IF($M27*(D$74-D$76-D$79-D$80-D$81-D$82-D$83)&gt;C100,C100,$M27*(D$74-D$76-D$79-D$80-D$81-D$82-D$83)))</f>
        <v>#VALUE!</v>
      </c>
      <c r="E84" s="192" t="e">
        <f t="shared" si="48"/>
        <v>#VALUE!</v>
      </c>
      <c r="F84" s="192" t="e">
        <f t="shared" si="48"/>
        <v>#VALUE!</v>
      </c>
      <c r="G84" s="192" t="e">
        <f t="shared" si="48"/>
        <v>#VALUE!</v>
      </c>
      <c r="H84" s="192" t="e">
        <f t="shared" si="48"/>
        <v>#VALUE!</v>
      </c>
      <c r="I84" s="192" t="e">
        <f t="shared" si="48"/>
        <v>#VALUE!</v>
      </c>
      <c r="J84" s="192" t="e">
        <f t="shared" si="48"/>
        <v>#VALUE!</v>
      </c>
      <c r="K84" s="192" t="e">
        <f t="shared" si="48"/>
        <v>#VALUE!</v>
      </c>
      <c r="L84" s="192" t="e">
        <f t="shared" si="48"/>
        <v>#VALUE!</v>
      </c>
      <c r="M84" s="192" t="e">
        <f t="shared" si="48"/>
        <v>#VALUE!</v>
      </c>
      <c r="N84" s="192" t="e">
        <f t="shared" si="48"/>
        <v>#VALUE!</v>
      </c>
      <c r="O84" s="192" t="e">
        <f t="shared" si="48"/>
        <v>#VALUE!</v>
      </c>
      <c r="P84" s="192" t="e">
        <f t="shared" si="48"/>
        <v>#VALUE!</v>
      </c>
      <c r="Q84" s="192" t="e">
        <f t="shared" si="48"/>
        <v>#VALUE!</v>
      </c>
      <c r="R84" s="192" t="e">
        <f t="shared" si="48"/>
        <v>#VALUE!</v>
      </c>
      <c r="S84" s="192" t="e">
        <f t="shared" si="48"/>
        <v>#VALUE!</v>
      </c>
      <c r="T84" s="192" t="e">
        <f t="shared" si="48"/>
        <v>#VALUE!</v>
      </c>
      <c r="U84" s="192" t="e">
        <f t="shared" si="48"/>
        <v>#VALUE!</v>
      </c>
      <c r="V84" s="192" t="e">
        <f t="shared" si="48"/>
        <v>#VALUE!</v>
      </c>
      <c r="W84" s="192" t="e">
        <f t="shared" si="48"/>
        <v>#VALUE!</v>
      </c>
      <c r="X84" s="192" t="e">
        <f t="shared" si="48"/>
        <v>#VALUE!</v>
      </c>
      <c r="Y84" s="192" t="e">
        <f t="shared" si="48"/>
        <v>#VALUE!</v>
      </c>
      <c r="Z84" s="192" t="e">
        <f t="shared" si="48"/>
        <v>#VALUE!</v>
      </c>
      <c r="AA84" s="192" t="e">
        <f t="shared" si="48"/>
        <v>#VALUE!</v>
      </c>
      <c r="AB84" s="192" t="e">
        <f t="shared" si="48"/>
        <v>#VALUE!</v>
      </c>
      <c r="AC84" s="192" t="e">
        <f t="shared" si="48"/>
        <v>#VALUE!</v>
      </c>
      <c r="AD84" s="192" t="e">
        <f t="shared" si="48"/>
        <v>#VALUE!</v>
      </c>
      <c r="AE84" s="192" t="e">
        <f t="shared" si="48"/>
        <v>#VALUE!</v>
      </c>
      <c r="AF84" s="193" t="e">
        <f t="shared" si="48"/>
        <v>#VALUE!</v>
      </c>
    </row>
    <row r="85" spans="1:32" s="54" customFormat="1" ht="15" customHeight="1" thickBot="1" x14ac:dyDescent="0.5">
      <c r="A85" s="521" t="s">
        <v>50</v>
      </c>
      <c r="B85" s="522"/>
      <c r="C85" s="231" t="e">
        <f>SUM(C79:C84)</f>
        <v>#VALUE!</v>
      </c>
      <c r="D85" s="231" t="e">
        <f t="shared" ref="D85:AF85" si="49">SUM(D79:D84)</f>
        <v>#VALUE!</v>
      </c>
      <c r="E85" s="231" t="e">
        <f t="shared" si="49"/>
        <v>#VALUE!</v>
      </c>
      <c r="F85" s="231" t="e">
        <f t="shared" si="49"/>
        <v>#VALUE!</v>
      </c>
      <c r="G85" s="231" t="e">
        <f t="shared" si="49"/>
        <v>#VALUE!</v>
      </c>
      <c r="H85" s="231" t="e">
        <f t="shared" si="49"/>
        <v>#VALUE!</v>
      </c>
      <c r="I85" s="231" t="e">
        <f t="shared" si="49"/>
        <v>#VALUE!</v>
      </c>
      <c r="J85" s="231" t="e">
        <f t="shared" si="49"/>
        <v>#VALUE!</v>
      </c>
      <c r="K85" s="231" t="e">
        <f t="shared" si="49"/>
        <v>#VALUE!</v>
      </c>
      <c r="L85" s="231" t="e">
        <f t="shared" si="49"/>
        <v>#VALUE!</v>
      </c>
      <c r="M85" s="231" t="e">
        <f t="shared" si="49"/>
        <v>#VALUE!</v>
      </c>
      <c r="N85" s="231" t="e">
        <f t="shared" si="49"/>
        <v>#VALUE!</v>
      </c>
      <c r="O85" s="231" t="e">
        <f t="shared" si="49"/>
        <v>#VALUE!</v>
      </c>
      <c r="P85" s="231" t="e">
        <f t="shared" si="49"/>
        <v>#VALUE!</v>
      </c>
      <c r="Q85" s="231" t="e">
        <f t="shared" si="49"/>
        <v>#VALUE!</v>
      </c>
      <c r="R85" s="231" t="e">
        <f t="shared" si="49"/>
        <v>#VALUE!</v>
      </c>
      <c r="S85" s="231" t="e">
        <f t="shared" si="49"/>
        <v>#VALUE!</v>
      </c>
      <c r="T85" s="231" t="e">
        <f t="shared" si="49"/>
        <v>#VALUE!</v>
      </c>
      <c r="U85" s="231" t="e">
        <f t="shared" si="49"/>
        <v>#VALUE!</v>
      </c>
      <c r="V85" s="231" t="e">
        <f t="shared" si="49"/>
        <v>#VALUE!</v>
      </c>
      <c r="W85" s="231" t="e">
        <f t="shared" si="49"/>
        <v>#VALUE!</v>
      </c>
      <c r="X85" s="231" t="e">
        <f t="shared" si="49"/>
        <v>#VALUE!</v>
      </c>
      <c r="Y85" s="231" t="e">
        <f t="shared" si="49"/>
        <v>#VALUE!</v>
      </c>
      <c r="Z85" s="231" t="e">
        <f t="shared" si="49"/>
        <v>#VALUE!</v>
      </c>
      <c r="AA85" s="231" t="e">
        <f t="shared" si="49"/>
        <v>#VALUE!</v>
      </c>
      <c r="AB85" s="231" t="e">
        <f t="shared" si="49"/>
        <v>#VALUE!</v>
      </c>
      <c r="AC85" s="231" t="e">
        <f t="shared" si="49"/>
        <v>#VALUE!</v>
      </c>
      <c r="AD85" s="231" t="e">
        <f t="shared" si="49"/>
        <v>#VALUE!</v>
      </c>
      <c r="AE85" s="231" t="e">
        <f t="shared" si="49"/>
        <v>#VALUE!</v>
      </c>
      <c r="AF85" s="232" t="e">
        <f t="shared" si="49"/>
        <v>#VALUE!</v>
      </c>
    </row>
    <row r="86" spans="1:32" s="54" customFormat="1" ht="9" customHeight="1" thickBot="1" x14ac:dyDescent="0.5">
      <c r="A86" s="149"/>
      <c r="B86" s="147"/>
      <c r="C86" s="150"/>
      <c r="D86" s="150"/>
      <c r="E86" s="150"/>
      <c r="F86" s="150"/>
      <c r="G86" s="150"/>
      <c r="H86" s="150"/>
      <c r="I86" s="150"/>
      <c r="J86" s="150"/>
      <c r="K86" s="150"/>
      <c r="L86" s="150"/>
      <c r="M86" s="150"/>
      <c r="N86" s="150"/>
      <c r="O86" s="150"/>
      <c r="P86" s="150"/>
      <c r="Q86" s="150"/>
      <c r="R86" s="150"/>
      <c r="S86" s="150"/>
      <c r="T86" s="150"/>
      <c r="U86" s="150"/>
      <c r="V86" s="150"/>
      <c r="W86" s="150"/>
      <c r="X86" s="150"/>
      <c r="Y86" s="150"/>
      <c r="Z86" s="150"/>
      <c r="AA86" s="150"/>
      <c r="AB86" s="150"/>
      <c r="AC86" s="150"/>
      <c r="AD86" s="150"/>
      <c r="AE86" s="150"/>
      <c r="AF86" s="150"/>
    </row>
    <row r="87" spans="1:32" s="54" customFormat="1" ht="15" customHeight="1" x14ac:dyDescent="0.45">
      <c r="A87" s="151" t="s">
        <v>51</v>
      </c>
      <c r="B87" s="200"/>
      <c r="C87" s="201" t="str">
        <f>IFERROR(C65/C68,"")</f>
        <v/>
      </c>
      <c r="D87" s="201" t="str">
        <f t="shared" ref="D87:AF87" si="50">IFERROR(D65/D68,"")</f>
        <v/>
      </c>
      <c r="E87" s="201" t="str">
        <f t="shared" si="50"/>
        <v/>
      </c>
      <c r="F87" s="201" t="str">
        <f t="shared" si="50"/>
        <v/>
      </c>
      <c r="G87" s="201" t="str">
        <f t="shared" si="50"/>
        <v/>
      </c>
      <c r="H87" s="201" t="str">
        <f t="shared" si="50"/>
        <v/>
      </c>
      <c r="I87" s="201" t="str">
        <f t="shared" si="50"/>
        <v/>
      </c>
      <c r="J87" s="201" t="str">
        <f t="shared" si="50"/>
        <v/>
      </c>
      <c r="K87" s="201" t="str">
        <f t="shared" si="50"/>
        <v/>
      </c>
      <c r="L87" s="201" t="str">
        <f t="shared" si="50"/>
        <v/>
      </c>
      <c r="M87" s="201" t="str">
        <f t="shared" si="50"/>
        <v/>
      </c>
      <c r="N87" s="201" t="str">
        <f t="shared" si="50"/>
        <v/>
      </c>
      <c r="O87" s="201" t="str">
        <f t="shared" si="50"/>
        <v/>
      </c>
      <c r="P87" s="201" t="str">
        <f t="shared" si="50"/>
        <v/>
      </c>
      <c r="Q87" s="201" t="str">
        <f t="shared" si="50"/>
        <v/>
      </c>
      <c r="R87" s="201" t="str">
        <f t="shared" si="50"/>
        <v/>
      </c>
      <c r="S87" s="201" t="str">
        <f t="shared" si="50"/>
        <v/>
      </c>
      <c r="T87" s="201" t="str">
        <f t="shared" si="50"/>
        <v/>
      </c>
      <c r="U87" s="201" t="str">
        <f t="shared" si="50"/>
        <v/>
      </c>
      <c r="V87" s="201" t="str">
        <f t="shared" si="50"/>
        <v/>
      </c>
      <c r="W87" s="201" t="str">
        <f t="shared" si="50"/>
        <v/>
      </c>
      <c r="X87" s="201" t="str">
        <f t="shared" si="50"/>
        <v/>
      </c>
      <c r="Y87" s="201" t="str">
        <f t="shared" si="50"/>
        <v/>
      </c>
      <c r="Z87" s="201" t="str">
        <f t="shared" si="50"/>
        <v/>
      </c>
      <c r="AA87" s="201" t="str">
        <f t="shared" si="50"/>
        <v/>
      </c>
      <c r="AB87" s="201" t="str">
        <f t="shared" si="50"/>
        <v/>
      </c>
      <c r="AC87" s="201" t="str">
        <f t="shared" si="50"/>
        <v/>
      </c>
      <c r="AD87" s="201" t="str">
        <f t="shared" si="50"/>
        <v/>
      </c>
      <c r="AE87" s="201" t="str">
        <f t="shared" si="50"/>
        <v/>
      </c>
      <c r="AF87" s="202" t="str">
        <f t="shared" si="50"/>
        <v/>
      </c>
    </row>
    <row r="88" spans="1:32" s="54" customFormat="1" ht="15" customHeight="1" x14ac:dyDescent="0.45">
      <c r="A88" s="152" t="s">
        <v>52</v>
      </c>
      <c r="B88" s="203"/>
      <c r="C88" s="204" t="str">
        <f>IFERROR(C65/SUM(C68:C73),"")</f>
        <v/>
      </c>
      <c r="D88" s="204" t="str">
        <f t="shared" ref="D88:AF88" si="51">IFERROR(D65/SUM(D68:D73),"")</f>
        <v/>
      </c>
      <c r="E88" s="204" t="str">
        <f t="shared" si="51"/>
        <v/>
      </c>
      <c r="F88" s="204" t="str">
        <f t="shared" si="51"/>
        <v/>
      </c>
      <c r="G88" s="204" t="str">
        <f t="shared" si="51"/>
        <v/>
      </c>
      <c r="H88" s="204" t="str">
        <f t="shared" si="51"/>
        <v/>
      </c>
      <c r="I88" s="204" t="str">
        <f t="shared" si="51"/>
        <v/>
      </c>
      <c r="J88" s="204" t="str">
        <f t="shared" si="51"/>
        <v/>
      </c>
      <c r="K88" s="204" t="str">
        <f t="shared" si="51"/>
        <v/>
      </c>
      <c r="L88" s="204" t="str">
        <f t="shared" si="51"/>
        <v/>
      </c>
      <c r="M88" s="204" t="str">
        <f t="shared" si="51"/>
        <v/>
      </c>
      <c r="N88" s="204" t="str">
        <f t="shared" si="51"/>
        <v/>
      </c>
      <c r="O88" s="204" t="str">
        <f t="shared" si="51"/>
        <v/>
      </c>
      <c r="P88" s="204" t="str">
        <f t="shared" si="51"/>
        <v/>
      </c>
      <c r="Q88" s="204" t="str">
        <f t="shared" si="51"/>
        <v/>
      </c>
      <c r="R88" s="204" t="str">
        <f t="shared" si="51"/>
        <v/>
      </c>
      <c r="S88" s="204" t="str">
        <f t="shared" si="51"/>
        <v/>
      </c>
      <c r="T88" s="204" t="str">
        <f t="shared" si="51"/>
        <v/>
      </c>
      <c r="U88" s="204" t="str">
        <f t="shared" si="51"/>
        <v/>
      </c>
      <c r="V88" s="204" t="str">
        <f t="shared" si="51"/>
        <v/>
      </c>
      <c r="W88" s="204" t="str">
        <f t="shared" si="51"/>
        <v/>
      </c>
      <c r="X88" s="204" t="str">
        <f t="shared" si="51"/>
        <v/>
      </c>
      <c r="Y88" s="204" t="str">
        <f t="shared" si="51"/>
        <v/>
      </c>
      <c r="Z88" s="204" t="str">
        <f t="shared" si="51"/>
        <v/>
      </c>
      <c r="AA88" s="204" t="str">
        <f t="shared" si="51"/>
        <v/>
      </c>
      <c r="AB88" s="204" t="str">
        <f t="shared" si="51"/>
        <v/>
      </c>
      <c r="AC88" s="204" t="str">
        <f t="shared" si="51"/>
        <v/>
      </c>
      <c r="AD88" s="204" t="str">
        <f t="shared" si="51"/>
        <v/>
      </c>
      <c r="AE88" s="204" t="str">
        <f t="shared" si="51"/>
        <v/>
      </c>
      <c r="AF88" s="205" t="str">
        <f t="shared" si="51"/>
        <v/>
      </c>
    </row>
    <row r="89" spans="1:32" s="54" customFormat="1" ht="15" customHeight="1" thickBot="1" x14ac:dyDescent="0.5">
      <c r="A89" s="153" t="s">
        <v>53</v>
      </c>
      <c r="B89" s="206"/>
      <c r="C89" s="207" t="str">
        <f>IFERROR(C65/(SUM(C68:C73)+C76+C85),"")</f>
        <v/>
      </c>
      <c r="D89" s="207" t="str">
        <f t="shared" ref="D89:AF89" si="52">IFERROR(D65/(SUM(D68:D73)+D76+D85),"")</f>
        <v/>
      </c>
      <c r="E89" s="207" t="str">
        <f t="shared" si="52"/>
        <v/>
      </c>
      <c r="F89" s="207" t="str">
        <f t="shared" si="52"/>
        <v/>
      </c>
      <c r="G89" s="207" t="str">
        <f t="shared" si="52"/>
        <v/>
      </c>
      <c r="H89" s="207" t="str">
        <f t="shared" si="52"/>
        <v/>
      </c>
      <c r="I89" s="207" t="str">
        <f t="shared" si="52"/>
        <v/>
      </c>
      <c r="J89" s="207" t="str">
        <f t="shared" si="52"/>
        <v/>
      </c>
      <c r="K89" s="207" t="str">
        <f t="shared" si="52"/>
        <v/>
      </c>
      <c r="L89" s="207" t="str">
        <f t="shared" si="52"/>
        <v/>
      </c>
      <c r="M89" s="207" t="str">
        <f t="shared" si="52"/>
        <v/>
      </c>
      <c r="N89" s="207" t="str">
        <f t="shared" si="52"/>
        <v/>
      </c>
      <c r="O89" s="207" t="str">
        <f t="shared" si="52"/>
        <v/>
      </c>
      <c r="P89" s="207" t="str">
        <f t="shared" si="52"/>
        <v/>
      </c>
      <c r="Q89" s="207" t="str">
        <f t="shared" si="52"/>
        <v/>
      </c>
      <c r="R89" s="207" t="str">
        <f t="shared" si="52"/>
        <v/>
      </c>
      <c r="S89" s="207" t="str">
        <f t="shared" si="52"/>
        <v/>
      </c>
      <c r="T89" s="207" t="str">
        <f t="shared" si="52"/>
        <v/>
      </c>
      <c r="U89" s="207" t="str">
        <f t="shared" si="52"/>
        <v/>
      </c>
      <c r="V89" s="207" t="str">
        <f t="shared" si="52"/>
        <v/>
      </c>
      <c r="W89" s="207" t="str">
        <f t="shared" si="52"/>
        <v/>
      </c>
      <c r="X89" s="207" t="str">
        <f t="shared" si="52"/>
        <v/>
      </c>
      <c r="Y89" s="207" t="str">
        <f t="shared" si="52"/>
        <v/>
      </c>
      <c r="Z89" s="207" t="str">
        <f t="shared" si="52"/>
        <v/>
      </c>
      <c r="AA89" s="207" t="str">
        <f t="shared" si="52"/>
        <v/>
      </c>
      <c r="AB89" s="207" t="str">
        <f t="shared" si="52"/>
        <v/>
      </c>
      <c r="AC89" s="207" t="str">
        <f t="shared" si="52"/>
        <v/>
      </c>
      <c r="AD89" s="207" t="str">
        <f t="shared" si="52"/>
        <v/>
      </c>
      <c r="AE89" s="207" t="str">
        <f t="shared" si="52"/>
        <v/>
      </c>
      <c r="AF89" s="226" t="str">
        <f t="shared" si="52"/>
        <v/>
      </c>
    </row>
    <row r="90" spans="1:32" s="54" customFormat="1" ht="9" customHeight="1" x14ac:dyDescent="0.45">
      <c r="A90" s="57"/>
      <c r="B90" s="57"/>
      <c r="C90" s="57"/>
      <c r="D90" s="57"/>
      <c r="E90" s="57"/>
      <c r="F90" s="57"/>
      <c r="G90" s="57"/>
      <c r="H90" s="57"/>
      <c r="I90" s="57"/>
      <c r="J90" s="57"/>
      <c r="K90" s="57"/>
      <c r="L90" s="57"/>
      <c r="M90" s="57"/>
      <c r="N90" s="57"/>
      <c r="O90" s="57"/>
      <c r="P90" s="57"/>
      <c r="Q90" s="57"/>
      <c r="R90" s="57"/>
      <c r="S90" s="57"/>
      <c r="T90" s="57"/>
      <c r="U90" s="57"/>
      <c r="V90" s="57"/>
      <c r="W90" s="57"/>
      <c r="X90" s="57"/>
      <c r="Y90" s="57"/>
      <c r="Z90" s="57"/>
      <c r="AA90" s="57"/>
      <c r="AB90" s="57"/>
      <c r="AC90" s="57"/>
      <c r="AD90" s="57"/>
      <c r="AE90" s="57"/>
      <c r="AF90" s="57"/>
    </row>
    <row r="91" spans="1:32" s="54" customFormat="1" ht="22.15" customHeight="1" thickBot="1" x14ac:dyDescent="0.5">
      <c r="A91" s="513" t="s">
        <v>54</v>
      </c>
      <c r="B91" s="514"/>
      <c r="C91" s="244" t="e">
        <f>C74-C76-C85</f>
        <v>#DIV/0!</v>
      </c>
      <c r="D91" s="244" t="e">
        <f t="shared" ref="D91:AF91" si="53">D74-D76-D85</f>
        <v>#DIV/0!</v>
      </c>
      <c r="E91" s="244" t="e">
        <f t="shared" si="53"/>
        <v>#DIV/0!</v>
      </c>
      <c r="F91" s="244" t="e">
        <f t="shared" si="53"/>
        <v>#DIV/0!</v>
      </c>
      <c r="G91" s="244" t="e">
        <f t="shared" si="53"/>
        <v>#DIV/0!</v>
      </c>
      <c r="H91" s="244" t="e">
        <f t="shared" si="53"/>
        <v>#DIV/0!</v>
      </c>
      <c r="I91" s="244" t="e">
        <f t="shared" si="53"/>
        <v>#DIV/0!</v>
      </c>
      <c r="J91" s="244" t="e">
        <f t="shared" si="53"/>
        <v>#DIV/0!</v>
      </c>
      <c r="K91" s="244" t="e">
        <f t="shared" si="53"/>
        <v>#DIV/0!</v>
      </c>
      <c r="L91" s="244" t="e">
        <f t="shared" si="53"/>
        <v>#DIV/0!</v>
      </c>
      <c r="M91" s="244" t="e">
        <f t="shared" si="53"/>
        <v>#DIV/0!</v>
      </c>
      <c r="N91" s="244" t="e">
        <f t="shared" si="53"/>
        <v>#DIV/0!</v>
      </c>
      <c r="O91" s="244" t="e">
        <f t="shared" si="53"/>
        <v>#DIV/0!</v>
      </c>
      <c r="P91" s="244" t="e">
        <f t="shared" si="53"/>
        <v>#DIV/0!</v>
      </c>
      <c r="Q91" s="244" t="e">
        <f t="shared" si="53"/>
        <v>#DIV/0!</v>
      </c>
      <c r="R91" s="244" t="e">
        <f t="shared" si="53"/>
        <v>#DIV/0!</v>
      </c>
      <c r="S91" s="244" t="e">
        <f t="shared" si="53"/>
        <v>#DIV/0!</v>
      </c>
      <c r="T91" s="244" t="e">
        <f t="shared" si="53"/>
        <v>#DIV/0!</v>
      </c>
      <c r="U91" s="244" t="e">
        <f t="shared" si="53"/>
        <v>#DIV/0!</v>
      </c>
      <c r="V91" s="244" t="e">
        <f t="shared" si="53"/>
        <v>#DIV/0!</v>
      </c>
      <c r="W91" s="244" t="e">
        <f t="shared" si="53"/>
        <v>#DIV/0!</v>
      </c>
      <c r="X91" s="244" t="e">
        <f t="shared" si="53"/>
        <v>#DIV/0!</v>
      </c>
      <c r="Y91" s="244" t="e">
        <f t="shared" si="53"/>
        <v>#DIV/0!</v>
      </c>
      <c r="Z91" s="244" t="e">
        <f t="shared" si="53"/>
        <v>#DIV/0!</v>
      </c>
      <c r="AA91" s="244" t="e">
        <f t="shared" si="53"/>
        <v>#DIV/0!</v>
      </c>
      <c r="AB91" s="244" t="e">
        <f t="shared" si="53"/>
        <v>#DIV/0!</v>
      </c>
      <c r="AC91" s="244" t="e">
        <f t="shared" si="53"/>
        <v>#DIV/0!</v>
      </c>
      <c r="AD91" s="244" t="e">
        <f t="shared" si="53"/>
        <v>#DIV/0!</v>
      </c>
      <c r="AE91" s="244" t="e">
        <f t="shared" si="53"/>
        <v>#DIV/0!</v>
      </c>
      <c r="AF91" s="245" t="e">
        <f t="shared" si="53"/>
        <v>#DIV/0!</v>
      </c>
    </row>
    <row r="92" spans="1:32" ht="14.65" thickBot="1" x14ac:dyDescent="0.5"/>
    <row r="93" spans="1:32" s="54" customFormat="1" x14ac:dyDescent="0.45">
      <c r="A93" s="222" t="s">
        <v>449</v>
      </c>
      <c r="B93" s="213"/>
      <c r="C93" s="214"/>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5"/>
    </row>
    <row r="94" spans="1:32" s="54" customFormat="1" x14ac:dyDescent="0.45">
      <c r="A94" s="216" t="s">
        <v>450</v>
      </c>
      <c r="B94" s="217">
        <f>J53</f>
        <v>0</v>
      </c>
      <c r="C94" s="186">
        <f t="shared" ref="C94:AF94" si="54">B94-C76</f>
        <v>0</v>
      </c>
      <c r="D94" s="186">
        <f t="shared" si="54"/>
        <v>0</v>
      </c>
      <c r="E94" s="186">
        <f t="shared" si="54"/>
        <v>0</v>
      </c>
      <c r="F94" s="186">
        <f t="shared" si="54"/>
        <v>0</v>
      </c>
      <c r="G94" s="186">
        <f t="shared" si="54"/>
        <v>0</v>
      </c>
      <c r="H94" s="186">
        <f t="shared" si="54"/>
        <v>0</v>
      </c>
      <c r="I94" s="186">
        <f t="shared" si="54"/>
        <v>0</v>
      </c>
      <c r="J94" s="186">
        <f t="shared" si="54"/>
        <v>0</v>
      </c>
      <c r="K94" s="186">
        <f t="shared" si="54"/>
        <v>0</v>
      </c>
      <c r="L94" s="186">
        <f t="shared" si="54"/>
        <v>0</v>
      </c>
      <c r="M94" s="186">
        <f t="shared" si="54"/>
        <v>0</v>
      </c>
      <c r="N94" s="186">
        <f t="shared" si="54"/>
        <v>0</v>
      </c>
      <c r="O94" s="186">
        <f t="shared" si="54"/>
        <v>0</v>
      </c>
      <c r="P94" s="186">
        <f t="shared" si="54"/>
        <v>0</v>
      </c>
      <c r="Q94" s="186">
        <f t="shared" si="54"/>
        <v>0</v>
      </c>
      <c r="R94" s="186">
        <f t="shared" si="54"/>
        <v>0</v>
      </c>
      <c r="S94" s="186">
        <f t="shared" si="54"/>
        <v>0</v>
      </c>
      <c r="T94" s="186">
        <f t="shared" si="54"/>
        <v>0</v>
      </c>
      <c r="U94" s="186">
        <f t="shared" si="54"/>
        <v>0</v>
      </c>
      <c r="V94" s="186">
        <f t="shared" si="54"/>
        <v>0</v>
      </c>
      <c r="W94" s="186">
        <f t="shared" si="54"/>
        <v>0</v>
      </c>
      <c r="X94" s="186">
        <f t="shared" si="54"/>
        <v>0</v>
      </c>
      <c r="Y94" s="186">
        <f t="shared" si="54"/>
        <v>0</v>
      </c>
      <c r="Z94" s="186">
        <f t="shared" si="54"/>
        <v>0</v>
      </c>
      <c r="AA94" s="186">
        <f t="shared" si="54"/>
        <v>0</v>
      </c>
      <c r="AB94" s="186">
        <f t="shared" si="54"/>
        <v>0</v>
      </c>
      <c r="AC94" s="186">
        <f t="shared" si="54"/>
        <v>0</v>
      </c>
      <c r="AD94" s="186">
        <f t="shared" si="54"/>
        <v>0</v>
      </c>
      <c r="AE94" s="186">
        <f t="shared" si="54"/>
        <v>0</v>
      </c>
      <c r="AF94" s="187">
        <f t="shared" si="54"/>
        <v>0</v>
      </c>
    </row>
    <row r="95" spans="1:32" s="54" customFormat="1" x14ac:dyDescent="0.45">
      <c r="A95" s="182" t="str">
        <f>_xlfn.CONCAT(I22," Balance")</f>
        <v xml:space="preserve"> Balance</v>
      </c>
      <c r="B95" s="223" t="str">
        <f>J22</f>
        <v/>
      </c>
      <c r="C95" s="192" t="e">
        <f t="shared" ref="C95:AF95" si="55">IF(OR(B95=0,C$57&gt;$L22),0,(B95-C79)*(1+$K22))</f>
        <v>#VALUE!</v>
      </c>
      <c r="D95" s="192" t="e">
        <f t="shared" si="55"/>
        <v>#VALUE!</v>
      </c>
      <c r="E95" s="192" t="e">
        <f t="shared" si="55"/>
        <v>#VALUE!</v>
      </c>
      <c r="F95" s="192" t="e">
        <f t="shared" si="55"/>
        <v>#VALUE!</v>
      </c>
      <c r="G95" s="192" t="e">
        <f t="shared" si="55"/>
        <v>#VALUE!</v>
      </c>
      <c r="H95" s="192" t="e">
        <f t="shared" si="55"/>
        <v>#VALUE!</v>
      </c>
      <c r="I95" s="192" t="e">
        <f t="shared" si="55"/>
        <v>#VALUE!</v>
      </c>
      <c r="J95" s="192" t="e">
        <f t="shared" si="55"/>
        <v>#VALUE!</v>
      </c>
      <c r="K95" s="192" t="e">
        <f t="shared" si="55"/>
        <v>#VALUE!</v>
      </c>
      <c r="L95" s="192" t="e">
        <f t="shared" si="55"/>
        <v>#VALUE!</v>
      </c>
      <c r="M95" s="192" t="e">
        <f t="shared" si="55"/>
        <v>#VALUE!</v>
      </c>
      <c r="N95" s="192" t="e">
        <f t="shared" si="55"/>
        <v>#VALUE!</v>
      </c>
      <c r="O95" s="192" t="e">
        <f t="shared" si="55"/>
        <v>#VALUE!</v>
      </c>
      <c r="P95" s="192" t="e">
        <f t="shared" si="55"/>
        <v>#VALUE!</v>
      </c>
      <c r="Q95" s="192" t="e">
        <f t="shared" si="55"/>
        <v>#VALUE!</v>
      </c>
      <c r="R95" s="192" t="e">
        <f t="shared" si="55"/>
        <v>#VALUE!</v>
      </c>
      <c r="S95" s="192" t="e">
        <f t="shared" si="55"/>
        <v>#VALUE!</v>
      </c>
      <c r="T95" s="192" t="e">
        <f t="shared" si="55"/>
        <v>#VALUE!</v>
      </c>
      <c r="U95" s="192" t="e">
        <f t="shared" si="55"/>
        <v>#VALUE!</v>
      </c>
      <c r="V95" s="192" t="e">
        <f t="shared" si="55"/>
        <v>#VALUE!</v>
      </c>
      <c r="W95" s="192" t="e">
        <f t="shared" si="55"/>
        <v>#VALUE!</v>
      </c>
      <c r="X95" s="192" t="e">
        <f t="shared" si="55"/>
        <v>#VALUE!</v>
      </c>
      <c r="Y95" s="192" t="e">
        <f t="shared" si="55"/>
        <v>#VALUE!</v>
      </c>
      <c r="Z95" s="192" t="e">
        <f t="shared" si="55"/>
        <v>#VALUE!</v>
      </c>
      <c r="AA95" s="192" t="e">
        <f t="shared" si="55"/>
        <v>#VALUE!</v>
      </c>
      <c r="AB95" s="192" t="e">
        <f t="shared" si="55"/>
        <v>#VALUE!</v>
      </c>
      <c r="AC95" s="192" t="e">
        <f t="shared" si="55"/>
        <v>#VALUE!</v>
      </c>
      <c r="AD95" s="192" t="e">
        <f t="shared" si="55"/>
        <v>#VALUE!</v>
      </c>
      <c r="AE95" s="192" t="e">
        <f t="shared" si="55"/>
        <v>#VALUE!</v>
      </c>
      <c r="AF95" s="193" t="e">
        <f t="shared" si="55"/>
        <v>#VALUE!</v>
      </c>
    </row>
    <row r="96" spans="1:32" s="54" customFormat="1" x14ac:dyDescent="0.45">
      <c r="A96" s="182" t="str">
        <f>_xlfn.CONCAT(I23," Balance")</f>
        <v xml:space="preserve"> Balance</v>
      </c>
      <c r="B96" s="223" t="str">
        <f>J23</f>
        <v/>
      </c>
      <c r="C96" s="192" t="e">
        <f t="shared" ref="C96:AF96" si="56">IF(OR(B96=0,C$57&gt;$L23),0,(B96-C80)*(1+$K23))</f>
        <v>#VALUE!</v>
      </c>
      <c r="D96" s="192" t="e">
        <f t="shared" si="56"/>
        <v>#VALUE!</v>
      </c>
      <c r="E96" s="192" t="e">
        <f t="shared" si="56"/>
        <v>#VALUE!</v>
      </c>
      <c r="F96" s="192" t="e">
        <f t="shared" si="56"/>
        <v>#VALUE!</v>
      </c>
      <c r="G96" s="192" t="e">
        <f t="shared" si="56"/>
        <v>#VALUE!</v>
      </c>
      <c r="H96" s="192" t="e">
        <f t="shared" si="56"/>
        <v>#VALUE!</v>
      </c>
      <c r="I96" s="192" t="e">
        <f t="shared" si="56"/>
        <v>#VALUE!</v>
      </c>
      <c r="J96" s="192" t="e">
        <f t="shared" si="56"/>
        <v>#VALUE!</v>
      </c>
      <c r="K96" s="192" t="e">
        <f t="shared" si="56"/>
        <v>#VALUE!</v>
      </c>
      <c r="L96" s="192" t="e">
        <f t="shared" si="56"/>
        <v>#VALUE!</v>
      </c>
      <c r="M96" s="192" t="e">
        <f t="shared" si="56"/>
        <v>#VALUE!</v>
      </c>
      <c r="N96" s="192" t="e">
        <f t="shared" si="56"/>
        <v>#VALUE!</v>
      </c>
      <c r="O96" s="192" t="e">
        <f t="shared" si="56"/>
        <v>#VALUE!</v>
      </c>
      <c r="P96" s="192" t="e">
        <f t="shared" si="56"/>
        <v>#VALUE!</v>
      </c>
      <c r="Q96" s="192" t="e">
        <f t="shared" si="56"/>
        <v>#VALUE!</v>
      </c>
      <c r="R96" s="192" t="e">
        <f t="shared" si="56"/>
        <v>#VALUE!</v>
      </c>
      <c r="S96" s="192" t="e">
        <f t="shared" si="56"/>
        <v>#VALUE!</v>
      </c>
      <c r="T96" s="192" t="e">
        <f t="shared" si="56"/>
        <v>#VALUE!</v>
      </c>
      <c r="U96" s="192" t="e">
        <f t="shared" si="56"/>
        <v>#VALUE!</v>
      </c>
      <c r="V96" s="192" t="e">
        <f t="shared" si="56"/>
        <v>#VALUE!</v>
      </c>
      <c r="W96" s="192" t="e">
        <f t="shared" si="56"/>
        <v>#VALUE!</v>
      </c>
      <c r="X96" s="192" t="e">
        <f t="shared" si="56"/>
        <v>#VALUE!</v>
      </c>
      <c r="Y96" s="192" t="e">
        <f t="shared" si="56"/>
        <v>#VALUE!</v>
      </c>
      <c r="Z96" s="192" t="e">
        <f t="shared" si="56"/>
        <v>#VALUE!</v>
      </c>
      <c r="AA96" s="192" t="e">
        <f t="shared" si="56"/>
        <v>#VALUE!</v>
      </c>
      <c r="AB96" s="192" t="e">
        <f t="shared" si="56"/>
        <v>#VALUE!</v>
      </c>
      <c r="AC96" s="192" t="e">
        <f t="shared" si="56"/>
        <v>#VALUE!</v>
      </c>
      <c r="AD96" s="192" t="e">
        <f t="shared" si="56"/>
        <v>#VALUE!</v>
      </c>
      <c r="AE96" s="192" t="e">
        <f t="shared" si="56"/>
        <v>#VALUE!</v>
      </c>
      <c r="AF96" s="193" t="e">
        <f t="shared" si="56"/>
        <v>#VALUE!</v>
      </c>
    </row>
    <row r="97" spans="1:48" s="54" customFormat="1" x14ac:dyDescent="0.45">
      <c r="A97" s="182" t="str">
        <f t="shared" ref="A97:A98" si="57">_xlfn.CONCAT(I24," Balance")</f>
        <v xml:space="preserve"> Balance</v>
      </c>
      <c r="B97" s="223" t="str">
        <f t="shared" ref="B97:B98" si="58">J24</f>
        <v/>
      </c>
      <c r="C97" s="192" t="e">
        <f>IF(OR(B97=0,C$57&gt;$L24),0,(B97-C81)*(1+$K24))</f>
        <v>#VALUE!</v>
      </c>
      <c r="D97" s="192" t="e">
        <f t="shared" ref="D97:AF97" si="59">IF(OR(C97=0,D$57&gt;$L24),0,(C97-D81)*(1+$K24))</f>
        <v>#VALUE!</v>
      </c>
      <c r="E97" s="192" t="e">
        <f t="shared" si="59"/>
        <v>#VALUE!</v>
      </c>
      <c r="F97" s="192" t="e">
        <f t="shared" si="59"/>
        <v>#VALUE!</v>
      </c>
      <c r="G97" s="192" t="e">
        <f t="shared" si="59"/>
        <v>#VALUE!</v>
      </c>
      <c r="H97" s="192" t="e">
        <f t="shared" si="59"/>
        <v>#VALUE!</v>
      </c>
      <c r="I97" s="192" t="e">
        <f t="shared" si="59"/>
        <v>#VALUE!</v>
      </c>
      <c r="J97" s="192" t="e">
        <f t="shared" si="59"/>
        <v>#VALUE!</v>
      </c>
      <c r="K97" s="192" t="e">
        <f t="shared" si="59"/>
        <v>#VALUE!</v>
      </c>
      <c r="L97" s="192" t="e">
        <f t="shared" si="59"/>
        <v>#VALUE!</v>
      </c>
      <c r="M97" s="192" t="e">
        <f t="shared" si="59"/>
        <v>#VALUE!</v>
      </c>
      <c r="N97" s="192" t="e">
        <f t="shared" si="59"/>
        <v>#VALUE!</v>
      </c>
      <c r="O97" s="192" t="e">
        <f t="shared" si="59"/>
        <v>#VALUE!</v>
      </c>
      <c r="P97" s="192" t="e">
        <f t="shared" si="59"/>
        <v>#VALUE!</v>
      </c>
      <c r="Q97" s="192" t="e">
        <f t="shared" si="59"/>
        <v>#VALUE!</v>
      </c>
      <c r="R97" s="192" t="e">
        <f t="shared" si="59"/>
        <v>#VALUE!</v>
      </c>
      <c r="S97" s="192" t="e">
        <f t="shared" si="59"/>
        <v>#VALUE!</v>
      </c>
      <c r="T97" s="192" t="e">
        <f t="shared" si="59"/>
        <v>#VALUE!</v>
      </c>
      <c r="U97" s="192" t="e">
        <f t="shared" si="59"/>
        <v>#VALUE!</v>
      </c>
      <c r="V97" s="192" t="e">
        <f t="shared" si="59"/>
        <v>#VALUE!</v>
      </c>
      <c r="W97" s="192" t="e">
        <f t="shared" si="59"/>
        <v>#VALUE!</v>
      </c>
      <c r="X97" s="192" t="e">
        <f t="shared" si="59"/>
        <v>#VALUE!</v>
      </c>
      <c r="Y97" s="192" t="e">
        <f t="shared" si="59"/>
        <v>#VALUE!</v>
      </c>
      <c r="Z97" s="192" t="e">
        <f t="shared" si="59"/>
        <v>#VALUE!</v>
      </c>
      <c r="AA97" s="192" t="e">
        <f t="shared" si="59"/>
        <v>#VALUE!</v>
      </c>
      <c r="AB97" s="192" t="e">
        <f t="shared" si="59"/>
        <v>#VALUE!</v>
      </c>
      <c r="AC97" s="192" t="e">
        <f t="shared" si="59"/>
        <v>#VALUE!</v>
      </c>
      <c r="AD97" s="192" t="e">
        <f t="shared" si="59"/>
        <v>#VALUE!</v>
      </c>
      <c r="AE97" s="192" t="e">
        <f t="shared" si="59"/>
        <v>#VALUE!</v>
      </c>
      <c r="AF97" s="193" t="e">
        <f t="shared" si="59"/>
        <v>#VALUE!</v>
      </c>
    </row>
    <row r="98" spans="1:48" s="54" customFormat="1" x14ac:dyDescent="0.45">
      <c r="A98" s="182" t="str">
        <f t="shared" si="57"/>
        <v xml:space="preserve"> Balance</v>
      </c>
      <c r="B98" s="223" t="str">
        <f t="shared" si="58"/>
        <v/>
      </c>
      <c r="C98" s="192" t="e">
        <f>IF(OR(B98=0,C$57&gt;$L25),0,(B98-C82)*(1+$K25))</f>
        <v>#VALUE!</v>
      </c>
      <c r="D98" s="192" t="e">
        <f t="shared" ref="D98:AF98" si="60">IF(OR(C98=0,D$57&gt;$L25),0,(C98-D82)*(1+$K25))</f>
        <v>#VALUE!</v>
      </c>
      <c r="E98" s="192" t="e">
        <f t="shared" si="60"/>
        <v>#VALUE!</v>
      </c>
      <c r="F98" s="192" t="e">
        <f t="shared" si="60"/>
        <v>#VALUE!</v>
      </c>
      <c r="G98" s="192" t="e">
        <f t="shared" si="60"/>
        <v>#VALUE!</v>
      </c>
      <c r="H98" s="192" t="e">
        <f t="shared" si="60"/>
        <v>#VALUE!</v>
      </c>
      <c r="I98" s="192" t="e">
        <f t="shared" si="60"/>
        <v>#VALUE!</v>
      </c>
      <c r="J98" s="192" t="e">
        <f t="shared" si="60"/>
        <v>#VALUE!</v>
      </c>
      <c r="K98" s="192" t="e">
        <f t="shared" si="60"/>
        <v>#VALUE!</v>
      </c>
      <c r="L98" s="192" t="e">
        <f t="shared" si="60"/>
        <v>#VALUE!</v>
      </c>
      <c r="M98" s="192" t="e">
        <f t="shared" si="60"/>
        <v>#VALUE!</v>
      </c>
      <c r="N98" s="192" t="e">
        <f t="shared" si="60"/>
        <v>#VALUE!</v>
      </c>
      <c r="O98" s="192" t="e">
        <f t="shared" si="60"/>
        <v>#VALUE!</v>
      </c>
      <c r="P98" s="192" t="e">
        <f t="shared" si="60"/>
        <v>#VALUE!</v>
      </c>
      <c r="Q98" s="192" t="e">
        <f t="shared" si="60"/>
        <v>#VALUE!</v>
      </c>
      <c r="R98" s="192" t="e">
        <f t="shared" si="60"/>
        <v>#VALUE!</v>
      </c>
      <c r="S98" s="192" t="e">
        <f t="shared" si="60"/>
        <v>#VALUE!</v>
      </c>
      <c r="T98" s="192" t="e">
        <f t="shared" si="60"/>
        <v>#VALUE!</v>
      </c>
      <c r="U98" s="192" t="e">
        <f t="shared" si="60"/>
        <v>#VALUE!</v>
      </c>
      <c r="V98" s="192" t="e">
        <f t="shared" si="60"/>
        <v>#VALUE!</v>
      </c>
      <c r="W98" s="192" t="e">
        <f t="shared" si="60"/>
        <v>#VALUE!</v>
      </c>
      <c r="X98" s="192" t="e">
        <f t="shared" si="60"/>
        <v>#VALUE!</v>
      </c>
      <c r="Y98" s="192" t="e">
        <f t="shared" si="60"/>
        <v>#VALUE!</v>
      </c>
      <c r="Z98" s="192" t="e">
        <f t="shared" si="60"/>
        <v>#VALUE!</v>
      </c>
      <c r="AA98" s="192" t="e">
        <f t="shared" si="60"/>
        <v>#VALUE!</v>
      </c>
      <c r="AB98" s="192" t="e">
        <f t="shared" si="60"/>
        <v>#VALUE!</v>
      </c>
      <c r="AC98" s="192" t="e">
        <f t="shared" si="60"/>
        <v>#VALUE!</v>
      </c>
      <c r="AD98" s="192" t="e">
        <f t="shared" si="60"/>
        <v>#VALUE!</v>
      </c>
      <c r="AE98" s="192" t="e">
        <f t="shared" si="60"/>
        <v>#VALUE!</v>
      </c>
      <c r="AF98" s="193" t="e">
        <f t="shared" si="60"/>
        <v>#VALUE!</v>
      </c>
    </row>
    <row r="99" spans="1:48" s="54" customFormat="1" x14ac:dyDescent="0.45">
      <c r="A99" s="182" t="str">
        <f>_xlfn.CONCAT(I26," Balance")</f>
        <v xml:space="preserve"> Balance</v>
      </c>
      <c r="B99" s="223" t="str">
        <f>J26</f>
        <v/>
      </c>
      <c r="C99" s="192" t="e">
        <f>IF(OR(B99=0,C$57&gt;$L26),0,(B99-C83)*(1+$K26))</f>
        <v>#VALUE!</v>
      </c>
      <c r="D99" s="192" t="e">
        <f t="shared" ref="D99:AF99" si="61">IF(OR(C99=0,D$57&gt;$L26),0,(C99-D83)*(1+$K26))</f>
        <v>#VALUE!</v>
      </c>
      <c r="E99" s="192" t="e">
        <f t="shared" si="61"/>
        <v>#VALUE!</v>
      </c>
      <c r="F99" s="192" t="e">
        <f t="shared" si="61"/>
        <v>#VALUE!</v>
      </c>
      <c r="G99" s="192" t="e">
        <f t="shared" si="61"/>
        <v>#VALUE!</v>
      </c>
      <c r="H99" s="192" t="e">
        <f t="shared" si="61"/>
        <v>#VALUE!</v>
      </c>
      <c r="I99" s="192" t="e">
        <f t="shared" si="61"/>
        <v>#VALUE!</v>
      </c>
      <c r="J99" s="192" t="e">
        <f t="shared" si="61"/>
        <v>#VALUE!</v>
      </c>
      <c r="K99" s="192" t="e">
        <f t="shared" si="61"/>
        <v>#VALUE!</v>
      </c>
      <c r="L99" s="192" t="e">
        <f t="shared" si="61"/>
        <v>#VALUE!</v>
      </c>
      <c r="M99" s="192" t="e">
        <f t="shared" si="61"/>
        <v>#VALUE!</v>
      </c>
      <c r="N99" s="192" t="e">
        <f t="shared" si="61"/>
        <v>#VALUE!</v>
      </c>
      <c r="O99" s="192" t="e">
        <f t="shared" si="61"/>
        <v>#VALUE!</v>
      </c>
      <c r="P99" s="192" t="e">
        <f t="shared" si="61"/>
        <v>#VALUE!</v>
      </c>
      <c r="Q99" s="192" t="e">
        <f t="shared" si="61"/>
        <v>#VALUE!</v>
      </c>
      <c r="R99" s="192" t="e">
        <f t="shared" si="61"/>
        <v>#VALUE!</v>
      </c>
      <c r="S99" s="192" t="e">
        <f t="shared" si="61"/>
        <v>#VALUE!</v>
      </c>
      <c r="T99" s="192" t="e">
        <f t="shared" si="61"/>
        <v>#VALUE!</v>
      </c>
      <c r="U99" s="192" t="e">
        <f t="shared" si="61"/>
        <v>#VALUE!</v>
      </c>
      <c r="V99" s="192" t="e">
        <f t="shared" si="61"/>
        <v>#VALUE!</v>
      </c>
      <c r="W99" s="192" t="e">
        <f t="shared" si="61"/>
        <v>#VALUE!</v>
      </c>
      <c r="X99" s="192" t="e">
        <f t="shared" si="61"/>
        <v>#VALUE!</v>
      </c>
      <c r="Y99" s="192" t="e">
        <f t="shared" si="61"/>
        <v>#VALUE!</v>
      </c>
      <c r="Z99" s="192" t="e">
        <f t="shared" si="61"/>
        <v>#VALUE!</v>
      </c>
      <c r="AA99" s="192" t="e">
        <f t="shared" si="61"/>
        <v>#VALUE!</v>
      </c>
      <c r="AB99" s="192" t="e">
        <f t="shared" si="61"/>
        <v>#VALUE!</v>
      </c>
      <c r="AC99" s="192" t="e">
        <f t="shared" si="61"/>
        <v>#VALUE!</v>
      </c>
      <c r="AD99" s="192" t="e">
        <f t="shared" si="61"/>
        <v>#VALUE!</v>
      </c>
      <c r="AE99" s="192" t="e">
        <f t="shared" si="61"/>
        <v>#VALUE!</v>
      </c>
      <c r="AF99" s="193" t="e">
        <f t="shared" si="61"/>
        <v>#VALUE!</v>
      </c>
    </row>
    <row r="100" spans="1:48" s="54" customFormat="1" x14ac:dyDescent="0.45">
      <c r="A100" s="183" t="str">
        <f>_xlfn.CONCAT(I27," Balance")</f>
        <v xml:space="preserve"> Balance</v>
      </c>
      <c r="B100" s="224" t="str">
        <f>J27</f>
        <v/>
      </c>
      <c r="C100" s="195" t="e">
        <f>IF(OR(B100=0,C$57&gt;$L27),0,(B100-C84)*(1+$K27))</f>
        <v>#VALUE!</v>
      </c>
      <c r="D100" s="195" t="e">
        <f t="shared" ref="D100:AF100" si="62">IF(OR(C100=0,D$57&gt;$L27),0,(C100-D84)*(1+$K27))</f>
        <v>#VALUE!</v>
      </c>
      <c r="E100" s="195" t="e">
        <f t="shared" si="62"/>
        <v>#VALUE!</v>
      </c>
      <c r="F100" s="195" t="e">
        <f t="shared" si="62"/>
        <v>#VALUE!</v>
      </c>
      <c r="G100" s="195" t="e">
        <f t="shared" si="62"/>
        <v>#VALUE!</v>
      </c>
      <c r="H100" s="195" t="e">
        <f t="shared" si="62"/>
        <v>#VALUE!</v>
      </c>
      <c r="I100" s="195" t="e">
        <f t="shared" si="62"/>
        <v>#VALUE!</v>
      </c>
      <c r="J100" s="195" t="e">
        <f t="shared" si="62"/>
        <v>#VALUE!</v>
      </c>
      <c r="K100" s="195" t="e">
        <f t="shared" si="62"/>
        <v>#VALUE!</v>
      </c>
      <c r="L100" s="195" t="e">
        <f t="shared" si="62"/>
        <v>#VALUE!</v>
      </c>
      <c r="M100" s="195" t="e">
        <f t="shared" si="62"/>
        <v>#VALUE!</v>
      </c>
      <c r="N100" s="195" t="e">
        <f t="shared" si="62"/>
        <v>#VALUE!</v>
      </c>
      <c r="O100" s="195" t="e">
        <f t="shared" si="62"/>
        <v>#VALUE!</v>
      </c>
      <c r="P100" s="195" t="e">
        <f t="shared" si="62"/>
        <v>#VALUE!</v>
      </c>
      <c r="Q100" s="195" t="e">
        <f t="shared" si="62"/>
        <v>#VALUE!</v>
      </c>
      <c r="R100" s="195" t="e">
        <f t="shared" si="62"/>
        <v>#VALUE!</v>
      </c>
      <c r="S100" s="195" t="e">
        <f t="shared" si="62"/>
        <v>#VALUE!</v>
      </c>
      <c r="T100" s="195" t="e">
        <f t="shared" si="62"/>
        <v>#VALUE!</v>
      </c>
      <c r="U100" s="195" t="e">
        <f t="shared" si="62"/>
        <v>#VALUE!</v>
      </c>
      <c r="V100" s="195" t="e">
        <f t="shared" si="62"/>
        <v>#VALUE!</v>
      </c>
      <c r="W100" s="195" t="e">
        <f t="shared" si="62"/>
        <v>#VALUE!</v>
      </c>
      <c r="X100" s="195" t="e">
        <f t="shared" si="62"/>
        <v>#VALUE!</v>
      </c>
      <c r="Y100" s="195" t="e">
        <f t="shared" si="62"/>
        <v>#VALUE!</v>
      </c>
      <c r="Z100" s="195" t="e">
        <f t="shared" si="62"/>
        <v>#VALUE!</v>
      </c>
      <c r="AA100" s="195" t="e">
        <f t="shared" si="62"/>
        <v>#VALUE!</v>
      </c>
      <c r="AB100" s="195" t="e">
        <f t="shared" si="62"/>
        <v>#VALUE!</v>
      </c>
      <c r="AC100" s="195" t="e">
        <f t="shared" si="62"/>
        <v>#VALUE!</v>
      </c>
      <c r="AD100" s="195" t="e">
        <f t="shared" si="62"/>
        <v>#VALUE!</v>
      </c>
      <c r="AE100" s="195" t="e">
        <f t="shared" si="62"/>
        <v>#VALUE!</v>
      </c>
      <c r="AF100" s="196" t="e">
        <f t="shared" si="62"/>
        <v>#VALUE!</v>
      </c>
    </row>
    <row r="101" spans="1:48" s="54" customFormat="1" ht="14.65" thickBot="1" x14ac:dyDescent="0.5">
      <c r="A101" s="218" t="str">
        <f>_xlfn.CONCAT(A85," Balance")</f>
        <v>Total Soft Debt Service Balance</v>
      </c>
      <c r="B101" s="219">
        <f>SUM(B94:B100)</f>
        <v>0</v>
      </c>
      <c r="C101" s="220" t="e">
        <f t="shared" ref="C101:AF101" si="63">SUM(C94:C100)</f>
        <v>#VALUE!</v>
      </c>
      <c r="D101" s="220" t="e">
        <f t="shared" si="63"/>
        <v>#VALUE!</v>
      </c>
      <c r="E101" s="220" t="e">
        <f t="shared" si="63"/>
        <v>#VALUE!</v>
      </c>
      <c r="F101" s="220" t="e">
        <f t="shared" si="63"/>
        <v>#VALUE!</v>
      </c>
      <c r="G101" s="220" t="e">
        <f t="shared" si="63"/>
        <v>#VALUE!</v>
      </c>
      <c r="H101" s="220" t="e">
        <f t="shared" si="63"/>
        <v>#VALUE!</v>
      </c>
      <c r="I101" s="220" t="e">
        <f t="shared" si="63"/>
        <v>#VALUE!</v>
      </c>
      <c r="J101" s="220" t="e">
        <f t="shared" si="63"/>
        <v>#VALUE!</v>
      </c>
      <c r="K101" s="220" t="e">
        <f t="shared" si="63"/>
        <v>#VALUE!</v>
      </c>
      <c r="L101" s="220" t="e">
        <f t="shared" si="63"/>
        <v>#VALUE!</v>
      </c>
      <c r="M101" s="220" t="e">
        <f t="shared" si="63"/>
        <v>#VALUE!</v>
      </c>
      <c r="N101" s="220" t="e">
        <f t="shared" si="63"/>
        <v>#VALUE!</v>
      </c>
      <c r="O101" s="220" t="e">
        <f t="shared" si="63"/>
        <v>#VALUE!</v>
      </c>
      <c r="P101" s="220" t="e">
        <f t="shared" si="63"/>
        <v>#VALUE!</v>
      </c>
      <c r="Q101" s="220" t="e">
        <f t="shared" si="63"/>
        <v>#VALUE!</v>
      </c>
      <c r="R101" s="220" t="e">
        <f t="shared" si="63"/>
        <v>#VALUE!</v>
      </c>
      <c r="S101" s="220" t="e">
        <f t="shared" si="63"/>
        <v>#VALUE!</v>
      </c>
      <c r="T101" s="220" t="e">
        <f t="shared" si="63"/>
        <v>#VALUE!</v>
      </c>
      <c r="U101" s="220" t="e">
        <f t="shared" si="63"/>
        <v>#VALUE!</v>
      </c>
      <c r="V101" s="220" t="e">
        <f t="shared" si="63"/>
        <v>#VALUE!</v>
      </c>
      <c r="W101" s="220" t="e">
        <f t="shared" si="63"/>
        <v>#VALUE!</v>
      </c>
      <c r="X101" s="220" t="e">
        <f t="shared" si="63"/>
        <v>#VALUE!</v>
      </c>
      <c r="Y101" s="220" t="e">
        <f t="shared" si="63"/>
        <v>#VALUE!</v>
      </c>
      <c r="Z101" s="220" t="e">
        <f t="shared" si="63"/>
        <v>#VALUE!</v>
      </c>
      <c r="AA101" s="220" t="e">
        <f t="shared" si="63"/>
        <v>#VALUE!</v>
      </c>
      <c r="AB101" s="220" t="e">
        <f t="shared" si="63"/>
        <v>#VALUE!</v>
      </c>
      <c r="AC101" s="220" t="e">
        <f t="shared" si="63"/>
        <v>#VALUE!</v>
      </c>
      <c r="AD101" s="220" t="e">
        <f t="shared" si="63"/>
        <v>#VALUE!</v>
      </c>
      <c r="AE101" s="220" t="e">
        <f t="shared" si="63"/>
        <v>#VALUE!</v>
      </c>
      <c r="AF101" s="221" t="e">
        <f t="shared" si="63"/>
        <v>#VALUE!</v>
      </c>
    </row>
    <row r="102" spans="1:48" ht="14.65" thickBot="1" x14ac:dyDescent="0.5"/>
    <row r="103" spans="1:48" ht="14.65" thickBot="1" x14ac:dyDescent="0.5">
      <c r="A103" s="495" t="s">
        <v>55</v>
      </c>
      <c r="B103" s="496"/>
      <c r="C103" s="496"/>
      <c r="D103" s="496"/>
      <c r="E103" s="496"/>
      <c r="F103" s="497"/>
      <c r="G103" s="25"/>
      <c r="H103" s="495" t="s">
        <v>56</v>
      </c>
      <c r="I103" s="496"/>
      <c r="J103" s="496"/>
      <c r="K103" s="496"/>
      <c r="L103" s="496"/>
      <c r="M103" s="497"/>
      <c r="O103" s="495" t="s">
        <v>429</v>
      </c>
      <c r="P103" s="496"/>
      <c r="Q103" s="496"/>
      <c r="R103" s="496"/>
      <c r="S103" s="496"/>
      <c r="T103" s="497"/>
      <c r="V103" s="495" t="s">
        <v>493</v>
      </c>
      <c r="W103" s="496"/>
      <c r="X103" s="496"/>
      <c r="Y103" s="496"/>
      <c r="Z103" s="496"/>
      <c r="AA103" s="497"/>
      <c r="AC103" s="495" t="s">
        <v>1679</v>
      </c>
      <c r="AD103" s="496"/>
      <c r="AE103" s="496"/>
      <c r="AF103" s="496"/>
      <c r="AG103" s="496"/>
      <c r="AH103" s="497"/>
      <c r="AJ103" s="495" t="s">
        <v>1678</v>
      </c>
      <c r="AK103" s="496"/>
      <c r="AL103" s="496"/>
      <c r="AM103" s="496"/>
      <c r="AN103" s="496"/>
      <c r="AO103" s="497"/>
      <c r="AQ103" s="495" t="s">
        <v>1677</v>
      </c>
      <c r="AR103" s="496"/>
      <c r="AS103" s="496"/>
      <c r="AT103" s="496"/>
      <c r="AU103" s="496"/>
      <c r="AV103" s="497"/>
    </row>
    <row r="104" spans="1:48" x14ac:dyDescent="0.45">
      <c r="A104" s="491" t="s">
        <v>57</v>
      </c>
      <c r="B104" s="492"/>
      <c r="C104" s="28">
        <f>J12</f>
        <v>0</v>
      </c>
      <c r="D104" s="274" t="e">
        <f>IF(D107="I/O",C104*(C105/12),-PMT(C105/12,D105*D107,C104))</f>
        <v>#NUM!</v>
      </c>
      <c r="E104" s="503" t="s">
        <v>58</v>
      </c>
      <c r="F104" s="504"/>
      <c r="G104" s="27"/>
      <c r="H104" s="491" t="s">
        <v>57</v>
      </c>
      <c r="I104" s="492"/>
      <c r="J104" s="28">
        <f>J13</f>
        <v>0</v>
      </c>
      <c r="K104" s="274" t="e">
        <f>IF(K107="I/O",(J104*(J105/12)),-PMT(J105/12,K105*K107,J104))</f>
        <v>#NUM!</v>
      </c>
      <c r="L104" s="503" t="s">
        <v>58</v>
      </c>
      <c r="M104" s="504"/>
      <c r="N104" s="26"/>
      <c r="O104" s="491" t="s">
        <v>57</v>
      </c>
      <c r="P104" s="492"/>
      <c r="Q104" s="28">
        <f>J14</f>
        <v>0</v>
      </c>
      <c r="R104" s="274" t="e">
        <f>IF(R107="I/O",(Q104*(Q105/12)),-PMT(Q105/12,R105*R107,Q104))</f>
        <v>#NUM!</v>
      </c>
      <c r="S104" s="503" t="s">
        <v>58</v>
      </c>
      <c r="T104" s="504"/>
      <c r="V104" s="491" t="s">
        <v>57</v>
      </c>
      <c r="W104" s="492"/>
      <c r="X104" s="28">
        <f>J15</f>
        <v>0</v>
      </c>
      <c r="Y104" s="274" t="e">
        <f>IF(Y107="I/O",(X104*(X105/12)),-PMT(X105/12,Y105*Y107,X104))</f>
        <v>#NUM!</v>
      </c>
      <c r="Z104" s="503" t="s">
        <v>58</v>
      </c>
      <c r="AA104" s="504"/>
      <c r="AC104" s="491" t="s">
        <v>57</v>
      </c>
      <c r="AD104" s="492"/>
      <c r="AE104" s="28">
        <f>J16</f>
        <v>0</v>
      </c>
      <c r="AF104" s="274" t="e">
        <f>IF(AF107="I/O",(AE104*(AE105/12)),-PMT(AE105/12,AF105*AF107,AE104))</f>
        <v>#NUM!</v>
      </c>
      <c r="AG104" s="503" t="s">
        <v>58</v>
      </c>
      <c r="AH104" s="504"/>
      <c r="AJ104" s="491" t="s">
        <v>57</v>
      </c>
      <c r="AK104" s="492"/>
      <c r="AL104" s="28">
        <f>J17</f>
        <v>0</v>
      </c>
      <c r="AM104" s="274" t="e">
        <f>IF(AM107="I/O",(AL104*(AL105/12)),-PMT(AL105/12,AM105*AM107,AL104))</f>
        <v>#NUM!</v>
      </c>
      <c r="AN104" s="503" t="s">
        <v>58</v>
      </c>
      <c r="AO104" s="504"/>
      <c r="AQ104" s="491" t="s">
        <v>57</v>
      </c>
      <c r="AR104" s="492"/>
      <c r="AS104" s="28">
        <f>SUM(AL106,AE106,J106,C106)</f>
        <v>0</v>
      </c>
      <c r="AT104" s="274">
        <f>IF(AT107="I/O",(AS104*(AS105/12)),-PMT(AS105/12,AT105*AT107,AS104))</f>
        <v>0</v>
      </c>
      <c r="AU104" s="503" t="s">
        <v>58</v>
      </c>
      <c r="AV104" s="504"/>
    </row>
    <row r="105" spans="1:48" x14ac:dyDescent="0.45">
      <c r="A105" s="491" t="s">
        <v>59</v>
      </c>
      <c r="B105" s="492"/>
      <c r="C105" s="29">
        <f>K12</f>
        <v>0</v>
      </c>
      <c r="D105" s="30">
        <v>12</v>
      </c>
      <c r="E105" s="493" t="s">
        <v>60</v>
      </c>
      <c r="F105" s="494"/>
      <c r="G105" s="27"/>
      <c r="H105" s="491" t="s">
        <v>59</v>
      </c>
      <c r="I105" s="492"/>
      <c r="J105" s="29">
        <f>K13</f>
        <v>0</v>
      </c>
      <c r="K105" s="30">
        <v>12</v>
      </c>
      <c r="L105" s="493" t="s">
        <v>60</v>
      </c>
      <c r="M105" s="494"/>
      <c r="N105" s="26"/>
      <c r="O105" s="491" t="s">
        <v>59</v>
      </c>
      <c r="P105" s="492"/>
      <c r="Q105" s="29">
        <f>K14</f>
        <v>0</v>
      </c>
      <c r="R105" s="30">
        <v>12</v>
      </c>
      <c r="S105" s="493" t="s">
        <v>60</v>
      </c>
      <c r="T105" s="494"/>
      <c r="V105" s="491" t="s">
        <v>59</v>
      </c>
      <c r="W105" s="492"/>
      <c r="X105" s="29">
        <f>K15</f>
        <v>0</v>
      </c>
      <c r="Y105" s="30">
        <v>12</v>
      </c>
      <c r="Z105" s="493" t="s">
        <v>60</v>
      </c>
      <c r="AA105" s="494"/>
      <c r="AC105" s="491" t="s">
        <v>59</v>
      </c>
      <c r="AD105" s="492"/>
      <c r="AE105" s="29">
        <f>K16</f>
        <v>0</v>
      </c>
      <c r="AF105" s="30">
        <v>12</v>
      </c>
      <c r="AG105" s="493" t="s">
        <v>60</v>
      </c>
      <c r="AH105" s="494"/>
      <c r="AJ105" s="491" t="s">
        <v>59</v>
      </c>
      <c r="AK105" s="492"/>
      <c r="AL105" s="29">
        <f>K17</f>
        <v>0</v>
      </c>
      <c r="AM105" s="30">
        <v>12</v>
      </c>
      <c r="AN105" s="493" t="s">
        <v>60</v>
      </c>
      <c r="AO105" s="494"/>
      <c r="AQ105" s="491" t="s">
        <v>59</v>
      </c>
      <c r="AR105" s="492"/>
      <c r="AS105" s="29">
        <v>0.06</v>
      </c>
      <c r="AT105" s="30">
        <v>12</v>
      </c>
      <c r="AU105" s="493" t="s">
        <v>60</v>
      </c>
      <c r="AV105" s="494"/>
    </row>
    <row r="106" spans="1:48" x14ac:dyDescent="0.45">
      <c r="A106" s="491" t="s">
        <v>61</v>
      </c>
      <c r="B106" s="492"/>
      <c r="C106" s="28" cm="1">
        <f t="array" ref="C106">IF(D106-D108&lt;&gt;D107,INDEX(C112:C591,D105*D106,1),0)</f>
        <v>0</v>
      </c>
      <c r="D106" s="30">
        <f>L12</f>
        <v>0</v>
      </c>
      <c r="E106" s="493" t="s">
        <v>62</v>
      </c>
      <c r="F106" s="494"/>
      <c r="G106" s="27"/>
      <c r="H106" s="491" t="s">
        <v>61</v>
      </c>
      <c r="I106" s="492"/>
      <c r="J106" s="28" cm="1">
        <f t="array" ref="J106">IF(K106-K108&lt;&gt;K107,INDEX(J112:J591,K105*K106,1),0)</f>
        <v>0</v>
      </c>
      <c r="K106" s="30">
        <f>L13</f>
        <v>0</v>
      </c>
      <c r="L106" s="493" t="s">
        <v>62</v>
      </c>
      <c r="M106" s="494"/>
      <c r="N106" s="26"/>
      <c r="O106" s="491" t="s">
        <v>61</v>
      </c>
      <c r="P106" s="492"/>
      <c r="Q106" s="28" cm="1">
        <f t="array" ref="Q106">IF(R106-R108&lt;&gt;R107,INDEX(Q112:Q591,R105*R106,1),0)</f>
        <v>0</v>
      </c>
      <c r="R106" s="30">
        <f>L14</f>
        <v>0</v>
      </c>
      <c r="S106" s="493" t="s">
        <v>62</v>
      </c>
      <c r="T106" s="494"/>
      <c r="V106" s="491" t="s">
        <v>61</v>
      </c>
      <c r="W106" s="492"/>
      <c r="X106" s="28" cm="1">
        <f t="array" ref="X106">IF(Y106-Y108&lt;&gt;Y107,INDEX(X112:X591,Y105*Y106,1),0)</f>
        <v>0</v>
      </c>
      <c r="Y106" s="30">
        <f>L15</f>
        <v>0</v>
      </c>
      <c r="Z106" s="493" t="s">
        <v>62</v>
      </c>
      <c r="AA106" s="494"/>
      <c r="AC106" s="491" t="s">
        <v>61</v>
      </c>
      <c r="AD106" s="492"/>
      <c r="AE106" s="28" cm="1">
        <f t="array" ref="AE106">IF(AF106-AF108&lt;&gt;AF107,INDEX(AE112:AE591,AF105*AF106,1),0)</f>
        <v>0</v>
      </c>
      <c r="AF106" s="155">
        <f>L16</f>
        <v>0</v>
      </c>
      <c r="AG106" s="493" t="s">
        <v>62</v>
      </c>
      <c r="AH106" s="494"/>
      <c r="AJ106" s="491" t="s">
        <v>61</v>
      </c>
      <c r="AK106" s="492"/>
      <c r="AL106" s="28" cm="1">
        <f t="array" ref="AL106">IF(AM106-AM108&lt;&gt;AM107,INDEX(AL112:AL591,AM105*AM106,1),0)</f>
        <v>0</v>
      </c>
      <c r="AM106" s="155">
        <f>L17</f>
        <v>0</v>
      </c>
      <c r="AN106" s="493" t="s">
        <v>62</v>
      </c>
      <c r="AO106" s="494"/>
      <c r="AQ106" s="491" t="s">
        <v>61</v>
      </c>
      <c r="AR106" s="492"/>
      <c r="AS106" s="28" cm="1">
        <f t="array" ref="AS106">IF(AT106-AT108&lt;&gt;AT107,INDEX(AS112:AS591,AT105*AT106,1),0)</f>
        <v>0</v>
      </c>
      <c r="AT106" s="155">
        <f>30-MIN(AM106,AF106,K106,D106)</f>
        <v>30</v>
      </c>
      <c r="AU106" s="493" t="s">
        <v>62</v>
      </c>
      <c r="AV106" s="494"/>
    </row>
    <row r="107" spans="1:48" x14ac:dyDescent="0.45">
      <c r="A107" s="491" t="s">
        <v>63</v>
      </c>
      <c r="B107" s="492"/>
      <c r="C107" s="28" t="e">
        <f>SUM(E112:(INDEX(E112:E591,D105*D106)))</f>
        <v>#NUM!</v>
      </c>
      <c r="D107" s="246">
        <f>M12</f>
        <v>0</v>
      </c>
      <c r="E107" s="489" t="s">
        <v>64</v>
      </c>
      <c r="F107" s="490"/>
      <c r="G107" s="27"/>
      <c r="H107" s="491" t="s">
        <v>63</v>
      </c>
      <c r="I107" s="492"/>
      <c r="J107" s="28" t="e">
        <f>SUM(L112:(INDEX(L112:L591,K105*K106)))</f>
        <v>#NUM!</v>
      </c>
      <c r="K107" s="247">
        <f>M13</f>
        <v>0</v>
      </c>
      <c r="L107" s="489" t="s">
        <v>64</v>
      </c>
      <c r="M107" s="490"/>
      <c r="N107" s="26"/>
      <c r="O107" s="491" t="s">
        <v>63</v>
      </c>
      <c r="P107" s="492"/>
      <c r="Q107" s="28" t="e">
        <f>SUM(S112:(INDEX(S112:S591,R105*R106)))</f>
        <v>#NUM!</v>
      </c>
      <c r="R107" s="247">
        <f>M14</f>
        <v>0</v>
      </c>
      <c r="S107" s="489" t="s">
        <v>64</v>
      </c>
      <c r="T107" s="490"/>
      <c r="V107" s="491" t="s">
        <v>63</v>
      </c>
      <c r="W107" s="492"/>
      <c r="X107" s="28" t="e">
        <f>SUM(Z112:(INDEX(Z112:Z591,Y105*Y106)))</f>
        <v>#NUM!</v>
      </c>
      <c r="Y107" s="247">
        <f>M15</f>
        <v>0</v>
      </c>
      <c r="Z107" s="489" t="s">
        <v>64</v>
      </c>
      <c r="AA107" s="490"/>
      <c r="AC107" s="491" t="s">
        <v>63</v>
      </c>
      <c r="AD107" s="492"/>
      <c r="AE107" s="28" t="e">
        <f>SUM(AG112:(INDEX(AG112:AG591,AF105*AF106)))</f>
        <v>#NUM!</v>
      </c>
      <c r="AF107" s="247">
        <f>M16</f>
        <v>0</v>
      </c>
      <c r="AG107" s="489" t="s">
        <v>64</v>
      </c>
      <c r="AH107" s="490"/>
      <c r="AJ107" s="491" t="s">
        <v>63</v>
      </c>
      <c r="AK107" s="492"/>
      <c r="AL107" s="28" t="e">
        <f>SUM(AN112:(INDEX(AN112:AN591,AM105*AM106)))</f>
        <v>#NUM!</v>
      </c>
      <c r="AM107" s="247">
        <f>M17</f>
        <v>0</v>
      </c>
      <c r="AN107" s="489" t="s">
        <v>64</v>
      </c>
      <c r="AO107" s="490"/>
      <c r="AQ107" s="491" t="s">
        <v>63</v>
      </c>
      <c r="AR107" s="492"/>
      <c r="AS107" s="28">
        <f>SUM(AU112:(INDEX(AU112:AU591,AT105*AT106)))</f>
        <v>0</v>
      </c>
      <c r="AT107" s="247">
        <v>30</v>
      </c>
      <c r="AU107" s="489" t="s">
        <v>64</v>
      </c>
      <c r="AV107" s="490"/>
    </row>
    <row r="108" spans="1:48" ht="14.65" thickBot="1" x14ac:dyDescent="0.5">
      <c r="A108" s="164"/>
      <c r="B108" s="166"/>
      <c r="C108" s="248"/>
      <c r="D108" s="252">
        <f>N12</f>
        <v>0</v>
      </c>
      <c r="E108" s="249" t="s">
        <v>451</v>
      </c>
      <c r="F108" s="250"/>
      <c r="G108" s="27"/>
      <c r="H108" s="164"/>
      <c r="I108" s="166"/>
      <c r="J108" s="248"/>
      <c r="K108" s="251">
        <f>N13</f>
        <v>0</v>
      </c>
      <c r="L108" s="249" t="s">
        <v>451</v>
      </c>
      <c r="M108" s="250"/>
      <c r="N108" s="26"/>
      <c r="O108" s="164"/>
      <c r="P108" s="166"/>
      <c r="Q108" s="248"/>
      <c r="R108" s="251">
        <f>N14</f>
        <v>0</v>
      </c>
      <c r="S108" s="249" t="s">
        <v>451</v>
      </c>
      <c r="T108" s="250"/>
      <c r="V108" s="164"/>
      <c r="W108" s="166"/>
      <c r="X108" s="248"/>
      <c r="Y108" s="251">
        <f>N15</f>
        <v>0</v>
      </c>
      <c r="Z108" s="249" t="s">
        <v>451</v>
      </c>
      <c r="AA108" s="250"/>
      <c r="AC108" s="164"/>
      <c r="AD108" s="166"/>
      <c r="AE108" s="248"/>
      <c r="AF108" s="251">
        <f>N16</f>
        <v>0</v>
      </c>
      <c r="AG108" s="249" t="s">
        <v>451</v>
      </c>
      <c r="AH108" s="250"/>
      <c r="AJ108" s="164"/>
      <c r="AK108" s="166"/>
      <c r="AL108" s="248"/>
      <c r="AM108" s="251">
        <f>N17</f>
        <v>0</v>
      </c>
      <c r="AN108" s="249" t="s">
        <v>451</v>
      </c>
      <c r="AO108" s="250"/>
      <c r="AQ108" s="164"/>
      <c r="AR108" s="166"/>
      <c r="AS108" s="248"/>
      <c r="AT108" s="251">
        <f>U17</f>
        <v>0</v>
      </c>
      <c r="AU108" s="249" t="s">
        <v>451</v>
      </c>
      <c r="AV108" s="250"/>
    </row>
    <row r="109" spans="1:48" ht="14.65" thickBot="1" x14ac:dyDescent="0.5">
      <c r="A109" s="499" t="s">
        <v>65</v>
      </c>
      <c r="B109" s="500"/>
      <c r="C109" s="31">
        <v>46266</v>
      </c>
      <c r="D109" s="501" t="s">
        <v>66</v>
      </c>
      <c r="E109" s="502"/>
      <c r="F109" s="32">
        <f>EDATE(C109,1)</f>
        <v>46296</v>
      </c>
      <c r="H109" s="162" t="s">
        <v>65</v>
      </c>
      <c r="I109" s="163"/>
      <c r="J109" s="31">
        <f>C109</f>
        <v>46266</v>
      </c>
      <c r="K109" s="501" t="s">
        <v>66</v>
      </c>
      <c r="L109" s="502"/>
      <c r="M109" s="32">
        <f>EDATE(J109,1)</f>
        <v>46296</v>
      </c>
      <c r="O109" s="162" t="s">
        <v>65</v>
      </c>
      <c r="P109" s="163"/>
      <c r="Q109" s="31">
        <f>J109</f>
        <v>46266</v>
      </c>
      <c r="R109" s="501" t="s">
        <v>66</v>
      </c>
      <c r="S109" s="502"/>
      <c r="T109" s="32">
        <f>EDATE(Q109,1)</f>
        <v>46296</v>
      </c>
      <c r="V109" s="162" t="s">
        <v>65</v>
      </c>
      <c r="W109" s="163"/>
      <c r="X109" s="31">
        <f>Q109</f>
        <v>46266</v>
      </c>
      <c r="Y109" s="501" t="s">
        <v>66</v>
      </c>
      <c r="Z109" s="502"/>
      <c r="AA109" s="32">
        <f>EDATE(X109,1)</f>
        <v>46296</v>
      </c>
      <c r="AC109" s="162" t="s">
        <v>65</v>
      </c>
      <c r="AD109" s="163"/>
      <c r="AE109" s="31">
        <f>C109</f>
        <v>46266</v>
      </c>
      <c r="AF109" s="501" t="s">
        <v>66</v>
      </c>
      <c r="AG109" s="502"/>
      <c r="AH109" s="32">
        <f>EDATE(AE109,1)</f>
        <v>46296</v>
      </c>
      <c r="AJ109" s="499" t="s">
        <v>65</v>
      </c>
      <c r="AK109" s="500"/>
      <c r="AL109" s="31">
        <f>C109</f>
        <v>46266</v>
      </c>
      <c r="AM109" s="501" t="s">
        <v>66</v>
      </c>
      <c r="AN109" s="502"/>
      <c r="AO109" s="32">
        <f>EDATE(AL109,1)</f>
        <v>46296</v>
      </c>
      <c r="AQ109" s="499" t="s">
        <v>65</v>
      </c>
      <c r="AR109" s="500"/>
      <c r="AS109" s="31">
        <f>EDATE(AO109,MIN(AM106,AF106,K106,D106)*12)</f>
        <v>46296</v>
      </c>
      <c r="AT109" s="501" t="s">
        <v>66</v>
      </c>
      <c r="AU109" s="502"/>
      <c r="AV109" s="32">
        <f>EDATE(AS109,1)</f>
        <v>46327</v>
      </c>
    </row>
    <row r="110" spans="1:48" ht="27" customHeight="1" thickBot="1" x14ac:dyDescent="0.5">
      <c r="A110" s="33" t="s">
        <v>67</v>
      </c>
      <c r="B110" s="34" t="s">
        <v>68</v>
      </c>
      <c r="C110" s="34" t="s">
        <v>69</v>
      </c>
      <c r="D110" s="34" t="s">
        <v>70</v>
      </c>
      <c r="E110" s="34" t="s">
        <v>71</v>
      </c>
      <c r="F110" s="35" t="s">
        <v>72</v>
      </c>
      <c r="H110" s="33" t="s">
        <v>67</v>
      </c>
      <c r="I110" s="34" t="s">
        <v>68</v>
      </c>
      <c r="J110" s="34" t="s">
        <v>69</v>
      </c>
      <c r="K110" s="34" t="s">
        <v>70</v>
      </c>
      <c r="L110" s="34" t="s">
        <v>71</v>
      </c>
      <c r="M110" s="35" t="s">
        <v>72</v>
      </c>
      <c r="O110" s="33" t="s">
        <v>67</v>
      </c>
      <c r="P110" s="34" t="s">
        <v>68</v>
      </c>
      <c r="Q110" s="34" t="s">
        <v>69</v>
      </c>
      <c r="R110" s="34" t="s">
        <v>70</v>
      </c>
      <c r="S110" s="34" t="s">
        <v>71</v>
      </c>
      <c r="T110" s="35" t="s">
        <v>72</v>
      </c>
      <c r="V110" s="33" t="s">
        <v>67</v>
      </c>
      <c r="W110" s="34" t="s">
        <v>68</v>
      </c>
      <c r="X110" s="34" t="s">
        <v>69</v>
      </c>
      <c r="Y110" s="34" t="s">
        <v>70</v>
      </c>
      <c r="Z110" s="34" t="s">
        <v>71</v>
      </c>
      <c r="AA110" s="35" t="s">
        <v>72</v>
      </c>
      <c r="AC110" s="33" t="s">
        <v>67</v>
      </c>
      <c r="AD110" s="34" t="s">
        <v>68</v>
      </c>
      <c r="AE110" s="34" t="s">
        <v>69</v>
      </c>
      <c r="AF110" s="34" t="s">
        <v>70</v>
      </c>
      <c r="AG110" s="34" t="s">
        <v>71</v>
      </c>
      <c r="AH110" s="35" t="s">
        <v>72</v>
      </c>
      <c r="AJ110" s="33" t="s">
        <v>67</v>
      </c>
      <c r="AK110" s="34" t="s">
        <v>68</v>
      </c>
      <c r="AL110" s="34" t="s">
        <v>69</v>
      </c>
      <c r="AM110" s="34" t="s">
        <v>70</v>
      </c>
      <c r="AN110" s="34" t="s">
        <v>71</v>
      </c>
      <c r="AO110" s="35" t="s">
        <v>72</v>
      </c>
      <c r="AQ110" s="33" t="s">
        <v>67</v>
      </c>
      <c r="AR110" s="34" t="s">
        <v>68</v>
      </c>
      <c r="AS110" s="34" t="s">
        <v>69</v>
      </c>
      <c r="AT110" s="34" t="s">
        <v>70</v>
      </c>
      <c r="AU110" s="34" t="s">
        <v>71</v>
      </c>
      <c r="AV110" s="35" t="s">
        <v>72</v>
      </c>
    </row>
    <row r="111" spans="1:48" ht="14.65" thickBot="1" x14ac:dyDescent="0.5">
      <c r="A111" s="36" t="s">
        <v>73</v>
      </c>
      <c r="B111" s="37">
        <f>C109</f>
        <v>46266</v>
      </c>
      <c r="C111" s="42">
        <f>C104</f>
        <v>0</v>
      </c>
      <c r="D111" s="39" t="s">
        <v>74</v>
      </c>
      <c r="E111" s="40" t="s">
        <v>74</v>
      </c>
      <c r="F111" s="41">
        <v>0</v>
      </c>
      <c r="H111" s="36" t="s">
        <v>73</v>
      </c>
      <c r="I111" s="37">
        <f>J109</f>
        <v>46266</v>
      </c>
      <c r="J111" s="42">
        <f>J104</f>
        <v>0</v>
      </c>
      <c r="K111" s="39" t="s">
        <v>74</v>
      </c>
      <c r="L111" s="40" t="s">
        <v>74</v>
      </c>
      <c r="M111" s="41">
        <v>0</v>
      </c>
      <c r="O111" s="36" t="s">
        <v>73</v>
      </c>
      <c r="P111" s="37">
        <f>Q109</f>
        <v>46266</v>
      </c>
      <c r="Q111" s="42">
        <f>Q104</f>
        <v>0</v>
      </c>
      <c r="R111" s="39" t="s">
        <v>74</v>
      </c>
      <c r="S111" s="40" t="s">
        <v>74</v>
      </c>
      <c r="T111" s="41">
        <v>0</v>
      </c>
      <c r="V111" s="36" t="s">
        <v>73</v>
      </c>
      <c r="W111" s="37">
        <f>X109</f>
        <v>46266</v>
      </c>
      <c r="X111" s="42">
        <f>X104</f>
        <v>0</v>
      </c>
      <c r="Y111" s="39" t="s">
        <v>74</v>
      </c>
      <c r="Z111" s="40" t="s">
        <v>74</v>
      </c>
      <c r="AA111" s="41">
        <v>0</v>
      </c>
      <c r="AC111" s="36" t="s">
        <v>73</v>
      </c>
      <c r="AD111" s="37">
        <f>AE109</f>
        <v>46266</v>
      </c>
      <c r="AE111" s="42">
        <f>AE104</f>
        <v>0</v>
      </c>
      <c r="AF111" s="39" t="s">
        <v>74</v>
      </c>
      <c r="AG111" s="40" t="s">
        <v>74</v>
      </c>
      <c r="AH111" s="41">
        <v>0</v>
      </c>
      <c r="AJ111" s="36" t="s">
        <v>73</v>
      </c>
      <c r="AK111" s="37">
        <f>AL109</f>
        <v>46266</v>
      </c>
      <c r="AL111" s="42">
        <f>AL104</f>
        <v>0</v>
      </c>
      <c r="AM111" s="39" t="s">
        <v>74</v>
      </c>
      <c r="AN111" s="40" t="s">
        <v>74</v>
      </c>
      <c r="AO111" s="41">
        <v>0</v>
      </c>
      <c r="AQ111" s="36" t="s">
        <v>73</v>
      </c>
      <c r="AR111" s="37">
        <f>AS109</f>
        <v>46296</v>
      </c>
      <c r="AS111" s="42">
        <f>AS104</f>
        <v>0</v>
      </c>
      <c r="AT111" s="39" t="s">
        <v>74</v>
      </c>
      <c r="AU111" s="40" t="s">
        <v>74</v>
      </c>
      <c r="AV111" s="41">
        <v>0</v>
      </c>
    </row>
    <row r="112" spans="1:48" x14ac:dyDescent="0.45">
      <c r="A112" s="43">
        <v>1</v>
      </c>
      <c r="B112" s="44">
        <f>F109</f>
        <v>46296</v>
      </c>
      <c r="C112" s="344" t="e">
        <f>C111-D112</f>
        <v>#NUM!</v>
      </c>
      <c r="D112" s="253" t="e">
        <f t="shared" ref="D112:D175" si="64">IF(D$107="I/O",0,IF(AND(D$108&gt;0,A112/12&lt;=D$108),0,-PPMT(C$105/12,A112-(D$108*12),D$105*D$107,C$104)))</f>
        <v>#NUM!</v>
      </c>
      <c r="E112" s="354" t="e">
        <f t="shared" ref="E112:E175" si="65">F112-D112</f>
        <v>#NUM!</v>
      </c>
      <c r="F112" s="254" t="e">
        <f>IF(AND(D$108&gt;0,A112/12&lt;=D$108),C$104*(C$105/12),D$104)</f>
        <v>#NUM!</v>
      </c>
      <c r="H112" s="43">
        <v>1</v>
      </c>
      <c r="I112" s="44">
        <f>M109</f>
        <v>46296</v>
      </c>
      <c r="J112" s="344" t="e">
        <f t="shared" ref="J112:J175" si="66">J111-K112</f>
        <v>#NUM!</v>
      </c>
      <c r="K112" s="253" t="e">
        <f t="shared" ref="K112:K171" si="67">IF(K$107="I/O",0,IF(AND(K$108&gt;0,H112/12&lt;=K$108),0,-PPMT(J$105/12,H112-(K$108*12),K$105*K$107,J$104)))</f>
        <v>#NUM!</v>
      </c>
      <c r="L112" s="345" t="e">
        <f>M112-K112</f>
        <v>#NUM!</v>
      </c>
      <c r="M112" s="254" t="e">
        <f>IF(AND(K$108&gt;0,H112/12&lt;=K$108),J$104*(J$105/12),K$104)</f>
        <v>#NUM!</v>
      </c>
      <c r="O112" s="43">
        <v>1</v>
      </c>
      <c r="P112" s="44">
        <f>T109</f>
        <v>46296</v>
      </c>
      <c r="Q112" s="344" t="e">
        <f t="shared" ref="Q112:Q175" si="68">Q111-R112</f>
        <v>#NUM!</v>
      </c>
      <c r="R112" s="253" t="e">
        <f t="shared" ref="R112:R171" si="69">IF(R$107="I/O",0,IF(AND(R$108&gt;0,O112/12&lt;=R$108),0,-PPMT(Q$105/12,O112-(R$108*12),R$105*R$107,Q$104)))</f>
        <v>#NUM!</v>
      </c>
      <c r="S112" s="345" t="e">
        <f>T112-R112</f>
        <v>#NUM!</v>
      </c>
      <c r="T112" s="254" t="e">
        <f>IF(AND(R$108&gt;0,O112/12&lt;=R$108),Q$104*(Q$105/12),R$104)</f>
        <v>#NUM!</v>
      </c>
      <c r="V112" s="43">
        <v>1</v>
      </c>
      <c r="W112" s="44">
        <f>AA109</f>
        <v>46296</v>
      </c>
      <c r="X112" s="344" t="e">
        <f t="shared" ref="X112:X175" si="70">X111-Y112</f>
        <v>#NUM!</v>
      </c>
      <c r="Y112" s="253" t="e">
        <f t="shared" ref="Y112:Y171" si="71">IF(Y$107="I/O",0,IF(AND(Y$108&gt;0,V112/12&lt;=Y$108),0,-PPMT(X$105/12,V112-(Y$108*12),Y$105*Y$107,X$104)))</f>
        <v>#NUM!</v>
      </c>
      <c r="Z112" s="345" t="e">
        <f>AA112-Y112</f>
        <v>#NUM!</v>
      </c>
      <c r="AA112" s="254" t="e">
        <f>IF(AND(Y$108&gt;0,V112/12&lt;=Y$108),X$104*(X$105/12),Y$104)</f>
        <v>#NUM!</v>
      </c>
      <c r="AC112" s="43">
        <v>1</v>
      </c>
      <c r="AD112" s="44">
        <f>AH109</f>
        <v>46296</v>
      </c>
      <c r="AE112" s="344" t="e">
        <f>AE111-AF112</f>
        <v>#NUM!</v>
      </c>
      <c r="AF112" s="253" t="e">
        <f t="shared" ref="AF112:AF175" si="72">IF(AF$107="I/O",0,IF(AND(AF$108&gt;0,AC112/12&lt;=AF$108),0,-PPMT(AE$105/12,AC112-(AF$108*12),AF$105*AF$107,AE$104)))</f>
        <v>#NUM!</v>
      </c>
      <c r="AG112" s="345" t="e">
        <f>AH112-AF112</f>
        <v>#NUM!</v>
      </c>
      <c r="AH112" s="254" t="e">
        <f t="shared" ref="AH112:AH175" si="73">IF(AND(AF$108&gt;0,AC112/12&lt;=AF$108),AE$104*(AE$105/12),AF$104)</f>
        <v>#NUM!</v>
      </c>
      <c r="AJ112" s="43">
        <v>1</v>
      </c>
      <c r="AK112" s="44">
        <f>AO109</f>
        <v>46296</v>
      </c>
      <c r="AL112" s="344" t="e">
        <f>AL111-AM112</f>
        <v>#NUM!</v>
      </c>
      <c r="AM112" s="253" t="e">
        <f t="shared" ref="AM112:AM175" si="74">IF(AM$107="I/O",0,IF(AND(AM$108&gt;0,AJ112/12&lt;=AM$108),0,-PPMT(AL$105/12,AJ112-(AM$108*12),AM$105*AM$107,AL$104)))</f>
        <v>#NUM!</v>
      </c>
      <c r="AN112" s="345" t="e">
        <f>AO112-AM112</f>
        <v>#NUM!</v>
      </c>
      <c r="AO112" s="254" t="e">
        <f t="shared" ref="AO112:AO175" si="75">IF(AND(AM$108&gt;0,AJ112/12&lt;=AM$108),AL$104*(AL$105/12),AM$104)</f>
        <v>#NUM!</v>
      </c>
      <c r="AQ112" s="43">
        <v>1</v>
      </c>
      <c r="AR112" s="44">
        <f>AV109</f>
        <v>46327</v>
      </c>
      <c r="AS112" s="344">
        <f>AS111-AT112</f>
        <v>0</v>
      </c>
      <c r="AT112" s="253">
        <f t="shared" ref="AT112:AT175" si="76">IF(AT$107="I/O",0,IF(AND(AT$108&gt;0,AQ112/12&lt;=AT$108),0,-PPMT(AS$105/12,AQ112-(AT$108*12),AT$105*AT$107,AS$104)))</f>
        <v>0</v>
      </c>
      <c r="AU112" s="345">
        <f>AV112-AT112</f>
        <v>0</v>
      </c>
      <c r="AV112" s="254">
        <f t="shared" ref="AV112:AV175" si="77">IF(AND(AT$108&gt;0,AQ112/12&lt;=AT$108),AS$104*(AS$105/12),AT$104)</f>
        <v>0</v>
      </c>
    </row>
    <row r="113" spans="1:48" x14ac:dyDescent="0.45">
      <c r="A113" s="45">
        <v>2</v>
      </c>
      <c r="B113" s="46">
        <f>EDATE(B112,1)</f>
        <v>46327</v>
      </c>
      <c r="C113" s="346" t="e">
        <f t="shared" ref="C113:C124" si="78">C112-D113</f>
        <v>#NUM!</v>
      </c>
      <c r="D113" s="347" t="e">
        <f t="shared" si="64"/>
        <v>#NUM!</v>
      </c>
      <c r="E113" s="355" t="e">
        <f t="shared" si="65"/>
        <v>#NUM!</v>
      </c>
      <c r="F113" s="349" t="e">
        <f t="shared" ref="F113:F176" si="79">IF(AND(D$108&gt;0,A113/12&lt;=D$108),C$104*(C$105/12),D$104)</f>
        <v>#NUM!</v>
      </c>
      <c r="H113" s="45">
        <v>2</v>
      </c>
      <c r="I113" s="46">
        <f>EDATE(I112,1)</f>
        <v>46327</v>
      </c>
      <c r="J113" s="346" t="e">
        <f t="shared" si="66"/>
        <v>#NUM!</v>
      </c>
      <c r="K113" s="347" t="e">
        <f t="shared" si="67"/>
        <v>#NUM!</v>
      </c>
      <c r="L113" s="348" t="e">
        <f t="shared" ref="L113:L124" si="80">M113-K113</f>
        <v>#NUM!</v>
      </c>
      <c r="M113" s="349" t="e">
        <f t="shared" ref="M113:M176" si="81">IF(AND(K$108&gt;0,H113/12&lt;=K$108),J$104*(J$105/12),K$104)</f>
        <v>#NUM!</v>
      </c>
      <c r="O113" s="45">
        <v>2</v>
      </c>
      <c r="P113" s="46">
        <f>EDATE(P112,1)</f>
        <v>46327</v>
      </c>
      <c r="Q113" s="346" t="e">
        <f t="shared" si="68"/>
        <v>#NUM!</v>
      </c>
      <c r="R113" s="347" t="e">
        <f t="shared" si="69"/>
        <v>#NUM!</v>
      </c>
      <c r="S113" s="348" t="e">
        <f t="shared" ref="S113:S176" si="82">T113-R113</f>
        <v>#NUM!</v>
      </c>
      <c r="T113" s="349" t="e">
        <f t="shared" ref="T113:T176" si="83">IF(AND(R$108&gt;0,O113/12&lt;=R$108),Q$104*(Q$105/12),R$104)</f>
        <v>#NUM!</v>
      </c>
      <c r="V113" s="45">
        <v>2</v>
      </c>
      <c r="W113" s="46">
        <f>EDATE(W112,1)</f>
        <v>46327</v>
      </c>
      <c r="X113" s="346" t="e">
        <f t="shared" si="70"/>
        <v>#NUM!</v>
      </c>
      <c r="Y113" s="347" t="e">
        <f t="shared" si="71"/>
        <v>#NUM!</v>
      </c>
      <c r="Z113" s="348" t="e">
        <f t="shared" ref="Z113:Z176" si="84">AA113-Y113</f>
        <v>#NUM!</v>
      </c>
      <c r="AA113" s="349" t="e">
        <f t="shared" ref="AA113:AA176" si="85">IF(AND(Y$108&gt;0,V113/12&lt;=Y$108),X$104*(X$105/12),Y$104)</f>
        <v>#NUM!</v>
      </c>
      <c r="AC113" s="45">
        <v>2</v>
      </c>
      <c r="AD113" s="46">
        <f>EDATE(AD112,1)</f>
        <v>46327</v>
      </c>
      <c r="AE113" s="346" t="e">
        <f t="shared" ref="AE113:AE176" si="86">AE112-AF113</f>
        <v>#NUM!</v>
      </c>
      <c r="AF113" s="347" t="e">
        <f t="shared" si="72"/>
        <v>#NUM!</v>
      </c>
      <c r="AG113" s="348" t="e">
        <f t="shared" ref="AG113:AG176" si="87">AH113-AF113</f>
        <v>#NUM!</v>
      </c>
      <c r="AH113" s="349" t="e">
        <f t="shared" si="73"/>
        <v>#NUM!</v>
      </c>
      <c r="AJ113" s="45">
        <v>2</v>
      </c>
      <c r="AK113" s="46">
        <f>EDATE(AK112,1)</f>
        <v>46327</v>
      </c>
      <c r="AL113" s="346" t="e">
        <f t="shared" ref="AL113:AL176" si="88">AL112-AM113</f>
        <v>#NUM!</v>
      </c>
      <c r="AM113" s="347" t="e">
        <f t="shared" si="74"/>
        <v>#NUM!</v>
      </c>
      <c r="AN113" s="348" t="e">
        <f t="shared" ref="AN113:AN176" si="89">AO113-AM113</f>
        <v>#NUM!</v>
      </c>
      <c r="AO113" s="349" t="e">
        <f t="shared" si="75"/>
        <v>#NUM!</v>
      </c>
      <c r="AQ113" s="45">
        <v>2</v>
      </c>
      <c r="AR113" s="46">
        <f>EDATE(AR112,1)</f>
        <v>46357</v>
      </c>
      <c r="AS113" s="346">
        <f t="shared" ref="AS113:AS176" si="90">AS112-AT113</f>
        <v>0</v>
      </c>
      <c r="AT113" s="347">
        <f t="shared" si="76"/>
        <v>0</v>
      </c>
      <c r="AU113" s="348">
        <f t="shared" ref="AU113:AU176" si="91">AV113-AT113</f>
        <v>0</v>
      </c>
      <c r="AV113" s="349">
        <f t="shared" si="77"/>
        <v>0</v>
      </c>
    </row>
    <row r="114" spans="1:48" x14ac:dyDescent="0.45">
      <c r="A114" s="45">
        <v>3</v>
      </c>
      <c r="B114" s="46">
        <f t="shared" ref="B114:B177" si="92">EDATE(B113,1)</f>
        <v>46357</v>
      </c>
      <c r="C114" s="346" t="e">
        <f t="shared" si="78"/>
        <v>#NUM!</v>
      </c>
      <c r="D114" s="347" t="e">
        <f t="shared" si="64"/>
        <v>#NUM!</v>
      </c>
      <c r="E114" s="355" t="e">
        <f t="shared" si="65"/>
        <v>#NUM!</v>
      </c>
      <c r="F114" s="349" t="e">
        <f t="shared" si="79"/>
        <v>#NUM!</v>
      </c>
      <c r="H114" s="45">
        <v>3</v>
      </c>
      <c r="I114" s="46">
        <f t="shared" ref="I114:I177" si="93">EDATE(I113,1)</f>
        <v>46357</v>
      </c>
      <c r="J114" s="346" t="e">
        <f t="shared" si="66"/>
        <v>#NUM!</v>
      </c>
      <c r="K114" s="347" t="e">
        <f t="shared" si="67"/>
        <v>#NUM!</v>
      </c>
      <c r="L114" s="348" t="e">
        <f t="shared" si="80"/>
        <v>#NUM!</v>
      </c>
      <c r="M114" s="349" t="e">
        <f t="shared" si="81"/>
        <v>#NUM!</v>
      </c>
      <c r="O114" s="45">
        <v>3</v>
      </c>
      <c r="P114" s="46">
        <f t="shared" ref="P114:P177" si="94">EDATE(P113,1)</f>
        <v>46357</v>
      </c>
      <c r="Q114" s="346" t="e">
        <f t="shared" si="68"/>
        <v>#NUM!</v>
      </c>
      <c r="R114" s="347" t="e">
        <f t="shared" si="69"/>
        <v>#NUM!</v>
      </c>
      <c r="S114" s="348" t="e">
        <f t="shared" si="82"/>
        <v>#NUM!</v>
      </c>
      <c r="T114" s="349" t="e">
        <f t="shared" si="83"/>
        <v>#NUM!</v>
      </c>
      <c r="V114" s="45">
        <v>3</v>
      </c>
      <c r="W114" s="46">
        <f t="shared" ref="W114:W177" si="95">EDATE(W113,1)</f>
        <v>46357</v>
      </c>
      <c r="X114" s="346" t="e">
        <f t="shared" si="70"/>
        <v>#NUM!</v>
      </c>
      <c r="Y114" s="347" t="e">
        <f t="shared" si="71"/>
        <v>#NUM!</v>
      </c>
      <c r="Z114" s="348" t="e">
        <f t="shared" si="84"/>
        <v>#NUM!</v>
      </c>
      <c r="AA114" s="349" t="e">
        <f t="shared" si="85"/>
        <v>#NUM!</v>
      </c>
      <c r="AC114" s="45">
        <v>3</v>
      </c>
      <c r="AD114" s="46">
        <f t="shared" ref="AD114:AD177" si="96">EDATE(AD113,1)</f>
        <v>46357</v>
      </c>
      <c r="AE114" s="346" t="e">
        <f t="shared" si="86"/>
        <v>#NUM!</v>
      </c>
      <c r="AF114" s="347" t="e">
        <f t="shared" si="72"/>
        <v>#NUM!</v>
      </c>
      <c r="AG114" s="348" t="e">
        <f t="shared" si="87"/>
        <v>#NUM!</v>
      </c>
      <c r="AH114" s="349" t="e">
        <f t="shared" si="73"/>
        <v>#NUM!</v>
      </c>
      <c r="AJ114" s="45">
        <v>3</v>
      </c>
      <c r="AK114" s="46">
        <f t="shared" ref="AK114:AK177" si="97">EDATE(AK113,1)</f>
        <v>46357</v>
      </c>
      <c r="AL114" s="346" t="e">
        <f t="shared" si="88"/>
        <v>#NUM!</v>
      </c>
      <c r="AM114" s="347" t="e">
        <f t="shared" si="74"/>
        <v>#NUM!</v>
      </c>
      <c r="AN114" s="348" t="e">
        <f t="shared" si="89"/>
        <v>#NUM!</v>
      </c>
      <c r="AO114" s="349" t="e">
        <f t="shared" si="75"/>
        <v>#NUM!</v>
      </c>
      <c r="AQ114" s="45">
        <v>3</v>
      </c>
      <c r="AR114" s="46">
        <f t="shared" ref="AR114:AR177" si="98">EDATE(AR113,1)</f>
        <v>46388</v>
      </c>
      <c r="AS114" s="346">
        <f t="shared" si="90"/>
        <v>0</v>
      </c>
      <c r="AT114" s="347">
        <f t="shared" si="76"/>
        <v>0</v>
      </c>
      <c r="AU114" s="348">
        <f t="shared" si="91"/>
        <v>0</v>
      </c>
      <c r="AV114" s="349">
        <f t="shared" si="77"/>
        <v>0</v>
      </c>
    </row>
    <row r="115" spans="1:48" x14ac:dyDescent="0.45">
      <c r="A115" s="45">
        <v>4</v>
      </c>
      <c r="B115" s="46">
        <f t="shared" si="92"/>
        <v>46388</v>
      </c>
      <c r="C115" s="346" t="e">
        <f t="shared" si="78"/>
        <v>#NUM!</v>
      </c>
      <c r="D115" s="347" t="e">
        <f t="shared" si="64"/>
        <v>#NUM!</v>
      </c>
      <c r="E115" s="355" t="e">
        <f t="shared" si="65"/>
        <v>#NUM!</v>
      </c>
      <c r="F115" s="349" t="e">
        <f t="shared" si="79"/>
        <v>#NUM!</v>
      </c>
      <c r="H115" s="45">
        <v>4</v>
      </c>
      <c r="I115" s="46">
        <f t="shared" si="93"/>
        <v>46388</v>
      </c>
      <c r="J115" s="346" t="e">
        <f t="shared" si="66"/>
        <v>#NUM!</v>
      </c>
      <c r="K115" s="347" t="e">
        <f t="shared" si="67"/>
        <v>#NUM!</v>
      </c>
      <c r="L115" s="348" t="e">
        <f t="shared" si="80"/>
        <v>#NUM!</v>
      </c>
      <c r="M115" s="349" t="e">
        <f t="shared" si="81"/>
        <v>#NUM!</v>
      </c>
      <c r="O115" s="45">
        <v>4</v>
      </c>
      <c r="P115" s="46">
        <f t="shared" si="94"/>
        <v>46388</v>
      </c>
      <c r="Q115" s="346" t="e">
        <f t="shared" si="68"/>
        <v>#NUM!</v>
      </c>
      <c r="R115" s="347" t="e">
        <f t="shared" si="69"/>
        <v>#NUM!</v>
      </c>
      <c r="S115" s="348" t="e">
        <f t="shared" si="82"/>
        <v>#NUM!</v>
      </c>
      <c r="T115" s="349" t="e">
        <f t="shared" si="83"/>
        <v>#NUM!</v>
      </c>
      <c r="V115" s="45">
        <v>4</v>
      </c>
      <c r="W115" s="46">
        <f t="shared" si="95"/>
        <v>46388</v>
      </c>
      <c r="X115" s="346" t="e">
        <f t="shared" si="70"/>
        <v>#NUM!</v>
      </c>
      <c r="Y115" s="347" t="e">
        <f t="shared" si="71"/>
        <v>#NUM!</v>
      </c>
      <c r="Z115" s="348" t="e">
        <f t="shared" si="84"/>
        <v>#NUM!</v>
      </c>
      <c r="AA115" s="349" t="e">
        <f t="shared" si="85"/>
        <v>#NUM!</v>
      </c>
      <c r="AC115" s="45">
        <v>4</v>
      </c>
      <c r="AD115" s="46">
        <f t="shared" si="96"/>
        <v>46388</v>
      </c>
      <c r="AE115" s="346" t="e">
        <f t="shared" si="86"/>
        <v>#NUM!</v>
      </c>
      <c r="AF115" s="347" t="e">
        <f t="shared" si="72"/>
        <v>#NUM!</v>
      </c>
      <c r="AG115" s="348" t="e">
        <f t="shared" si="87"/>
        <v>#NUM!</v>
      </c>
      <c r="AH115" s="349" t="e">
        <f t="shared" si="73"/>
        <v>#NUM!</v>
      </c>
      <c r="AJ115" s="45">
        <v>4</v>
      </c>
      <c r="AK115" s="46">
        <f t="shared" si="97"/>
        <v>46388</v>
      </c>
      <c r="AL115" s="346" t="e">
        <f t="shared" si="88"/>
        <v>#NUM!</v>
      </c>
      <c r="AM115" s="347" t="e">
        <f t="shared" si="74"/>
        <v>#NUM!</v>
      </c>
      <c r="AN115" s="348" t="e">
        <f t="shared" si="89"/>
        <v>#NUM!</v>
      </c>
      <c r="AO115" s="349" t="e">
        <f t="shared" si="75"/>
        <v>#NUM!</v>
      </c>
      <c r="AQ115" s="45">
        <v>4</v>
      </c>
      <c r="AR115" s="46">
        <f t="shared" si="98"/>
        <v>46419</v>
      </c>
      <c r="AS115" s="346">
        <f t="shared" si="90"/>
        <v>0</v>
      </c>
      <c r="AT115" s="347">
        <f t="shared" si="76"/>
        <v>0</v>
      </c>
      <c r="AU115" s="348">
        <f t="shared" si="91"/>
        <v>0</v>
      </c>
      <c r="AV115" s="349">
        <f t="shared" si="77"/>
        <v>0</v>
      </c>
    </row>
    <row r="116" spans="1:48" x14ac:dyDescent="0.45">
      <c r="A116" s="45">
        <v>5</v>
      </c>
      <c r="B116" s="46">
        <f t="shared" si="92"/>
        <v>46419</v>
      </c>
      <c r="C116" s="346" t="e">
        <f t="shared" si="78"/>
        <v>#NUM!</v>
      </c>
      <c r="D116" s="347" t="e">
        <f t="shared" si="64"/>
        <v>#NUM!</v>
      </c>
      <c r="E116" s="355" t="e">
        <f t="shared" si="65"/>
        <v>#NUM!</v>
      </c>
      <c r="F116" s="349" t="e">
        <f t="shared" si="79"/>
        <v>#NUM!</v>
      </c>
      <c r="H116" s="45">
        <v>5</v>
      </c>
      <c r="I116" s="46">
        <f t="shared" si="93"/>
        <v>46419</v>
      </c>
      <c r="J116" s="346" t="e">
        <f t="shared" si="66"/>
        <v>#NUM!</v>
      </c>
      <c r="K116" s="347" t="e">
        <f t="shared" si="67"/>
        <v>#NUM!</v>
      </c>
      <c r="L116" s="348" t="e">
        <f t="shared" si="80"/>
        <v>#NUM!</v>
      </c>
      <c r="M116" s="349" t="e">
        <f t="shared" si="81"/>
        <v>#NUM!</v>
      </c>
      <c r="O116" s="45">
        <v>5</v>
      </c>
      <c r="P116" s="46">
        <f t="shared" si="94"/>
        <v>46419</v>
      </c>
      <c r="Q116" s="346" t="e">
        <f t="shared" si="68"/>
        <v>#NUM!</v>
      </c>
      <c r="R116" s="347" t="e">
        <f t="shared" si="69"/>
        <v>#NUM!</v>
      </c>
      <c r="S116" s="348" t="e">
        <f t="shared" si="82"/>
        <v>#NUM!</v>
      </c>
      <c r="T116" s="349" t="e">
        <f t="shared" si="83"/>
        <v>#NUM!</v>
      </c>
      <c r="V116" s="45">
        <v>5</v>
      </c>
      <c r="W116" s="46">
        <f t="shared" si="95"/>
        <v>46419</v>
      </c>
      <c r="X116" s="346" t="e">
        <f t="shared" si="70"/>
        <v>#NUM!</v>
      </c>
      <c r="Y116" s="347" t="e">
        <f t="shared" si="71"/>
        <v>#NUM!</v>
      </c>
      <c r="Z116" s="348" t="e">
        <f t="shared" si="84"/>
        <v>#NUM!</v>
      </c>
      <c r="AA116" s="349" t="e">
        <f t="shared" si="85"/>
        <v>#NUM!</v>
      </c>
      <c r="AC116" s="45">
        <v>5</v>
      </c>
      <c r="AD116" s="46">
        <f t="shared" si="96"/>
        <v>46419</v>
      </c>
      <c r="AE116" s="346" t="e">
        <f t="shared" si="86"/>
        <v>#NUM!</v>
      </c>
      <c r="AF116" s="347" t="e">
        <f t="shared" si="72"/>
        <v>#NUM!</v>
      </c>
      <c r="AG116" s="348" t="e">
        <f t="shared" si="87"/>
        <v>#NUM!</v>
      </c>
      <c r="AH116" s="349" t="e">
        <f t="shared" si="73"/>
        <v>#NUM!</v>
      </c>
      <c r="AJ116" s="45">
        <v>5</v>
      </c>
      <c r="AK116" s="46">
        <f t="shared" si="97"/>
        <v>46419</v>
      </c>
      <c r="AL116" s="346" t="e">
        <f t="shared" si="88"/>
        <v>#NUM!</v>
      </c>
      <c r="AM116" s="347" t="e">
        <f t="shared" si="74"/>
        <v>#NUM!</v>
      </c>
      <c r="AN116" s="348" t="e">
        <f t="shared" si="89"/>
        <v>#NUM!</v>
      </c>
      <c r="AO116" s="349" t="e">
        <f t="shared" si="75"/>
        <v>#NUM!</v>
      </c>
      <c r="AQ116" s="45">
        <v>5</v>
      </c>
      <c r="AR116" s="46">
        <f t="shared" si="98"/>
        <v>46447</v>
      </c>
      <c r="AS116" s="346">
        <f t="shared" si="90"/>
        <v>0</v>
      </c>
      <c r="AT116" s="347">
        <f t="shared" si="76"/>
        <v>0</v>
      </c>
      <c r="AU116" s="348">
        <f t="shared" si="91"/>
        <v>0</v>
      </c>
      <c r="AV116" s="349">
        <f t="shared" si="77"/>
        <v>0</v>
      </c>
    </row>
    <row r="117" spans="1:48" x14ac:dyDescent="0.45">
      <c r="A117" s="45">
        <v>6</v>
      </c>
      <c r="B117" s="46">
        <f t="shared" si="92"/>
        <v>46447</v>
      </c>
      <c r="C117" s="346" t="e">
        <f t="shared" si="78"/>
        <v>#NUM!</v>
      </c>
      <c r="D117" s="347" t="e">
        <f t="shared" si="64"/>
        <v>#NUM!</v>
      </c>
      <c r="E117" s="355" t="e">
        <f t="shared" si="65"/>
        <v>#NUM!</v>
      </c>
      <c r="F117" s="349" t="e">
        <f t="shared" si="79"/>
        <v>#NUM!</v>
      </c>
      <c r="H117" s="45">
        <v>6</v>
      </c>
      <c r="I117" s="46">
        <f t="shared" si="93"/>
        <v>46447</v>
      </c>
      <c r="J117" s="346" t="e">
        <f t="shared" si="66"/>
        <v>#NUM!</v>
      </c>
      <c r="K117" s="347" t="e">
        <f t="shared" si="67"/>
        <v>#NUM!</v>
      </c>
      <c r="L117" s="348" t="e">
        <f t="shared" si="80"/>
        <v>#NUM!</v>
      </c>
      <c r="M117" s="349" t="e">
        <f t="shared" si="81"/>
        <v>#NUM!</v>
      </c>
      <c r="O117" s="45">
        <v>6</v>
      </c>
      <c r="P117" s="46">
        <f t="shared" si="94"/>
        <v>46447</v>
      </c>
      <c r="Q117" s="346" t="e">
        <f t="shared" si="68"/>
        <v>#NUM!</v>
      </c>
      <c r="R117" s="347" t="e">
        <f t="shared" si="69"/>
        <v>#NUM!</v>
      </c>
      <c r="S117" s="348" t="e">
        <f t="shared" si="82"/>
        <v>#NUM!</v>
      </c>
      <c r="T117" s="349" t="e">
        <f t="shared" si="83"/>
        <v>#NUM!</v>
      </c>
      <c r="V117" s="45">
        <v>6</v>
      </c>
      <c r="W117" s="46">
        <f t="shared" si="95"/>
        <v>46447</v>
      </c>
      <c r="X117" s="346" t="e">
        <f t="shared" si="70"/>
        <v>#NUM!</v>
      </c>
      <c r="Y117" s="347" t="e">
        <f t="shared" si="71"/>
        <v>#NUM!</v>
      </c>
      <c r="Z117" s="348" t="e">
        <f t="shared" si="84"/>
        <v>#NUM!</v>
      </c>
      <c r="AA117" s="349" t="e">
        <f t="shared" si="85"/>
        <v>#NUM!</v>
      </c>
      <c r="AC117" s="45">
        <v>6</v>
      </c>
      <c r="AD117" s="46">
        <f t="shared" si="96"/>
        <v>46447</v>
      </c>
      <c r="AE117" s="346" t="e">
        <f t="shared" si="86"/>
        <v>#NUM!</v>
      </c>
      <c r="AF117" s="347" t="e">
        <f t="shared" si="72"/>
        <v>#NUM!</v>
      </c>
      <c r="AG117" s="348" t="e">
        <f t="shared" si="87"/>
        <v>#NUM!</v>
      </c>
      <c r="AH117" s="349" t="e">
        <f t="shared" si="73"/>
        <v>#NUM!</v>
      </c>
      <c r="AJ117" s="45">
        <v>6</v>
      </c>
      <c r="AK117" s="46">
        <f t="shared" si="97"/>
        <v>46447</v>
      </c>
      <c r="AL117" s="346" t="e">
        <f t="shared" si="88"/>
        <v>#NUM!</v>
      </c>
      <c r="AM117" s="347" t="e">
        <f t="shared" si="74"/>
        <v>#NUM!</v>
      </c>
      <c r="AN117" s="348" t="e">
        <f t="shared" si="89"/>
        <v>#NUM!</v>
      </c>
      <c r="AO117" s="349" t="e">
        <f t="shared" si="75"/>
        <v>#NUM!</v>
      </c>
      <c r="AQ117" s="45">
        <v>6</v>
      </c>
      <c r="AR117" s="46">
        <f t="shared" si="98"/>
        <v>46478</v>
      </c>
      <c r="AS117" s="346">
        <f t="shared" si="90"/>
        <v>0</v>
      </c>
      <c r="AT117" s="347">
        <f t="shared" si="76"/>
        <v>0</v>
      </c>
      <c r="AU117" s="348">
        <f t="shared" si="91"/>
        <v>0</v>
      </c>
      <c r="AV117" s="349">
        <f t="shared" si="77"/>
        <v>0</v>
      </c>
    </row>
    <row r="118" spans="1:48" x14ac:dyDescent="0.45">
      <c r="A118" s="45">
        <v>7</v>
      </c>
      <c r="B118" s="46">
        <f t="shared" si="92"/>
        <v>46478</v>
      </c>
      <c r="C118" s="346" t="e">
        <f t="shared" si="78"/>
        <v>#NUM!</v>
      </c>
      <c r="D118" s="347" t="e">
        <f t="shared" si="64"/>
        <v>#NUM!</v>
      </c>
      <c r="E118" s="355" t="e">
        <f t="shared" si="65"/>
        <v>#NUM!</v>
      </c>
      <c r="F118" s="349" t="e">
        <f t="shared" si="79"/>
        <v>#NUM!</v>
      </c>
      <c r="H118" s="45">
        <v>7</v>
      </c>
      <c r="I118" s="46">
        <f t="shared" si="93"/>
        <v>46478</v>
      </c>
      <c r="J118" s="346" t="e">
        <f t="shared" si="66"/>
        <v>#NUM!</v>
      </c>
      <c r="K118" s="347" t="e">
        <f t="shared" si="67"/>
        <v>#NUM!</v>
      </c>
      <c r="L118" s="348" t="e">
        <f t="shared" si="80"/>
        <v>#NUM!</v>
      </c>
      <c r="M118" s="349" t="e">
        <f t="shared" si="81"/>
        <v>#NUM!</v>
      </c>
      <c r="O118" s="45">
        <v>7</v>
      </c>
      <c r="P118" s="46">
        <f t="shared" si="94"/>
        <v>46478</v>
      </c>
      <c r="Q118" s="346" t="e">
        <f t="shared" si="68"/>
        <v>#NUM!</v>
      </c>
      <c r="R118" s="347" t="e">
        <f t="shared" si="69"/>
        <v>#NUM!</v>
      </c>
      <c r="S118" s="348" t="e">
        <f t="shared" si="82"/>
        <v>#NUM!</v>
      </c>
      <c r="T118" s="349" t="e">
        <f t="shared" si="83"/>
        <v>#NUM!</v>
      </c>
      <c r="V118" s="45">
        <v>7</v>
      </c>
      <c r="W118" s="46">
        <f t="shared" si="95"/>
        <v>46478</v>
      </c>
      <c r="X118" s="346" t="e">
        <f t="shared" si="70"/>
        <v>#NUM!</v>
      </c>
      <c r="Y118" s="347" t="e">
        <f t="shared" si="71"/>
        <v>#NUM!</v>
      </c>
      <c r="Z118" s="348" t="e">
        <f t="shared" si="84"/>
        <v>#NUM!</v>
      </c>
      <c r="AA118" s="349" t="e">
        <f t="shared" si="85"/>
        <v>#NUM!</v>
      </c>
      <c r="AC118" s="45">
        <v>7</v>
      </c>
      <c r="AD118" s="46">
        <f t="shared" si="96"/>
        <v>46478</v>
      </c>
      <c r="AE118" s="346" t="e">
        <f t="shared" si="86"/>
        <v>#NUM!</v>
      </c>
      <c r="AF118" s="347" t="e">
        <f t="shared" si="72"/>
        <v>#NUM!</v>
      </c>
      <c r="AG118" s="348" t="e">
        <f t="shared" si="87"/>
        <v>#NUM!</v>
      </c>
      <c r="AH118" s="349" t="e">
        <f t="shared" si="73"/>
        <v>#NUM!</v>
      </c>
      <c r="AJ118" s="45">
        <v>7</v>
      </c>
      <c r="AK118" s="46">
        <f t="shared" si="97"/>
        <v>46478</v>
      </c>
      <c r="AL118" s="346" t="e">
        <f t="shared" si="88"/>
        <v>#NUM!</v>
      </c>
      <c r="AM118" s="347" t="e">
        <f t="shared" si="74"/>
        <v>#NUM!</v>
      </c>
      <c r="AN118" s="348" t="e">
        <f t="shared" si="89"/>
        <v>#NUM!</v>
      </c>
      <c r="AO118" s="349" t="e">
        <f t="shared" si="75"/>
        <v>#NUM!</v>
      </c>
      <c r="AQ118" s="45">
        <v>7</v>
      </c>
      <c r="AR118" s="46">
        <f t="shared" si="98"/>
        <v>46508</v>
      </c>
      <c r="AS118" s="346">
        <f t="shared" si="90"/>
        <v>0</v>
      </c>
      <c r="AT118" s="347">
        <f t="shared" si="76"/>
        <v>0</v>
      </c>
      <c r="AU118" s="348">
        <f t="shared" si="91"/>
        <v>0</v>
      </c>
      <c r="AV118" s="349">
        <f t="shared" si="77"/>
        <v>0</v>
      </c>
    </row>
    <row r="119" spans="1:48" x14ac:dyDescent="0.45">
      <c r="A119" s="45">
        <v>8</v>
      </c>
      <c r="B119" s="46">
        <f t="shared" si="92"/>
        <v>46508</v>
      </c>
      <c r="C119" s="346" t="e">
        <f t="shared" si="78"/>
        <v>#NUM!</v>
      </c>
      <c r="D119" s="347" t="e">
        <f t="shared" si="64"/>
        <v>#NUM!</v>
      </c>
      <c r="E119" s="355" t="e">
        <f t="shared" si="65"/>
        <v>#NUM!</v>
      </c>
      <c r="F119" s="349" t="e">
        <f t="shared" si="79"/>
        <v>#NUM!</v>
      </c>
      <c r="H119" s="45">
        <v>8</v>
      </c>
      <c r="I119" s="46">
        <f t="shared" si="93"/>
        <v>46508</v>
      </c>
      <c r="J119" s="346" t="e">
        <f t="shared" si="66"/>
        <v>#NUM!</v>
      </c>
      <c r="K119" s="347" t="e">
        <f t="shared" si="67"/>
        <v>#NUM!</v>
      </c>
      <c r="L119" s="348" t="e">
        <f t="shared" si="80"/>
        <v>#NUM!</v>
      </c>
      <c r="M119" s="349" t="e">
        <f t="shared" si="81"/>
        <v>#NUM!</v>
      </c>
      <c r="O119" s="45">
        <v>8</v>
      </c>
      <c r="P119" s="46">
        <f t="shared" si="94"/>
        <v>46508</v>
      </c>
      <c r="Q119" s="346" t="e">
        <f t="shared" si="68"/>
        <v>#NUM!</v>
      </c>
      <c r="R119" s="347" t="e">
        <f t="shared" si="69"/>
        <v>#NUM!</v>
      </c>
      <c r="S119" s="348" t="e">
        <f t="shared" si="82"/>
        <v>#NUM!</v>
      </c>
      <c r="T119" s="349" t="e">
        <f t="shared" si="83"/>
        <v>#NUM!</v>
      </c>
      <c r="V119" s="45">
        <v>8</v>
      </c>
      <c r="W119" s="46">
        <f t="shared" si="95"/>
        <v>46508</v>
      </c>
      <c r="X119" s="346" t="e">
        <f t="shared" si="70"/>
        <v>#NUM!</v>
      </c>
      <c r="Y119" s="347" t="e">
        <f t="shared" si="71"/>
        <v>#NUM!</v>
      </c>
      <c r="Z119" s="348" t="e">
        <f t="shared" si="84"/>
        <v>#NUM!</v>
      </c>
      <c r="AA119" s="349" t="e">
        <f t="shared" si="85"/>
        <v>#NUM!</v>
      </c>
      <c r="AC119" s="45">
        <v>8</v>
      </c>
      <c r="AD119" s="46">
        <f t="shared" si="96"/>
        <v>46508</v>
      </c>
      <c r="AE119" s="346" t="e">
        <f t="shared" si="86"/>
        <v>#NUM!</v>
      </c>
      <c r="AF119" s="347" t="e">
        <f t="shared" si="72"/>
        <v>#NUM!</v>
      </c>
      <c r="AG119" s="348" t="e">
        <f t="shared" si="87"/>
        <v>#NUM!</v>
      </c>
      <c r="AH119" s="349" t="e">
        <f t="shared" si="73"/>
        <v>#NUM!</v>
      </c>
      <c r="AJ119" s="45">
        <v>8</v>
      </c>
      <c r="AK119" s="46">
        <f t="shared" si="97"/>
        <v>46508</v>
      </c>
      <c r="AL119" s="346" t="e">
        <f t="shared" si="88"/>
        <v>#NUM!</v>
      </c>
      <c r="AM119" s="347" t="e">
        <f t="shared" si="74"/>
        <v>#NUM!</v>
      </c>
      <c r="AN119" s="348" t="e">
        <f t="shared" si="89"/>
        <v>#NUM!</v>
      </c>
      <c r="AO119" s="349" t="e">
        <f t="shared" si="75"/>
        <v>#NUM!</v>
      </c>
      <c r="AQ119" s="45">
        <v>8</v>
      </c>
      <c r="AR119" s="46">
        <f t="shared" si="98"/>
        <v>46539</v>
      </c>
      <c r="AS119" s="346">
        <f t="shared" si="90"/>
        <v>0</v>
      </c>
      <c r="AT119" s="347">
        <f t="shared" si="76"/>
        <v>0</v>
      </c>
      <c r="AU119" s="348">
        <f t="shared" si="91"/>
        <v>0</v>
      </c>
      <c r="AV119" s="349">
        <f t="shared" si="77"/>
        <v>0</v>
      </c>
    </row>
    <row r="120" spans="1:48" x14ac:dyDescent="0.45">
      <c r="A120" s="45">
        <v>9</v>
      </c>
      <c r="B120" s="46">
        <f t="shared" si="92"/>
        <v>46539</v>
      </c>
      <c r="C120" s="346" t="e">
        <f t="shared" si="78"/>
        <v>#NUM!</v>
      </c>
      <c r="D120" s="347" t="e">
        <f t="shared" si="64"/>
        <v>#NUM!</v>
      </c>
      <c r="E120" s="355" t="e">
        <f t="shared" si="65"/>
        <v>#NUM!</v>
      </c>
      <c r="F120" s="349" t="e">
        <f t="shared" si="79"/>
        <v>#NUM!</v>
      </c>
      <c r="H120" s="45">
        <v>9</v>
      </c>
      <c r="I120" s="46">
        <f t="shared" si="93"/>
        <v>46539</v>
      </c>
      <c r="J120" s="346" t="e">
        <f t="shared" si="66"/>
        <v>#NUM!</v>
      </c>
      <c r="K120" s="347" t="e">
        <f t="shared" si="67"/>
        <v>#NUM!</v>
      </c>
      <c r="L120" s="348" t="e">
        <f t="shared" si="80"/>
        <v>#NUM!</v>
      </c>
      <c r="M120" s="349" t="e">
        <f t="shared" si="81"/>
        <v>#NUM!</v>
      </c>
      <c r="O120" s="45">
        <v>9</v>
      </c>
      <c r="P120" s="46">
        <f t="shared" si="94"/>
        <v>46539</v>
      </c>
      <c r="Q120" s="346" t="e">
        <f t="shared" si="68"/>
        <v>#NUM!</v>
      </c>
      <c r="R120" s="347" t="e">
        <f t="shared" si="69"/>
        <v>#NUM!</v>
      </c>
      <c r="S120" s="348" t="e">
        <f t="shared" si="82"/>
        <v>#NUM!</v>
      </c>
      <c r="T120" s="349" t="e">
        <f t="shared" si="83"/>
        <v>#NUM!</v>
      </c>
      <c r="V120" s="45">
        <v>9</v>
      </c>
      <c r="W120" s="46">
        <f t="shared" si="95"/>
        <v>46539</v>
      </c>
      <c r="X120" s="346" t="e">
        <f t="shared" si="70"/>
        <v>#NUM!</v>
      </c>
      <c r="Y120" s="347" t="e">
        <f t="shared" si="71"/>
        <v>#NUM!</v>
      </c>
      <c r="Z120" s="348" t="e">
        <f t="shared" si="84"/>
        <v>#NUM!</v>
      </c>
      <c r="AA120" s="349" t="e">
        <f t="shared" si="85"/>
        <v>#NUM!</v>
      </c>
      <c r="AC120" s="45">
        <v>9</v>
      </c>
      <c r="AD120" s="46">
        <f t="shared" si="96"/>
        <v>46539</v>
      </c>
      <c r="AE120" s="346" t="e">
        <f t="shared" si="86"/>
        <v>#NUM!</v>
      </c>
      <c r="AF120" s="347" t="e">
        <f t="shared" si="72"/>
        <v>#NUM!</v>
      </c>
      <c r="AG120" s="348" t="e">
        <f t="shared" si="87"/>
        <v>#NUM!</v>
      </c>
      <c r="AH120" s="349" t="e">
        <f t="shared" si="73"/>
        <v>#NUM!</v>
      </c>
      <c r="AJ120" s="45">
        <v>9</v>
      </c>
      <c r="AK120" s="46">
        <f t="shared" si="97"/>
        <v>46539</v>
      </c>
      <c r="AL120" s="346" t="e">
        <f t="shared" si="88"/>
        <v>#NUM!</v>
      </c>
      <c r="AM120" s="347" t="e">
        <f t="shared" si="74"/>
        <v>#NUM!</v>
      </c>
      <c r="AN120" s="348" t="e">
        <f t="shared" si="89"/>
        <v>#NUM!</v>
      </c>
      <c r="AO120" s="349" t="e">
        <f t="shared" si="75"/>
        <v>#NUM!</v>
      </c>
      <c r="AQ120" s="45">
        <v>9</v>
      </c>
      <c r="AR120" s="46">
        <f t="shared" si="98"/>
        <v>46569</v>
      </c>
      <c r="AS120" s="346">
        <f t="shared" si="90"/>
        <v>0</v>
      </c>
      <c r="AT120" s="347">
        <f t="shared" si="76"/>
        <v>0</v>
      </c>
      <c r="AU120" s="348">
        <f t="shared" si="91"/>
        <v>0</v>
      </c>
      <c r="AV120" s="349">
        <f t="shared" si="77"/>
        <v>0</v>
      </c>
    </row>
    <row r="121" spans="1:48" x14ac:dyDescent="0.45">
      <c r="A121" s="45">
        <v>10</v>
      </c>
      <c r="B121" s="46">
        <f t="shared" si="92"/>
        <v>46569</v>
      </c>
      <c r="C121" s="346" t="e">
        <f t="shared" si="78"/>
        <v>#NUM!</v>
      </c>
      <c r="D121" s="347" t="e">
        <f t="shared" si="64"/>
        <v>#NUM!</v>
      </c>
      <c r="E121" s="355" t="e">
        <f t="shared" si="65"/>
        <v>#NUM!</v>
      </c>
      <c r="F121" s="349" t="e">
        <f t="shared" si="79"/>
        <v>#NUM!</v>
      </c>
      <c r="H121" s="45">
        <v>10</v>
      </c>
      <c r="I121" s="46">
        <f t="shared" si="93"/>
        <v>46569</v>
      </c>
      <c r="J121" s="346" t="e">
        <f t="shared" si="66"/>
        <v>#NUM!</v>
      </c>
      <c r="K121" s="347" t="e">
        <f t="shared" si="67"/>
        <v>#NUM!</v>
      </c>
      <c r="L121" s="348" t="e">
        <f t="shared" si="80"/>
        <v>#NUM!</v>
      </c>
      <c r="M121" s="349" t="e">
        <f t="shared" si="81"/>
        <v>#NUM!</v>
      </c>
      <c r="O121" s="45">
        <v>10</v>
      </c>
      <c r="P121" s="46">
        <f t="shared" si="94"/>
        <v>46569</v>
      </c>
      <c r="Q121" s="346" t="e">
        <f t="shared" si="68"/>
        <v>#NUM!</v>
      </c>
      <c r="R121" s="347" t="e">
        <f t="shared" si="69"/>
        <v>#NUM!</v>
      </c>
      <c r="S121" s="348" t="e">
        <f t="shared" si="82"/>
        <v>#NUM!</v>
      </c>
      <c r="T121" s="349" t="e">
        <f t="shared" si="83"/>
        <v>#NUM!</v>
      </c>
      <c r="V121" s="45">
        <v>10</v>
      </c>
      <c r="W121" s="46">
        <f t="shared" si="95"/>
        <v>46569</v>
      </c>
      <c r="X121" s="346" t="e">
        <f t="shared" si="70"/>
        <v>#NUM!</v>
      </c>
      <c r="Y121" s="347" t="e">
        <f t="shared" si="71"/>
        <v>#NUM!</v>
      </c>
      <c r="Z121" s="348" t="e">
        <f t="shared" si="84"/>
        <v>#NUM!</v>
      </c>
      <c r="AA121" s="349" t="e">
        <f t="shared" si="85"/>
        <v>#NUM!</v>
      </c>
      <c r="AC121" s="45">
        <v>10</v>
      </c>
      <c r="AD121" s="46">
        <f t="shared" si="96"/>
        <v>46569</v>
      </c>
      <c r="AE121" s="346" t="e">
        <f t="shared" si="86"/>
        <v>#NUM!</v>
      </c>
      <c r="AF121" s="347" t="e">
        <f t="shared" si="72"/>
        <v>#NUM!</v>
      </c>
      <c r="AG121" s="348" t="e">
        <f t="shared" si="87"/>
        <v>#NUM!</v>
      </c>
      <c r="AH121" s="349" t="e">
        <f t="shared" si="73"/>
        <v>#NUM!</v>
      </c>
      <c r="AJ121" s="45">
        <v>10</v>
      </c>
      <c r="AK121" s="46">
        <f t="shared" si="97"/>
        <v>46569</v>
      </c>
      <c r="AL121" s="346" t="e">
        <f t="shared" si="88"/>
        <v>#NUM!</v>
      </c>
      <c r="AM121" s="347" t="e">
        <f t="shared" si="74"/>
        <v>#NUM!</v>
      </c>
      <c r="AN121" s="348" t="e">
        <f t="shared" si="89"/>
        <v>#NUM!</v>
      </c>
      <c r="AO121" s="349" t="e">
        <f t="shared" si="75"/>
        <v>#NUM!</v>
      </c>
      <c r="AQ121" s="45">
        <v>10</v>
      </c>
      <c r="AR121" s="46">
        <f t="shared" si="98"/>
        <v>46600</v>
      </c>
      <c r="AS121" s="346">
        <f t="shared" si="90"/>
        <v>0</v>
      </c>
      <c r="AT121" s="347">
        <f t="shared" si="76"/>
        <v>0</v>
      </c>
      <c r="AU121" s="348">
        <f t="shared" si="91"/>
        <v>0</v>
      </c>
      <c r="AV121" s="349">
        <f t="shared" si="77"/>
        <v>0</v>
      </c>
    </row>
    <row r="122" spans="1:48" x14ac:dyDescent="0.45">
      <c r="A122" s="45">
        <v>11</v>
      </c>
      <c r="B122" s="46">
        <f t="shared" si="92"/>
        <v>46600</v>
      </c>
      <c r="C122" s="346" t="e">
        <f t="shared" si="78"/>
        <v>#NUM!</v>
      </c>
      <c r="D122" s="347" t="e">
        <f t="shared" si="64"/>
        <v>#NUM!</v>
      </c>
      <c r="E122" s="355" t="e">
        <f t="shared" si="65"/>
        <v>#NUM!</v>
      </c>
      <c r="F122" s="349" t="e">
        <f t="shared" si="79"/>
        <v>#NUM!</v>
      </c>
      <c r="H122" s="45">
        <v>11</v>
      </c>
      <c r="I122" s="46">
        <f t="shared" si="93"/>
        <v>46600</v>
      </c>
      <c r="J122" s="346" t="e">
        <f t="shared" si="66"/>
        <v>#NUM!</v>
      </c>
      <c r="K122" s="347" t="e">
        <f t="shared" si="67"/>
        <v>#NUM!</v>
      </c>
      <c r="L122" s="348" t="e">
        <f t="shared" si="80"/>
        <v>#NUM!</v>
      </c>
      <c r="M122" s="349" t="e">
        <f t="shared" si="81"/>
        <v>#NUM!</v>
      </c>
      <c r="O122" s="45">
        <v>11</v>
      </c>
      <c r="P122" s="46">
        <f t="shared" si="94"/>
        <v>46600</v>
      </c>
      <c r="Q122" s="346" t="e">
        <f t="shared" si="68"/>
        <v>#NUM!</v>
      </c>
      <c r="R122" s="347" t="e">
        <f t="shared" si="69"/>
        <v>#NUM!</v>
      </c>
      <c r="S122" s="348" t="e">
        <f t="shared" si="82"/>
        <v>#NUM!</v>
      </c>
      <c r="T122" s="349" t="e">
        <f t="shared" si="83"/>
        <v>#NUM!</v>
      </c>
      <c r="V122" s="45">
        <v>11</v>
      </c>
      <c r="W122" s="46">
        <f t="shared" si="95"/>
        <v>46600</v>
      </c>
      <c r="X122" s="346" t="e">
        <f t="shared" si="70"/>
        <v>#NUM!</v>
      </c>
      <c r="Y122" s="347" t="e">
        <f t="shared" si="71"/>
        <v>#NUM!</v>
      </c>
      <c r="Z122" s="348" t="e">
        <f t="shared" si="84"/>
        <v>#NUM!</v>
      </c>
      <c r="AA122" s="349" t="e">
        <f t="shared" si="85"/>
        <v>#NUM!</v>
      </c>
      <c r="AC122" s="45">
        <v>11</v>
      </c>
      <c r="AD122" s="46">
        <f t="shared" si="96"/>
        <v>46600</v>
      </c>
      <c r="AE122" s="346" t="e">
        <f t="shared" si="86"/>
        <v>#NUM!</v>
      </c>
      <c r="AF122" s="347" t="e">
        <f t="shared" si="72"/>
        <v>#NUM!</v>
      </c>
      <c r="AG122" s="348" t="e">
        <f t="shared" si="87"/>
        <v>#NUM!</v>
      </c>
      <c r="AH122" s="349" t="e">
        <f t="shared" si="73"/>
        <v>#NUM!</v>
      </c>
      <c r="AJ122" s="45">
        <v>11</v>
      </c>
      <c r="AK122" s="46">
        <f t="shared" si="97"/>
        <v>46600</v>
      </c>
      <c r="AL122" s="346" t="e">
        <f t="shared" si="88"/>
        <v>#NUM!</v>
      </c>
      <c r="AM122" s="347" t="e">
        <f t="shared" si="74"/>
        <v>#NUM!</v>
      </c>
      <c r="AN122" s="348" t="e">
        <f t="shared" si="89"/>
        <v>#NUM!</v>
      </c>
      <c r="AO122" s="349" t="e">
        <f t="shared" si="75"/>
        <v>#NUM!</v>
      </c>
      <c r="AQ122" s="45">
        <v>11</v>
      </c>
      <c r="AR122" s="46">
        <f t="shared" si="98"/>
        <v>46631</v>
      </c>
      <c r="AS122" s="346">
        <f t="shared" si="90"/>
        <v>0</v>
      </c>
      <c r="AT122" s="347">
        <f t="shared" si="76"/>
        <v>0</v>
      </c>
      <c r="AU122" s="348">
        <f t="shared" si="91"/>
        <v>0</v>
      </c>
      <c r="AV122" s="349">
        <f t="shared" si="77"/>
        <v>0</v>
      </c>
    </row>
    <row r="123" spans="1:48" ht="14.65" thickBot="1" x14ac:dyDescent="0.5">
      <c r="A123" s="47">
        <v>12</v>
      </c>
      <c r="B123" s="48">
        <f t="shared" si="92"/>
        <v>46631</v>
      </c>
      <c r="C123" s="350" t="e">
        <f t="shared" si="78"/>
        <v>#NUM!</v>
      </c>
      <c r="D123" s="351" t="e">
        <f t="shared" si="64"/>
        <v>#NUM!</v>
      </c>
      <c r="E123" s="356" t="e">
        <f t="shared" si="65"/>
        <v>#NUM!</v>
      </c>
      <c r="F123" s="353" t="e">
        <f t="shared" si="79"/>
        <v>#NUM!</v>
      </c>
      <c r="H123" s="47">
        <v>12</v>
      </c>
      <c r="I123" s="48">
        <f t="shared" si="93"/>
        <v>46631</v>
      </c>
      <c r="J123" s="350" t="e">
        <f t="shared" si="66"/>
        <v>#NUM!</v>
      </c>
      <c r="K123" s="351" t="e">
        <f t="shared" si="67"/>
        <v>#NUM!</v>
      </c>
      <c r="L123" s="352" t="e">
        <f t="shared" si="80"/>
        <v>#NUM!</v>
      </c>
      <c r="M123" s="353" t="e">
        <f t="shared" si="81"/>
        <v>#NUM!</v>
      </c>
      <c r="O123" s="47">
        <v>12</v>
      </c>
      <c r="P123" s="48">
        <f t="shared" si="94"/>
        <v>46631</v>
      </c>
      <c r="Q123" s="350" t="e">
        <f t="shared" si="68"/>
        <v>#NUM!</v>
      </c>
      <c r="R123" s="351" t="e">
        <f t="shared" si="69"/>
        <v>#NUM!</v>
      </c>
      <c r="S123" s="352" t="e">
        <f t="shared" si="82"/>
        <v>#NUM!</v>
      </c>
      <c r="T123" s="353" t="e">
        <f t="shared" si="83"/>
        <v>#NUM!</v>
      </c>
      <c r="V123" s="47">
        <v>12</v>
      </c>
      <c r="W123" s="48">
        <f t="shared" si="95"/>
        <v>46631</v>
      </c>
      <c r="X123" s="350" t="e">
        <f t="shared" si="70"/>
        <v>#NUM!</v>
      </c>
      <c r="Y123" s="351" t="e">
        <f t="shared" si="71"/>
        <v>#NUM!</v>
      </c>
      <c r="Z123" s="352" t="e">
        <f t="shared" si="84"/>
        <v>#NUM!</v>
      </c>
      <c r="AA123" s="353" t="e">
        <f t="shared" si="85"/>
        <v>#NUM!</v>
      </c>
      <c r="AC123" s="47">
        <v>12</v>
      </c>
      <c r="AD123" s="48">
        <f t="shared" si="96"/>
        <v>46631</v>
      </c>
      <c r="AE123" s="350" t="e">
        <f t="shared" si="86"/>
        <v>#NUM!</v>
      </c>
      <c r="AF123" s="351" t="e">
        <f t="shared" si="72"/>
        <v>#NUM!</v>
      </c>
      <c r="AG123" s="352" t="e">
        <f t="shared" si="87"/>
        <v>#NUM!</v>
      </c>
      <c r="AH123" s="353" t="e">
        <f t="shared" si="73"/>
        <v>#NUM!</v>
      </c>
      <c r="AJ123" s="47">
        <v>12</v>
      </c>
      <c r="AK123" s="48">
        <f t="shared" si="97"/>
        <v>46631</v>
      </c>
      <c r="AL123" s="350" t="e">
        <f t="shared" si="88"/>
        <v>#NUM!</v>
      </c>
      <c r="AM123" s="351" t="e">
        <f t="shared" si="74"/>
        <v>#NUM!</v>
      </c>
      <c r="AN123" s="352" t="e">
        <f t="shared" si="89"/>
        <v>#NUM!</v>
      </c>
      <c r="AO123" s="353" t="e">
        <f t="shared" si="75"/>
        <v>#NUM!</v>
      </c>
      <c r="AQ123" s="47">
        <v>12</v>
      </c>
      <c r="AR123" s="48">
        <f t="shared" si="98"/>
        <v>46661</v>
      </c>
      <c r="AS123" s="350">
        <f t="shared" si="90"/>
        <v>0</v>
      </c>
      <c r="AT123" s="351">
        <f t="shared" si="76"/>
        <v>0</v>
      </c>
      <c r="AU123" s="352">
        <f t="shared" si="91"/>
        <v>0</v>
      </c>
      <c r="AV123" s="353">
        <f t="shared" si="77"/>
        <v>0</v>
      </c>
    </row>
    <row r="124" spans="1:48" x14ac:dyDescent="0.45">
      <c r="A124" s="43">
        <v>13</v>
      </c>
      <c r="B124" s="44">
        <f t="shared" si="92"/>
        <v>46661</v>
      </c>
      <c r="C124" s="344" t="e">
        <f t="shared" si="78"/>
        <v>#NUM!</v>
      </c>
      <c r="D124" s="253" t="e">
        <f t="shared" si="64"/>
        <v>#NUM!</v>
      </c>
      <c r="E124" s="354" t="e">
        <f t="shared" si="65"/>
        <v>#NUM!</v>
      </c>
      <c r="F124" s="254" t="e">
        <f t="shared" si="79"/>
        <v>#NUM!</v>
      </c>
      <c r="H124" s="43">
        <v>13</v>
      </c>
      <c r="I124" s="44">
        <f t="shared" si="93"/>
        <v>46661</v>
      </c>
      <c r="J124" s="344" t="e">
        <f t="shared" si="66"/>
        <v>#NUM!</v>
      </c>
      <c r="K124" s="253" t="e">
        <f t="shared" si="67"/>
        <v>#NUM!</v>
      </c>
      <c r="L124" s="345" t="e">
        <f t="shared" si="80"/>
        <v>#NUM!</v>
      </c>
      <c r="M124" s="254" t="e">
        <f t="shared" si="81"/>
        <v>#NUM!</v>
      </c>
      <c r="O124" s="43">
        <v>13</v>
      </c>
      <c r="P124" s="44">
        <f t="shared" si="94"/>
        <v>46661</v>
      </c>
      <c r="Q124" s="344" t="e">
        <f t="shared" si="68"/>
        <v>#NUM!</v>
      </c>
      <c r="R124" s="253" t="e">
        <f t="shared" si="69"/>
        <v>#NUM!</v>
      </c>
      <c r="S124" s="345" t="e">
        <f t="shared" si="82"/>
        <v>#NUM!</v>
      </c>
      <c r="T124" s="254" t="e">
        <f t="shared" si="83"/>
        <v>#NUM!</v>
      </c>
      <c r="V124" s="43">
        <v>13</v>
      </c>
      <c r="W124" s="44">
        <f t="shared" si="95"/>
        <v>46661</v>
      </c>
      <c r="X124" s="344" t="e">
        <f t="shared" si="70"/>
        <v>#NUM!</v>
      </c>
      <c r="Y124" s="253" t="e">
        <f t="shared" si="71"/>
        <v>#NUM!</v>
      </c>
      <c r="Z124" s="345" t="e">
        <f t="shared" si="84"/>
        <v>#NUM!</v>
      </c>
      <c r="AA124" s="254" t="e">
        <f t="shared" si="85"/>
        <v>#NUM!</v>
      </c>
      <c r="AC124" s="43">
        <v>13</v>
      </c>
      <c r="AD124" s="44">
        <f t="shared" si="96"/>
        <v>46661</v>
      </c>
      <c r="AE124" s="344" t="e">
        <f t="shared" si="86"/>
        <v>#NUM!</v>
      </c>
      <c r="AF124" s="253" t="e">
        <f t="shared" si="72"/>
        <v>#NUM!</v>
      </c>
      <c r="AG124" s="345" t="e">
        <f t="shared" si="87"/>
        <v>#NUM!</v>
      </c>
      <c r="AH124" s="254" t="e">
        <f t="shared" si="73"/>
        <v>#NUM!</v>
      </c>
      <c r="AJ124" s="43">
        <v>13</v>
      </c>
      <c r="AK124" s="44">
        <f t="shared" si="97"/>
        <v>46661</v>
      </c>
      <c r="AL124" s="344" t="e">
        <f t="shared" si="88"/>
        <v>#NUM!</v>
      </c>
      <c r="AM124" s="253" t="e">
        <f t="shared" si="74"/>
        <v>#NUM!</v>
      </c>
      <c r="AN124" s="345" t="e">
        <f t="shared" si="89"/>
        <v>#NUM!</v>
      </c>
      <c r="AO124" s="254" t="e">
        <f t="shared" si="75"/>
        <v>#NUM!</v>
      </c>
      <c r="AQ124" s="43">
        <v>13</v>
      </c>
      <c r="AR124" s="44">
        <f t="shared" si="98"/>
        <v>46692</v>
      </c>
      <c r="AS124" s="344">
        <f t="shared" si="90"/>
        <v>0</v>
      </c>
      <c r="AT124" s="253">
        <f t="shared" si="76"/>
        <v>0</v>
      </c>
      <c r="AU124" s="345">
        <f t="shared" si="91"/>
        <v>0</v>
      </c>
      <c r="AV124" s="254">
        <f t="shared" si="77"/>
        <v>0</v>
      </c>
    </row>
    <row r="125" spans="1:48" x14ac:dyDescent="0.45">
      <c r="A125" s="45">
        <v>14</v>
      </c>
      <c r="B125" s="46">
        <f t="shared" si="92"/>
        <v>46692</v>
      </c>
      <c r="C125" s="346" t="e">
        <f t="shared" ref="C125:C188" si="99">C124-D125</f>
        <v>#NUM!</v>
      </c>
      <c r="D125" s="347" t="e">
        <f t="shared" si="64"/>
        <v>#NUM!</v>
      </c>
      <c r="E125" s="355" t="e">
        <f t="shared" si="65"/>
        <v>#NUM!</v>
      </c>
      <c r="F125" s="349" t="e">
        <f t="shared" si="79"/>
        <v>#NUM!</v>
      </c>
      <c r="H125" s="45">
        <v>14</v>
      </c>
      <c r="I125" s="46">
        <f t="shared" si="93"/>
        <v>46692</v>
      </c>
      <c r="J125" s="346" t="e">
        <f t="shared" si="66"/>
        <v>#NUM!</v>
      </c>
      <c r="K125" s="347" t="e">
        <f t="shared" si="67"/>
        <v>#NUM!</v>
      </c>
      <c r="L125" s="348" t="e">
        <f t="shared" ref="L125:L188" si="100">M125-K125</f>
        <v>#NUM!</v>
      </c>
      <c r="M125" s="349" t="e">
        <f t="shared" si="81"/>
        <v>#NUM!</v>
      </c>
      <c r="O125" s="45">
        <v>14</v>
      </c>
      <c r="P125" s="46">
        <f t="shared" si="94"/>
        <v>46692</v>
      </c>
      <c r="Q125" s="346" t="e">
        <f t="shared" si="68"/>
        <v>#NUM!</v>
      </c>
      <c r="R125" s="347" t="e">
        <f t="shared" si="69"/>
        <v>#NUM!</v>
      </c>
      <c r="S125" s="348" t="e">
        <f t="shared" si="82"/>
        <v>#NUM!</v>
      </c>
      <c r="T125" s="349" t="e">
        <f t="shared" si="83"/>
        <v>#NUM!</v>
      </c>
      <c r="V125" s="45">
        <v>14</v>
      </c>
      <c r="W125" s="46">
        <f t="shared" si="95"/>
        <v>46692</v>
      </c>
      <c r="X125" s="346" t="e">
        <f t="shared" si="70"/>
        <v>#NUM!</v>
      </c>
      <c r="Y125" s="347" t="e">
        <f t="shared" si="71"/>
        <v>#NUM!</v>
      </c>
      <c r="Z125" s="348" t="e">
        <f t="shared" si="84"/>
        <v>#NUM!</v>
      </c>
      <c r="AA125" s="349" t="e">
        <f t="shared" si="85"/>
        <v>#NUM!</v>
      </c>
      <c r="AC125" s="45">
        <v>14</v>
      </c>
      <c r="AD125" s="46">
        <f t="shared" si="96"/>
        <v>46692</v>
      </c>
      <c r="AE125" s="346" t="e">
        <f t="shared" si="86"/>
        <v>#NUM!</v>
      </c>
      <c r="AF125" s="347" t="e">
        <f t="shared" si="72"/>
        <v>#NUM!</v>
      </c>
      <c r="AG125" s="348" t="e">
        <f t="shared" si="87"/>
        <v>#NUM!</v>
      </c>
      <c r="AH125" s="349" t="e">
        <f t="shared" si="73"/>
        <v>#NUM!</v>
      </c>
      <c r="AJ125" s="45">
        <v>14</v>
      </c>
      <c r="AK125" s="46">
        <f t="shared" si="97"/>
        <v>46692</v>
      </c>
      <c r="AL125" s="346" t="e">
        <f t="shared" si="88"/>
        <v>#NUM!</v>
      </c>
      <c r="AM125" s="347" t="e">
        <f t="shared" si="74"/>
        <v>#NUM!</v>
      </c>
      <c r="AN125" s="348" t="e">
        <f t="shared" si="89"/>
        <v>#NUM!</v>
      </c>
      <c r="AO125" s="349" t="e">
        <f t="shared" si="75"/>
        <v>#NUM!</v>
      </c>
      <c r="AQ125" s="45">
        <v>14</v>
      </c>
      <c r="AR125" s="46">
        <f t="shared" si="98"/>
        <v>46722</v>
      </c>
      <c r="AS125" s="346">
        <f t="shared" si="90"/>
        <v>0</v>
      </c>
      <c r="AT125" s="347">
        <f t="shared" si="76"/>
        <v>0</v>
      </c>
      <c r="AU125" s="348">
        <f t="shared" si="91"/>
        <v>0</v>
      </c>
      <c r="AV125" s="349">
        <f t="shared" si="77"/>
        <v>0</v>
      </c>
    </row>
    <row r="126" spans="1:48" x14ac:dyDescent="0.45">
      <c r="A126" s="45">
        <v>15</v>
      </c>
      <c r="B126" s="46">
        <f t="shared" si="92"/>
        <v>46722</v>
      </c>
      <c r="C126" s="346" t="e">
        <f t="shared" si="99"/>
        <v>#NUM!</v>
      </c>
      <c r="D126" s="347" t="e">
        <f t="shared" si="64"/>
        <v>#NUM!</v>
      </c>
      <c r="E126" s="355" t="e">
        <f t="shared" si="65"/>
        <v>#NUM!</v>
      </c>
      <c r="F126" s="349" t="e">
        <f t="shared" si="79"/>
        <v>#NUM!</v>
      </c>
      <c r="H126" s="45">
        <v>15</v>
      </c>
      <c r="I126" s="46">
        <f t="shared" si="93"/>
        <v>46722</v>
      </c>
      <c r="J126" s="346" t="e">
        <f t="shared" si="66"/>
        <v>#NUM!</v>
      </c>
      <c r="K126" s="347" t="e">
        <f t="shared" si="67"/>
        <v>#NUM!</v>
      </c>
      <c r="L126" s="348" t="e">
        <f t="shared" si="100"/>
        <v>#NUM!</v>
      </c>
      <c r="M126" s="349" t="e">
        <f t="shared" si="81"/>
        <v>#NUM!</v>
      </c>
      <c r="O126" s="45">
        <v>15</v>
      </c>
      <c r="P126" s="46">
        <f t="shared" si="94"/>
        <v>46722</v>
      </c>
      <c r="Q126" s="346" t="e">
        <f t="shared" si="68"/>
        <v>#NUM!</v>
      </c>
      <c r="R126" s="347" t="e">
        <f t="shared" si="69"/>
        <v>#NUM!</v>
      </c>
      <c r="S126" s="348" t="e">
        <f t="shared" si="82"/>
        <v>#NUM!</v>
      </c>
      <c r="T126" s="349" t="e">
        <f t="shared" si="83"/>
        <v>#NUM!</v>
      </c>
      <c r="V126" s="45">
        <v>15</v>
      </c>
      <c r="W126" s="46">
        <f t="shared" si="95"/>
        <v>46722</v>
      </c>
      <c r="X126" s="346" t="e">
        <f t="shared" si="70"/>
        <v>#NUM!</v>
      </c>
      <c r="Y126" s="347" t="e">
        <f t="shared" si="71"/>
        <v>#NUM!</v>
      </c>
      <c r="Z126" s="348" t="e">
        <f t="shared" si="84"/>
        <v>#NUM!</v>
      </c>
      <c r="AA126" s="349" t="e">
        <f t="shared" si="85"/>
        <v>#NUM!</v>
      </c>
      <c r="AC126" s="45">
        <v>15</v>
      </c>
      <c r="AD126" s="46">
        <f t="shared" si="96"/>
        <v>46722</v>
      </c>
      <c r="AE126" s="346" t="e">
        <f t="shared" si="86"/>
        <v>#NUM!</v>
      </c>
      <c r="AF126" s="347" t="e">
        <f t="shared" si="72"/>
        <v>#NUM!</v>
      </c>
      <c r="AG126" s="348" t="e">
        <f t="shared" si="87"/>
        <v>#NUM!</v>
      </c>
      <c r="AH126" s="349" t="e">
        <f t="shared" si="73"/>
        <v>#NUM!</v>
      </c>
      <c r="AJ126" s="45">
        <v>15</v>
      </c>
      <c r="AK126" s="46">
        <f t="shared" si="97"/>
        <v>46722</v>
      </c>
      <c r="AL126" s="346" t="e">
        <f t="shared" si="88"/>
        <v>#NUM!</v>
      </c>
      <c r="AM126" s="347" t="e">
        <f t="shared" si="74"/>
        <v>#NUM!</v>
      </c>
      <c r="AN126" s="348" t="e">
        <f t="shared" si="89"/>
        <v>#NUM!</v>
      </c>
      <c r="AO126" s="349" t="e">
        <f t="shared" si="75"/>
        <v>#NUM!</v>
      </c>
      <c r="AQ126" s="45">
        <v>15</v>
      </c>
      <c r="AR126" s="46">
        <f t="shared" si="98"/>
        <v>46753</v>
      </c>
      <c r="AS126" s="346">
        <f t="shared" si="90"/>
        <v>0</v>
      </c>
      <c r="AT126" s="347">
        <f t="shared" si="76"/>
        <v>0</v>
      </c>
      <c r="AU126" s="348">
        <f t="shared" si="91"/>
        <v>0</v>
      </c>
      <c r="AV126" s="349">
        <f t="shared" si="77"/>
        <v>0</v>
      </c>
    </row>
    <row r="127" spans="1:48" x14ac:dyDescent="0.45">
      <c r="A127" s="45">
        <v>16</v>
      </c>
      <c r="B127" s="46">
        <f t="shared" si="92"/>
        <v>46753</v>
      </c>
      <c r="C127" s="346" t="e">
        <f t="shared" si="99"/>
        <v>#NUM!</v>
      </c>
      <c r="D127" s="347" t="e">
        <f t="shared" si="64"/>
        <v>#NUM!</v>
      </c>
      <c r="E127" s="355" t="e">
        <f t="shared" si="65"/>
        <v>#NUM!</v>
      </c>
      <c r="F127" s="349" t="e">
        <f t="shared" si="79"/>
        <v>#NUM!</v>
      </c>
      <c r="H127" s="45">
        <v>16</v>
      </c>
      <c r="I127" s="46">
        <f t="shared" si="93"/>
        <v>46753</v>
      </c>
      <c r="J127" s="346" t="e">
        <f t="shared" si="66"/>
        <v>#NUM!</v>
      </c>
      <c r="K127" s="347" t="e">
        <f t="shared" si="67"/>
        <v>#NUM!</v>
      </c>
      <c r="L127" s="348" t="e">
        <f t="shared" si="100"/>
        <v>#NUM!</v>
      </c>
      <c r="M127" s="349" t="e">
        <f t="shared" si="81"/>
        <v>#NUM!</v>
      </c>
      <c r="O127" s="45">
        <v>16</v>
      </c>
      <c r="P127" s="46">
        <f t="shared" si="94"/>
        <v>46753</v>
      </c>
      <c r="Q127" s="346" t="e">
        <f t="shared" si="68"/>
        <v>#NUM!</v>
      </c>
      <c r="R127" s="347" t="e">
        <f t="shared" si="69"/>
        <v>#NUM!</v>
      </c>
      <c r="S127" s="348" t="e">
        <f t="shared" si="82"/>
        <v>#NUM!</v>
      </c>
      <c r="T127" s="349" t="e">
        <f t="shared" si="83"/>
        <v>#NUM!</v>
      </c>
      <c r="V127" s="45">
        <v>16</v>
      </c>
      <c r="W127" s="46">
        <f t="shared" si="95"/>
        <v>46753</v>
      </c>
      <c r="X127" s="346" t="e">
        <f t="shared" si="70"/>
        <v>#NUM!</v>
      </c>
      <c r="Y127" s="347" t="e">
        <f t="shared" si="71"/>
        <v>#NUM!</v>
      </c>
      <c r="Z127" s="348" t="e">
        <f t="shared" si="84"/>
        <v>#NUM!</v>
      </c>
      <c r="AA127" s="349" t="e">
        <f t="shared" si="85"/>
        <v>#NUM!</v>
      </c>
      <c r="AC127" s="45">
        <v>16</v>
      </c>
      <c r="AD127" s="46">
        <f t="shared" si="96"/>
        <v>46753</v>
      </c>
      <c r="AE127" s="346" t="e">
        <f t="shared" si="86"/>
        <v>#NUM!</v>
      </c>
      <c r="AF127" s="347" t="e">
        <f t="shared" si="72"/>
        <v>#NUM!</v>
      </c>
      <c r="AG127" s="348" t="e">
        <f t="shared" si="87"/>
        <v>#NUM!</v>
      </c>
      <c r="AH127" s="349" t="e">
        <f t="shared" si="73"/>
        <v>#NUM!</v>
      </c>
      <c r="AJ127" s="45">
        <v>16</v>
      </c>
      <c r="AK127" s="46">
        <f t="shared" si="97"/>
        <v>46753</v>
      </c>
      <c r="AL127" s="346" t="e">
        <f t="shared" si="88"/>
        <v>#NUM!</v>
      </c>
      <c r="AM127" s="347" t="e">
        <f t="shared" si="74"/>
        <v>#NUM!</v>
      </c>
      <c r="AN127" s="348" t="e">
        <f t="shared" si="89"/>
        <v>#NUM!</v>
      </c>
      <c r="AO127" s="349" t="e">
        <f t="shared" si="75"/>
        <v>#NUM!</v>
      </c>
      <c r="AQ127" s="45">
        <v>16</v>
      </c>
      <c r="AR127" s="46">
        <f t="shared" si="98"/>
        <v>46784</v>
      </c>
      <c r="AS127" s="346">
        <f t="shared" si="90"/>
        <v>0</v>
      </c>
      <c r="AT127" s="347">
        <f t="shared" si="76"/>
        <v>0</v>
      </c>
      <c r="AU127" s="348">
        <f t="shared" si="91"/>
        <v>0</v>
      </c>
      <c r="AV127" s="349">
        <f t="shared" si="77"/>
        <v>0</v>
      </c>
    </row>
    <row r="128" spans="1:48" x14ac:dyDescent="0.45">
      <c r="A128" s="45">
        <v>17</v>
      </c>
      <c r="B128" s="46">
        <f t="shared" si="92"/>
        <v>46784</v>
      </c>
      <c r="C128" s="346" t="e">
        <f t="shared" si="99"/>
        <v>#NUM!</v>
      </c>
      <c r="D128" s="347" t="e">
        <f t="shared" si="64"/>
        <v>#NUM!</v>
      </c>
      <c r="E128" s="355" t="e">
        <f t="shared" si="65"/>
        <v>#NUM!</v>
      </c>
      <c r="F128" s="349" t="e">
        <f t="shared" si="79"/>
        <v>#NUM!</v>
      </c>
      <c r="H128" s="45">
        <v>17</v>
      </c>
      <c r="I128" s="46">
        <f t="shared" si="93"/>
        <v>46784</v>
      </c>
      <c r="J128" s="346" t="e">
        <f t="shared" si="66"/>
        <v>#NUM!</v>
      </c>
      <c r="K128" s="347" t="e">
        <f t="shared" si="67"/>
        <v>#NUM!</v>
      </c>
      <c r="L128" s="348" t="e">
        <f t="shared" si="100"/>
        <v>#NUM!</v>
      </c>
      <c r="M128" s="349" t="e">
        <f t="shared" si="81"/>
        <v>#NUM!</v>
      </c>
      <c r="O128" s="45">
        <v>17</v>
      </c>
      <c r="P128" s="46">
        <f t="shared" si="94"/>
        <v>46784</v>
      </c>
      <c r="Q128" s="346" t="e">
        <f t="shared" si="68"/>
        <v>#NUM!</v>
      </c>
      <c r="R128" s="347" t="e">
        <f t="shared" si="69"/>
        <v>#NUM!</v>
      </c>
      <c r="S128" s="348" t="e">
        <f t="shared" si="82"/>
        <v>#NUM!</v>
      </c>
      <c r="T128" s="349" t="e">
        <f t="shared" si="83"/>
        <v>#NUM!</v>
      </c>
      <c r="V128" s="45">
        <v>17</v>
      </c>
      <c r="W128" s="46">
        <f t="shared" si="95"/>
        <v>46784</v>
      </c>
      <c r="X128" s="346" t="e">
        <f t="shared" si="70"/>
        <v>#NUM!</v>
      </c>
      <c r="Y128" s="347" t="e">
        <f t="shared" si="71"/>
        <v>#NUM!</v>
      </c>
      <c r="Z128" s="348" t="e">
        <f t="shared" si="84"/>
        <v>#NUM!</v>
      </c>
      <c r="AA128" s="349" t="e">
        <f t="shared" si="85"/>
        <v>#NUM!</v>
      </c>
      <c r="AC128" s="45">
        <v>17</v>
      </c>
      <c r="AD128" s="46">
        <f t="shared" si="96"/>
        <v>46784</v>
      </c>
      <c r="AE128" s="346" t="e">
        <f t="shared" si="86"/>
        <v>#NUM!</v>
      </c>
      <c r="AF128" s="347" t="e">
        <f t="shared" si="72"/>
        <v>#NUM!</v>
      </c>
      <c r="AG128" s="348" t="e">
        <f t="shared" si="87"/>
        <v>#NUM!</v>
      </c>
      <c r="AH128" s="349" t="e">
        <f t="shared" si="73"/>
        <v>#NUM!</v>
      </c>
      <c r="AJ128" s="45">
        <v>17</v>
      </c>
      <c r="AK128" s="46">
        <f t="shared" si="97"/>
        <v>46784</v>
      </c>
      <c r="AL128" s="346" t="e">
        <f t="shared" si="88"/>
        <v>#NUM!</v>
      </c>
      <c r="AM128" s="347" t="e">
        <f t="shared" si="74"/>
        <v>#NUM!</v>
      </c>
      <c r="AN128" s="348" t="e">
        <f t="shared" si="89"/>
        <v>#NUM!</v>
      </c>
      <c r="AO128" s="349" t="e">
        <f t="shared" si="75"/>
        <v>#NUM!</v>
      </c>
      <c r="AQ128" s="45">
        <v>17</v>
      </c>
      <c r="AR128" s="46">
        <f t="shared" si="98"/>
        <v>46813</v>
      </c>
      <c r="AS128" s="346">
        <f t="shared" si="90"/>
        <v>0</v>
      </c>
      <c r="AT128" s="347">
        <f t="shared" si="76"/>
        <v>0</v>
      </c>
      <c r="AU128" s="348">
        <f t="shared" si="91"/>
        <v>0</v>
      </c>
      <c r="AV128" s="349">
        <f t="shared" si="77"/>
        <v>0</v>
      </c>
    </row>
    <row r="129" spans="1:48" x14ac:dyDescent="0.45">
      <c r="A129" s="45">
        <v>18</v>
      </c>
      <c r="B129" s="46">
        <f t="shared" si="92"/>
        <v>46813</v>
      </c>
      <c r="C129" s="346" t="e">
        <f t="shared" si="99"/>
        <v>#NUM!</v>
      </c>
      <c r="D129" s="347" t="e">
        <f t="shared" si="64"/>
        <v>#NUM!</v>
      </c>
      <c r="E129" s="355" t="e">
        <f t="shared" si="65"/>
        <v>#NUM!</v>
      </c>
      <c r="F129" s="349" t="e">
        <f t="shared" si="79"/>
        <v>#NUM!</v>
      </c>
      <c r="H129" s="45">
        <v>18</v>
      </c>
      <c r="I129" s="46">
        <f t="shared" si="93"/>
        <v>46813</v>
      </c>
      <c r="J129" s="346" t="e">
        <f t="shared" si="66"/>
        <v>#NUM!</v>
      </c>
      <c r="K129" s="347" t="e">
        <f t="shared" si="67"/>
        <v>#NUM!</v>
      </c>
      <c r="L129" s="348" t="e">
        <f t="shared" si="100"/>
        <v>#NUM!</v>
      </c>
      <c r="M129" s="349" t="e">
        <f t="shared" si="81"/>
        <v>#NUM!</v>
      </c>
      <c r="O129" s="45">
        <v>18</v>
      </c>
      <c r="P129" s="46">
        <f t="shared" si="94"/>
        <v>46813</v>
      </c>
      <c r="Q129" s="346" t="e">
        <f t="shared" si="68"/>
        <v>#NUM!</v>
      </c>
      <c r="R129" s="347" t="e">
        <f t="shared" si="69"/>
        <v>#NUM!</v>
      </c>
      <c r="S129" s="348" t="e">
        <f t="shared" si="82"/>
        <v>#NUM!</v>
      </c>
      <c r="T129" s="349" t="e">
        <f t="shared" si="83"/>
        <v>#NUM!</v>
      </c>
      <c r="V129" s="45">
        <v>18</v>
      </c>
      <c r="W129" s="46">
        <f t="shared" si="95"/>
        <v>46813</v>
      </c>
      <c r="X129" s="346" t="e">
        <f t="shared" si="70"/>
        <v>#NUM!</v>
      </c>
      <c r="Y129" s="347" t="e">
        <f t="shared" si="71"/>
        <v>#NUM!</v>
      </c>
      <c r="Z129" s="348" t="e">
        <f t="shared" si="84"/>
        <v>#NUM!</v>
      </c>
      <c r="AA129" s="349" t="e">
        <f t="shared" si="85"/>
        <v>#NUM!</v>
      </c>
      <c r="AC129" s="45">
        <v>18</v>
      </c>
      <c r="AD129" s="46">
        <f t="shared" si="96"/>
        <v>46813</v>
      </c>
      <c r="AE129" s="346" t="e">
        <f t="shared" si="86"/>
        <v>#NUM!</v>
      </c>
      <c r="AF129" s="347" t="e">
        <f t="shared" si="72"/>
        <v>#NUM!</v>
      </c>
      <c r="AG129" s="348" t="e">
        <f t="shared" si="87"/>
        <v>#NUM!</v>
      </c>
      <c r="AH129" s="349" t="e">
        <f t="shared" si="73"/>
        <v>#NUM!</v>
      </c>
      <c r="AJ129" s="45">
        <v>18</v>
      </c>
      <c r="AK129" s="46">
        <f t="shared" si="97"/>
        <v>46813</v>
      </c>
      <c r="AL129" s="346" t="e">
        <f t="shared" si="88"/>
        <v>#NUM!</v>
      </c>
      <c r="AM129" s="347" t="e">
        <f t="shared" si="74"/>
        <v>#NUM!</v>
      </c>
      <c r="AN129" s="348" t="e">
        <f t="shared" si="89"/>
        <v>#NUM!</v>
      </c>
      <c r="AO129" s="349" t="e">
        <f t="shared" si="75"/>
        <v>#NUM!</v>
      </c>
      <c r="AQ129" s="45">
        <v>18</v>
      </c>
      <c r="AR129" s="46">
        <f t="shared" si="98"/>
        <v>46844</v>
      </c>
      <c r="AS129" s="346">
        <f t="shared" si="90"/>
        <v>0</v>
      </c>
      <c r="AT129" s="347">
        <f t="shared" si="76"/>
        <v>0</v>
      </c>
      <c r="AU129" s="348">
        <f t="shared" si="91"/>
        <v>0</v>
      </c>
      <c r="AV129" s="349">
        <f t="shared" si="77"/>
        <v>0</v>
      </c>
    </row>
    <row r="130" spans="1:48" x14ac:dyDescent="0.45">
      <c r="A130" s="45">
        <v>19</v>
      </c>
      <c r="B130" s="46">
        <f t="shared" si="92"/>
        <v>46844</v>
      </c>
      <c r="C130" s="346" t="e">
        <f t="shared" si="99"/>
        <v>#NUM!</v>
      </c>
      <c r="D130" s="347" t="e">
        <f t="shared" si="64"/>
        <v>#NUM!</v>
      </c>
      <c r="E130" s="355" t="e">
        <f t="shared" si="65"/>
        <v>#NUM!</v>
      </c>
      <c r="F130" s="349" t="e">
        <f t="shared" si="79"/>
        <v>#NUM!</v>
      </c>
      <c r="H130" s="45">
        <v>19</v>
      </c>
      <c r="I130" s="46">
        <f t="shared" si="93"/>
        <v>46844</v>
      </c>
      <c r="J130" s="346" t="e">
        <f t="shared" si="66"/>
        <v>#NUM!</v>
      </c>
      <c r="K130" s="347" t="e">
        <f t="shared" si="67"/>
        <v>#NUM!</v>
      </c>
      <c r="L130" s="348" t="e">
        <f t="shared" si="100"/>
        <v>#NUM!</v>
      </c>
      <c r="M130" s="349" t="e">
        <f t="shared" si="81"/>
        <v>#NUM!</v>
      </c>
      <c r="O130" s="45">
        <v>19</v>
      </c>
      <c r="P130" s="46">
        <f t="shared" si="94"/>
        <v>46844</v>
      </c>
      <c r="Q130" s="346" t="e">
        <f t="shared" si="68"/>
        <v>#NUM!</v>
      </c>
      <c r="R130" s="347" t="e">
        <f t="shared" si="69"/>
        <v>#NUM!</v>
      </c>
      <c r="S130" s="348" t="e">
        <f t="shared" si="82"/>
        <v>#NUM!</v>
      </c>
      <c r="T130" s="349" t="e">
        <f t="shared" si="83"/>
        <v>#NUM!</v>
      </c>
      <c r="V130" s="45">
        <v>19</v>
      </c>
      <c r="W130" s="46">
        <f t="shared" si="95"/>
        <v>46844</v>
      </c>
      <c r="X130" s="346" t="e">
        <f t="shared" si="70"/>
        <v>#NUM!</v>
      </c>
      <c r="Y130" s="347" t="e">
        <f t="shared" si="71"/>
        <v>#NUM!</v>
      </c>
      <c r="Z130" s="348" t="e">
        <f t="shared" si="84"/>
        <v>#NUM!</v>
      </c>
      <c r="AA130" s="349" t="e">
        <f t="shared" si="85"/>
        <v>#NUM!</v>
      </c>
      <c r="AC130" s="45">
        <v>19</v>
      </c>
      <c r="AD130" s="46">
        <f t="shared" si="96"/>
        <v>46844</v>
      </c>
      <c r="AE130" s="346" t="e">
        <f t="shared" si="86"/>
        <v>#NUM!</v>
      </c>
      <c r="AF130" s="347" t="e">
        <f t="shared" si="72"/>
        <v>#NUM!</v>
      </c>
      <c r="AG130" s="348" t="e">
        <f t="shared" si="87"/>
        <v>#NUM!</v>
      </c>
      <c r="AH130" s="349" t="e">
        <f t="shared" si="73"/>
        <v>#NUM!</v>
      </c>
      <c r="AJ130" s="45">
        <v>19</v>
      </c>
      <c r="AK130" s="46">
        <f t="shared" si="97"/>
        <v>46844</v>
      </c>
      <c r="AL130" s="346" t="e">
        <f t="shared" si="88"/>
        <v>#NUM!</v>
      </c>
      <c r="AM130" s="347" t="e">
        <f t="shared" si="74"/>
        <v>#NUM!</v>
      </c>
      <c r="AN130" s="348" t="e">
        <f t="shared" si="89"/>
        <v>#NUM!</v>
      </c>
      <c r="AO130" s="349" t="e">
        <f t="shared" si="75"/>
        <v>#NUM!</v>
      </c>
      <c r="AQ130" s="45">
        <v>19</v>
      </c>
      <c r="AR130" s="46">
        <f t="shared" si="98"/>
        <v>46874</v>
      </c>
      <c r="AS130" s="346">
        <f t="shared" si="90"/>
        <v>0</v>
      </c>
      <c r="AT130" s="347">
        <f t="shared" si="76"/>
        <v>0</v>
      </c>
      <c r="AU130" s="348">
        <f t="shared" si="91"/>
        <v>0</v>
      </c>
      <c r="AV130" s="349">
        <f t="shared" si="77"/>
        <v>0</v>
      </c>
    </row>
    <row r="131" spans="1:48" x14ac:dyDescent="0.45">
      <c r="A131" s="45">
        <v>20</v>
      </c>
      <c r="B131" s="46">
        <f t="shared" si="92"/>
        <v>46874</v>
      </c>
      <c r="C131" s="346" t="e">
        <f t="shared" si="99"/>
        <v>#NUM!</v>
      </c>
      <c r="D131" s="347" t="e">
        <f t="shared" si="64"/>
        <v>#NUM!</v>
      </c>
      <c r="E131" s="355" t="e">
        <f t="shared" si="65"/>
        <v>#NUM!</v>
      </c>
      <c r="F131" s="349" t="e">
        <f t="shared" si="79"/>
        <v>#NUM!</v>
      </c>
      <c r="H131" s="45">
        <v>20</v>
      </c>
      <c r="I131" s="46">
        <f t="shared" si="93"/>
        <v>46874</v>
      </c>
      <c r="J131" s="346" t="e">
        <f t="shared" si="66"/>
        <v>#NUM!</v>
      </c>
      <c r="K131" s="347" t="e">
        <f t="shared" si="67"/>
        <v>#NUM!</v>
      </c>
      <c r="L131" s="348" t="e">
        <f t="shared" si="100"/>
        <v>#NUM!</v>
      </c>
      <c r="M131" s="349" t="e">
        <f t="shared" si="81"/>
        <v>#NUM!</v>
      </c>
      <c r="O131" s="45">
        <v>20</v>
      </c>
      <c r="P131" s="46">
        <f t="shared" si="94"/>
        <v>46874</v>
      </c>
      <c r="Q131" s="346" t="e">
        <f t="shared" si="68"/>
        <v>#NUM!</v>
      </c>
      <c r="R131" s="347" t="e">
        <f t="shared" si="69"/>
        <v>#NUM!</v>
      </c>
      <c r="S131" s="348" t="e">
        <f t="shared" si="82"/>
        <v>#NUM!</v>
      </c>
      <c r="T131" s="349" t="e">
        <f t="shared" si="83"/>
        <v>#NUM!</v>
      </c>
      <c r="V131" s="45">
        <v>20</v>
      </c>
      <c r="W131" s="46">
        <f t="shared" si="95"/>
        <v>46874</v>
      </c>
      <c r="X131" s="346" t="e">
        <f t="shared" si="70"/>
        <v>#NUM!</v>
      </c>
      <c r="Y131" s="347" t="e">
        <f t="shared" si="71"/>
        <v>#NUM!</v>
      </c>
      <c r="Z131" s="348" t="e">
        <f t="shared" si="84"/>
        <v>#NUM!</v>
      </c>
      <c r="AA131" s="349" t="e">
        <f t="shared" si="85"/>
        <v>#NUM!</v>
      </c>
      <c r="AC131" s="45">
        <v>20</v>
      </c>
      <c r="AD131" s="46">
        <f t="shared" si="96"/>
        <v>46874</v>
      </c>
      <c r="AE131" s="346" t="e">
        <f t="shared" si="86"/>
        <v>#NUM!</v>
      </c>
      <c r="AF131" s="347" t="e">
        <f t="shared" si="72"/>
        <v>#NUM!</v>
      </c>
      <c r="AG131" s="348" t="e">
        <f t="shared" si="87"/>
        <v>#NUM!</v>
      </c>
      <c r="AH131" s="349" t="e">
        <f t="shared" si="73"/>
        <v>#NUM!</v>
      </c>
      <c r="AJ131" s="45">
        <v>20</v>
      </c>
      <c r="AK131" s="46">
        <f t="shared" si="97"/>
        <v>46874</v>
      </c>
      <c r="AL131" s="346" t="e">
        <f t="shared" si="88"/>
        <v>#NUM!</v>
      </c>
      <c r="AM131" s="347" t="e">
        <f t="shared" si="74"/>
        <v>#NUM!</v>
      </c>
      <c r="AN131" s="348" t="e">
        <f t="shared" si="89"/>
        <v>#NUM!</v>
      </c>
      <c r="AO131" s="349" t="e">
        <f t="shared" si="75"/>
        <v>#NUM!</v>
      </c>
      <c r="AQ131" s="45">
        <v>20</v>
      </c>
      <c r="AR131" s="46">
        <f t="shared" si="98"/>
        <v>46905</v>
      </c>
      <c r="AS131" s="346">
        <f t="shared" si="90"/>
        <v>0</v>
      </c>
      <c r="AT131" s="347">
        <f t="shared" si="76"/>
        <v>0</v>
      </c>
      <c r="AU131" s="348">
        <f t="shared" si="91"/>
        <v>0</v>
      </c>
      <c r="AV131" s="349">
        <f t="shared" si="77"/>
        <v>0</v>
      </c>
    </row>
    <row r="132" spans="1:48" x14ac:dyDescent="0.45">
      <c r="A132" s="45">
        <v>21</v>
      </c>
      <c r="B132" s="46">
        <f t="shared" si="92"/>
        <v>46905</v>
      </c>
      <c r="C132" s="346" t="e">
        <f t="shared" si="99"/>
        <v>#NUM!</v>
      </c>
      <c r="D132" s="347" t="e">
        <f t="shared" si="64"/>
        <v>#NUM!</v>
      </c>
      <c r="E132" s="355" t="e">
        <f t="shared" si="65"/>
        <v>#NUM!</v>
      </c>
      <c r="F132" s="349" t="e">
        <f t="shared" si="79"/>
        <v>#NUM!</v>
      </c>
      <c r="H132" s="45">
        <v>21</v>
      </c>
      <c r="I132" s="46">
        <f t="shared" si="93"/>
        <v>46905</v>
      </c>
      <c r="J132" s="346" t="e">
        <f t="shared" si="66"/>
        <v>#NUM!</v>
      </c>
      <c r="K132" s="347" t="e">
        <f t="shared" si="67"/>
        <v>#NUM!</v>
      </c>
      <c r="L132" s="348" t="e">
        <f t="shared" si="100"/>
        <v>#NUM!</v>
      </c>
      <c r="M132" s="349" t="e">
        <f t="shared" si="81"/>
        <v>#NUM!</v>
      </c>
      <c r="O132" s="45">
        <v>21</v>
      </c>
      <c r="P132" s="46">
        <f t="shared" si="94"/>
        <v>46905</v>
      </c>
      <c r="Q132" s="346" t="e">
        <f t="shared" si="68"/>
        <v>#NUM!</v>
      </c>
      <c r="R132" s="347" t="e">
        <f t="shared" si="69"/>
        <v>#NUM!</v>
      </c>
      <c r="S132" s="348" t="e">
        <f t="shared" si="82"/>
        <v>#NUM!</v>
      </c>
      <c r="T132" s="349" t="e">
        <f t="shared" si="83"/>
        <v>#NUM!</v>
      </c>
      <c r="V132" s="45">
        <v>21</v>
      </c>
      <c r="W132" s="46">
        <f t="shared" si="95"/>
        <v>46905</v>
      </c>
      <c r="X132" s="346" t="e">
        <f t="shared" si="70"/>
        <v>#NUM!</v>
      </c>
      <c r="Y132" s="347" t="e">
        <f t="shared" si="71"/>
        <v>#NUM!</v>
      </c>
      <c r="Z132" s="348" t="e">
        <f t="shared" si="84"/>
        <v>#NUM!</v>
      </c>
      <c r="AA132" s="349" t="e">
        <f t="shared" si="85"/>
        <v>#NUM!</v>
      </c>
      <c r="AC132" s="45">
        <v>21</v>
      </c>
      <c r="AD132" s="46">
        <f t="shared" si="96"/>
        <v>46905</v>
      </c>
      <c r="AE132" s="346" t="e">
        <f t="shared" si="86"/>
        <v>#NUM!</v>
      </c>
      <c r="AF132" s="347" t="e">
        <f t="shared" si="72"/>
        <v>#NUM!</v>
      </c>
      <c r="AG132" s="348" t="e">
        <f t="shared" si="87"/>
        <v>#NUM!</v>
      </c>
      <c r="AH132" s="349" t="e">
        <f t="shared" si="73"/>
        <v>#NUM!</v>
      </c>
      <c r="AJ132" s="45">
        <v>21</v>
      </c>
      <c r="AK132" s="46">
        <f t="shared" si="97"/>
        <v>46905</v>
      </c>
      <c r="AL132" s="346" t="e">
        <f t="shared" si="88"/>
        <v>#NUM!</v>
      </c>
      <c r="AM132" s="347" t="e">
        <f t="shared" si="74"/>
        <v>#NUM!</v>
      </c>
      <c r="AN132" s="348" t="e">
        <f t="shared" si="89"/>
        <v>#NUM!</v>
      </c>
      <c r="AO132" s="349" t="e">
        <f t="shared" si="75"/>
        <v>#NUM!</v>
      </c>
      <c r="AQ132" s="45">
        <v>21</v>
      </c>
      <c r="AR132" s="46">
        <f t="shared" si="98"/>
        <v>46935</v>
      </c>
      <c r="AS132" s="346">
        <f t="shared" si="90"/>
        <v>0</v>
      </c>
      <c r="AT132" s="347">
        <f t="shared" si="76"/>
        <v>0</v>
      </c>
      <c r="AU132" s="348">
        <f t="shared" si="91"/>
        <v>0</v>
      </c>
      <c r="AV132" s="349">
        <f t="shared" si="77"/>
        <v>0</v>
      </c>
    </row>
    <row r="133" spans="1:48" x14ac:dyDescent="0.45">
      <c r="A133" s="45">
        <v>22</v>
      </c>
      <c r="B133" s="46">
        <f t="shared" si="92"/>
        <v>46935</v>
      </c>
      <c r="C133" s="346" t="e">
        <f t="shared" si="99"/>
        <v>#NUM!</v>
      </c>
      <c r="D133" s="347" t="e">
        <f t="shared" si="64"/>
        <v>#NUM!</v>
      </c>
      <c r="E133" s="355" t="e">
        <f t="shared" si="65"/>
        <v>#NUM!</v>
      </c>
      <c r="F133" s="349" t="e">
        <f t="shared" si="79"/>
        <v>#NUM!</v>
      </c>
      <c r="H133" s="45">
        <v>22</v>
      </c>
      <c r="I133" s="46">
        <f t="shared" si="93"/>
        <v>46935</v>
      </c>
      <c r="J133" s="346" t="e">
        <f t="shared" si="66"/>
        <v>#NUM!</v>
      </c>
      <c r="K133" s="347" t="e">
        <f t="shared" si="67"/>
        <v>#NUM!</v>
      </c>
      <c r="L133" s="348" t="e">
        <f t="shared" si="100"/>
        <v>#NUM!</v>
      </c>
      <c r="M133" s="349" t="e">
        <f t="shared" si="81"/>
        <v>#NUM!</v>
      </c>
      <c r="O133" s="45">
        <v>22</v>
      </c>
      <c r="P133" s="46">
        <f t="shared" si="94"/>
        <v>46935</v>
      </c>
      <c r="Q133" s="346" t="e">
        <f t="shared" si="68"/>
        <v>#NUM!</v>
      </c>
      <c r="R133" s="347" t="e">
        <f t="shared" si="69"/>
        <v>#NUM!</v>
      </c>
      <c r="S133" s="348" t="e">
        <f t="shared" si="82"/>
        <v>#NUM!</v>
      </c>
      <c r="T133" s="349" t="e">
        <f t="shared" si="83"/>
        <v>#NUM!</v>
      </c>
      <c r="V133" s="45">
        <v>22</v>
      </c>
      <c r="W133" s="46">
        <f t="shared" si="95"/>
        <v>46935</v>
      </c>
      <c r="X133" s="346" t="e">
        <f t="shared" si="70"/>
        <v>#NUM!</v>
      </c>
      <c r="Y133" s="347" t="e">
        <f t="shared" si="71"/>
        <v>#NUM!</v>
      </c>
      <c r="Z133" s="348" t="e">
        <f t="shared" si="84"/>
        <v>#NUM!</v>
      </c>
      <c r="AA133" s="349" t="e">
        <f t="shared" si="85"/>
        <v>#NUM!</v>
      </c>
      <c r="AC133" s="45">
        <v>22</v>
      </c>
      <c r="AD133" s="46">
        <f t="shared" si="96"/>
        <v>46935</v>
      </c>
      <c r="AE133" s="346" t="e">
        <f t="shared" si="86"/>
        <v>#NUM!</v>
      </c>
      <c r="AF133" s="347" t="e">
        <f t="shared" si="72"/>
        <v>#NUM!</v>
      </c>
      <c r="AG133" s="348" t="e">
        <f t="shared" si="87"/>
        <v>#NUM!</v>
      </c>
      <c r="AH133" s="349" t="e">
        <f t="shared" si="73"/>
        <v>#NUM!</v>
      </c>
      <c r="AJ133" s="45">
        <v>22</v>
      </c>
      <c r="AK133" s="46">
        <f t="shared" si="97"/>
        <v>46935</v>
      </c>
      <c r="AL133" s="346" t="e">
        <f t="shared" si="88"/>
        <v>#NUM!</v>
      </c>
      <c r="AM133" s="347" t="e">
        <f t="shared" si="74"/>
        <v>#NUM!</v>
      </c>
      <c r="AN133" s="348" t="e">
        <f t="shared" si="89"/>
        <v>#NUM!</v>
      </c>
      <c r="AO133" s="349" t="e">
        <f t="shared" si="75"/>
        <v>#NUM!</v>
      </c>
      <c r="AQ133" s="45">
        <v>22</v>
      </c>
      <c r="AR133" s="46">
        <f t="shared" si="98"/>
        <v>46966</v>
      </c>
      <c r="AS133" s="346">
        <f t="shared" si="90"/>
        <v>0</v>
      </c>
      <c r="AT133" s="347">
        <f t="shared" si="76"/>
        <v>0</v>
      </c>
      <c r="AU133" s="348">
        <f t="shared" si="91"/>
        <v>0</v>
      </c>
      <c r="AV133" s="349">
        <f t="shared" si="77"/>
        <v>0</v>
      </c>
    </row>
    <row r="134" spans="1:48" x14ac:dyDescent="0.45">
      <c r="A134" s="45">
        <v>23</v>
      </c>
      <c r="B134" s="46">
        <f t="shared" si="92"/>
        <v>46966</v>
      </c>
      <c r="C134" s="346" t="e">
        <f t="shared" si="99"/>
        <v>#NUM!</v>
      </c>
      <c r="D134" s="347" t="e">
        <f t="shared" si="64"/>
        <v>#NUM!</v>
      </c>
      <c r="E134" s="355" t="e">
        <f t="shared" si="65"/>
        <v>#NUM!</v>
      </c>
      <c r="F134" s="349" t="e">
        <f t="shared" si="79"/>
        <v>#NUM!</v>
      </c>
      <c r="H134" s="45">
        <v>23</v>
      </c>
      <c r="I134" s="46">
        <f t="shared" si="93"/>
        <v>46966</v>
      </c>
      <c r="J134" s="346" t="e">
        <f t="shared" si="66"/>
        <v>#NUM!</v>
      </c>
      <c r="K134" s="347" t="e">
        <f t="shared" si="67"/>
        <v>#NUM!</v>
      </c>
      <c r="L134" s="348" t="e">
        <f t="shared" si="100"/>
        <v>#NUM!</v>
      </c>
      <c r="M134" s="349" t="e">
        <f t="shared" si="81"/>
        <v>#NUM!</v>
      </c>
      <c r="O134" s="45">
        <v>23</v>
      </c>
      <c r="P134" s="46">
        <f t="shared" si="94"/>
        <v>46966</v>
      </c>
      <c r="Q134" s="346" t="e">
        <f t="shared" si="68"/>
        <v>#NUM!</v>
      </c>
      <c r="R134" s="347" t="e">
        <f t="shared" si="69"/>
        <v>#NUM!</v>
      </c>
      <c r="S134" s="348" t="e">
        <f t="shared" si="82"/>
        <v>#NUM!</v>
      </c>
      <c r="T134" s="349" t="e">
        <f t="shared" si="83"/>
        <v>#NUM!</v>
      </c>
      <c r="V134" s="45">
        <v>23</v>
      </c>
      <c r="W134" s="46">
        <f t="shared" si="95"/>
        <v>46966</v>
      </c>
      <c r="X134" s="346" t="e">
        <f t="shared" si="70"/>
        <v>#NUM!</v>
      </c>
      <c r="Y134" s="347" t="e">
        <f t="shared" si="71"/>
        <v>#NUM!</v>
      </c>
      <c r="Z134" s="348" t="e">
        <f t="shared" si="84"/>
        <v>#NUM!</v>
      </c>
      <c r="AA134" s="349" t="e">
        <f t="shared" si="85"/>
        <v>#NUM!</v>
      </c>
      <c r="AC134" s="45">
        <v>23</v>
      </c>
      <c r="AD134" s="46">
        <f t="shared" si="96"/>
        <v>46966</v>
      </c>
      <c r="AE134" s="346" t="e">
        <f t="shared" si="86"/>
        <v>#NUM!</v>
      </c>
      <c r="AF134" s="347" t="e">
        <f t="shared" si="72"/>
        <v>#NUM!</v>
      </c>
      <c r="AG134" s="348" t="e">
        <f t="shared" si="87"/>
        <v>#NUM!</v>
      </c>
      <c r="AH134" s="349" t="e">
        <f t="shared" si="73"/>
        <v>#NUM!</v>
      </c>
      <c r="AJ134" s="45">
        <v>23</v>
      </c>
      <c r="AK134" s="46">
        <f t="shared" si="97"/>
        <v>46966</v>
      </c>
      <c r="AL134" s="346" t="e">
        <f t="shared" si="88"/>
        <v>#NUM!</v>
      </c>
      <c r="AM134" s="347" t="e">
        <f t="shared" si="74"/>
        <v>#NUM!</v>
      </c>
      <c r="AN134" s="348" t="e">
        <f t="shared" si="89"/>
        <v>#NUM!</v>
      </c>
      <c r="AO134" s="349" t="e">
        <f t="shared" si="75"/>
        <v>#NUM!</v>
      </c>
      <c r="AQ134" s="45">
        <v>23</v>
      </c>
      <c r="AR134" s="46">
        <f t="shared" si="98"/>
        <v>46997</v>
      </c>
      <c r="AS134" s="346">
        <f t="shared" si="90"/>
        <v>0</v>
      </c>
      <c r="AT134" s="347">
        <f t="shared" si="76"/>
        <v>0</v>
      </c>
      <c r="AU134" s="348">
        <f t="shared" si="91"/>
        <v>0</v>
      </c>
      <c r="AV134" s="349">
        <f t="shared" si="77"/>
        <v>0</v>
      </c>
    </row>
    <row r="135" spans="1:48" ht="14.65" thickBot="1" x14ac:dyDescent="0.5">
      <c r="A135" s="47">
        <v>24</v>
      </c>
      <c r="B135" s="48">
        <f t="shared" si="92"/>
        <v>46997</v>
      </c>
      <c r="C135" s="350" t="e">
        <f t="shared" si="99"/>
        <v>#NUM!</v>
      </c>
      <c r="D135" s="351" t="e">
        <f t="shared" si="64"/>
        <v>#NUM!</v>
      </c>
      <c r="E135" s="356" t="e">
        <f t="shared" si="65"/>
        <v>#NUM!</v>
      </c>
      <c r="F135" s="353" t="e">
        <f t="shared" si="79"/>
        <v>#NUM!</v>
      </c>
      <c r="H135" s="47">
        <v>24</v>
      </c>
      <c r="I135" s="48">
        <f t="shared" si="93"/>
        <v>46997</v>
      </c>
      <c r="J135" s="350" t="e">
        <f t="shared" si="66"/>
        <v>#NUM!</v>
      </c>
      <c r="K135" s="351" t="e">
        <f t="shared" si="67"/>
        <v>#NUM!</v>
      </c>
      <c r="L135" s="352" t="e">
        <f t="shared" si="100"/>
        <v>#NUM!</v>
      </c>
      <c r="M135" s="353" t="e">
        <f t="shared" si="81"/>
        <v>#NUM!</v>
      </c>
      <c r="O135" s="47">
        <v>24</v>
      </c>
      <c r="P135" s="48">
        <f t="shared" si="94"/>
        <v>46997</v>
      </c>
      <c r="Q135" s="350" t="e">
        <f t="shared" si="68"/>
        <v>#NUM!</v>
      </c>
      <c r="R135" s="351" t="e">
        <f t="shared" si="69"/>
        <v>#NUM!</v>
      </c>
      <c r="S135" s="352" t="e">
        <f t="shared" si="82"/>
        <v>#NUM!</v>
      </c>
      <c r="T135" s="353" t="e">
        <f t="shared" si="83"/>
        <v>#NUM!</v>
      </c>
      <c r="V135" s="47">
        <v>24</v>
      </c>
      <c r="W135" s="48">
        <f t="shared" si="95"/>
        <v>46997</v>
      </c>
      <c r="X135" s="350" t="e">
        <f t="shared" si="70"/>
        <v>#NUM!</v>
      </c>
      <c r="Y135" s="351" t="e">
        <f t="shared" si="71"/>
        <v>#NUM!</v>
      </c>
      <c r="Z135" s="352" t="e">
        <f t="shared" si="84"/>
        <v>#NUM!</v>
      </c>
      <c r="AA135" s="353" t="e">
        <f t="shared" si="85"/>
        <v>#NUM!</v>
      </c>
      <c r="AC135" s="47">
        <v>24</v>
      </c>
      <c r="AD135" s="48">
        <f t="shared" si="96"/>
        <v>46997</v>
      </c>
      <c r="AE135" s="350" t="e">
        <f t="shared" si="86"/>
        <v>#NUM!</v>
      </c>
      <c r="AF135" s="351" t="e">
        <f t="shared" si="72"/>
        <v>#NUM!</v>
      </c>
      <c r="AG135" s="352" t="e">
        <f t="shared" si="87"/>
        <v>#NUM!</v>
      </c>
      <c r="AH135" s="353" t="e">
        <f t="shared" si="73"/>
        <v>#NUM!</v>
      </c>
      <c r="AJ135" s="47">
        <v>24</v>
      </c>
      <c r="AK135" s="48">
        <f t="shared" si="97"/>
        <v>46997</v>
      </c>
      <c r="AL135" s="350" t="e">
        <f t="shared" si="88"/>
        <v>#NUM!</v>
      </c>
      <c r="AM135" s="351" t="e">
        <f t="shared" si="74"/>
        <v>#NUM!</v>
      </c>
      <c r="AN135" s="352" t="e">
        <f t="shared" si="89"/>
        <v>#NUM!</v>
      </c>
      <c r="AO135" s="353" t="e">
        <f t="shared" si="75"/>
        <v>#NUM!</v>
      </c>
      <c r="AQ135" s="47">
        <v>24</v>
      </c>
      <c r="AR135" s="48">
        <f t="shared" si="98"/>
        <v>47027</v>
      </c>
      <c r="AS135" s="350">
        <f t="shared" si="90"/>
        <v>0</v>
      </c>
      <c r="AT135" s="351">
        <f t="shared" si="76"/>
        <v>0</v>
      </c>
      <c r="AU135" s="352">
        <f t="shared" si="91"/>
        <v>0</v>
      </c>
      <c r="AV135" s="353">
        <f t="shared" si="77"/>
        <v>0</v>
      </c>
    </row>
    <row r="136" spans="1:48" x14ac:dyDescent="0.45">
      <c r="A136" s="43">
        <v>25</v>
      </c>
      <c r="B136" s="44">
        <f t="shared" si="92"/>
        <v>47027</v>
      </c>
      <c r="C136" s="344" t="e">
        <f t="shared" si="99"/>
        <v>#NUM!</v>
      </c>
      <c r="D136" s="253" t="e">
        <f t="shared" si="64"/>
        <v>#NUM!</v>
      </c>
      <c r="E136" s="354" t="e">
        <f t="shared" si="65"/>
        <v>#NUM!</v>
      </c>
      <c r="F136" s="254" t="e">
        <f t="shared" si="79"/>
        <v>#NUM!</v>
      </c>
      <c r="H136" s="43">
        <v>25</v>
      </c>
      <c r="I136" s="44">
        <f t="shared" si="93"/>
        <v>47027</v>
      </c>
      <c r="J136" s="344" t="e">
        <f t="shared" si="66"/>
        <v>#NUM!</v>
      </c>
      <c r="K136" s="253" t="e">
        <f t="shared" si="67"/>
        <v>#NUM!</v>
      </c>
      <c r="L136" s="345" t="e">
        <f t="shared" si="100"/>
        <v>#NUM!</v>
      </c>
      <c r="M136" s="254" t="e">
        <f t="shared" si="81"/>
        <v>#NUM!</v>
      </c>
      <c r="O136" s="43">
        <v>25</v>
      </c>
      <c r="P136" s="44">
        <f t="shared" si="94"/>
        <v>47027</v>
      </c>
      <c r="Q136" s="344" t="e">
        <f t="shared" si="68"/>
        <v>#NUM!</v>
      </c>
      <c r="R136" s="253" t="e">
        <f t="shared" si="69"/>
        <v>#NUM!</v>
      </c>
      <c r="S136" s="345" t="e">
        <f t="shared" si="82"/>
        <v>#NUM!</v>
      </c>
      <c r="T136" s="254" t="e">
        <f t="shared" si="83"/>
        <v>#NUM!</v>
      </c>
      <c r="V136" s="43">
        <v>25</v>
      </c>
      <c r="W136" s="44">
        <f t="shared" si="95"/>
        <v>47027</v>
      </c>
      <c r="X136" s="344" t="e">
        <f t="shared" si="70"/>
        <v>#NUM!</v>
      </c>
      <c r="Y136" s="253" t="e">
        <f t="shared" si="71"/>
        <v>#NUM!</v>
      </c>
      <c r="Z136" s="345" t="e">
        <f t="shared" si="84"/>
        <v>#NUM!</v>
      </c>
      <c r="AA136" s="254" t="e">
        <f t="shared" si="85"/>
        <v>#NUM!</v>
      </c>
      <c r="AC136" s="43">
        <v>25</v>
      </c>
      <c r="AD136" s="44">
        <f t="shared" si="96"/>
        <v>47027</v>
      </c>
      <c r="AE136" s="344" t="e">
        <f t="shared" si="86"/>
        <v>#NUM!</v>
      </c>
      <c r="AF136" s="253" t="e">
        <f t="shared" si="72"/>
        <v>#NUM!</v>
      </c>
      <c r="AG136" s="345" t="e">
        <f t="shared" si="87"/>
        <v>#NUM!</v>
      </c>
      <c r="AH136" s="254" t="e">
        <f t="shared" si="73"/>
        <v>#NUM!</v>
      </c>
      <c r="AJ136" s="43">
        <v>25</v>
      </c>
      <c r="AK136" s="44">
        <f t="shared" si="97"/>
        <v>47027</v>
      </c>
      <c r="AL136" s="344" t="e">
        <f t="shared" si="88"/>
        <v>#NUM!</v>
      </c>
      <c r="AM136" s="253" t="e">
        <f t="shared" si="74"/>
        <v>#NUM!</v>
      </c>
      <c r="AN136" s="345" t="e">
        <f t="shared" si="89"/>
        <v>#NUM!</v>
      </c>
      <c r="AO136" s="254" t="e">
        <f t="shared" si="75"/>
        <v>#NUM!</v>
      </c>
      <c r="AQ136" s="43">
        <v>25</v>
      </c>
      <c r="AR136" s="44">
        <f t="shared" si="98"/>
        <v>47058</v>
      </c>
      <c r="AS136" s="344">
        <f t="shared" si="90"/>
        <v>0</v>
      </c>
      <c r="AT136" s="253">
        <f t="shared" si="76"/>
        <v>0</v>
      </c>
      <c r="AU136" s="345">
        <f t="shared" si="91"/>
        <v>0</v>
      </c>
      <c r="AV136" s="254">
        <f t="shared" si="77"/>
        <v>0</v>
      </c>
    </row>
    <row r="137" spans="1:48" x14ac:dyDescent="0.45">
      <c r="A137" s="45">
        <v>26</v>
      </c>
      <c r="B137" s="46">
        <f t="shared" si="92"/>
        <v>47058</v>
      </c>
      <c r="C137" s="346" t="e">
        <f t="shared" si="99"/>
        <v>#NUM!</v>
      </c>
      <c r="D137" s="347" t="e">
        <f t="shared" si="64"/>
        <v>#NUM!</v>
      </c>
      <c r="E137" s="355" t="e">
        <f t="shared" si="65"/>
        <v>#NUM!</v>
      </c>
      <c r="F137" s="349" t="e">
        <f t="shared" si="79"/>
        <v>#NUM!</v>
      </c>
      <c r="H137" s="45">
        <v>26</v>
      </c>
      <c r="I137" s="46">
        <f t="shared" si="93"/>
        <v>47058</v>
      </c>
      <c r="J137" s="346" t="e">
        <f t="shared" si="66"/>
        <v>#NUM!</v>
      </c>
      <c r="K137" s="347" t="e">
        <f t="shared" si="67"/>
        <v>#NUM!</v>
      </c>
      <c r="L137" s="348" t="e">
        <f t="shared" si="100"/>
        <v>#NUM!</v>
      </c>
      <c r="M137" s="349" t="e">
        <f t="shared" si="81"/>
        <v>#NUM!</v>
      </c>
      <c r="O137" s="45">
        <v>26</v>
      </c>
      <c r="P137" s="46">
        <f t="shared" si="94"/>
        <v>47058</v>
      </c>
      <c r="Q137" s="346" t="e">
        <f t="shared" si="68"/>
        <v>#NUM!</v>
      </c>
      <c r="R137" s="347" t="e">
        <f t="shared" si="69"/>
        <v>#NUM!</v>
      </c>
      <c r="S137" s="348" t="e">
        <f t="shared" si="82"/>
        <v>#NUM!</v>
      </c>
      <c r="T137" s="349" t="e">
        <f t="shared" si="83"/>
        <v>#NUM!</v>
      </c>
      <c r="V137" s="45">
        <v>26</v>
      </c>
      <c r="W137" s="46">
        <f t="shared" si="95"/>
        <v>47058</v>
      </c>
      <c r="X137" s="346" t="e">
        <f t="shared" si="70"/>
        <v>#NUM!</v>
      </c>
      <c r="Y137" s="347" t="e">
        <f t="shared" si="71"/>
        <v>#NUM!</v>
      </c>
      <c r="Z137" s="348" t="e">
        <f t="shared" si="84"/>
        <v>#NUM!</v>
      </c>
      <c r="AA137" s="349" t="e">
        <f t="shared" si="85"/>
        <v>#NUM!</v>
      </c>
      <c r="AC137" s="45">
        <v>26</v>
      </c>
      <c r="AD137" s="46">
        <f t="shared" si="96"/>
        <v>47058</v>
      </c>
      <c r="AE137" s="346" t="e">
        <f t="shared" si="86"/>
        <v>#NUM!</v>
      </c>
      <c r="AF137" s="347" t="e">
        <f t="shared" si="72"/>
        <v>#NUM!</v>
      </c>
      <c r="AG137" s="348" t="e">
        <f t="shared" si="87"/>
        <v>#NUM!</v>
      </c>
      <c r="AH137" s="349" t="e">
        <f t="shared" si="73"/>
        <v>#NUM!</v>
      </c>
      <c r="AJ137" s="45">
        <v>26</v>
      </c>
      <c r="AK137" s="46">
        <f t="shared" si="97"/>
        <v>47058</v>
      </c>
      <c r="AL137" s="346" t="e">
        <f t="shared" si="88"/>
        <v>#NUM!</v>
      </c>
      <c r="AM137" s="347" t="e">
        <f t="shared" si="74"/>
        <v>#NUM!</v>
      </c>
      <c r="AN137" s="348" t="e">
        <f t="shared" si="89"/>
        <v>#NUM!</v>
      </c>
      <c r="AO137" s="349" t="e">
        <f t="shared" si="75"/>
        <v>#NUM!</v>
      </c>
      <c r="AQ137" s="45">
        <v>26</v>
      </c>
      <c r="AR137" s="46">
        <f t="shared" si="98"/>
        <v>47088</v>
      </c>
      <c r="AS137" s="346">
        <f t="shared" si="90"/>
        <v>0</v>
      </c>
      <c r="AT137" s="347">
        <f t="shared" si="76"/>
        <v>0</v>
      </c>
      <c r="AU137" s="348">
        <f t="shared" si="91"/>
        <v>0</v>
      </c>
      <c r="AV137" s="349">
        <f t="shared" si="77"/>
        <v>0</v>
      </c>
    </row>
    <row r="138" spans="1:48" x14ac:dyDescent="0.45">
      <c r="A138" s="45">
        <v>27</v>
      </c>
      <c r="B138" s="46">
        <f t="shared" si="92"/>
        <v>47088</v>
      </c>
      <c r="C138" s="346" t="e">
        <f t="shared" si="99"/>
        <v>#NUM!</v>
      </c>
      <c r="D138" s="347" t="e">
        <f t="shared" si="64"/>
        <v>#NUM!</v>
      </c>
      <c r="E138" s="355" t="e">
        <f t="shared" si="65"/>
        <v>#NUM!</v>
      </c>
      <c r="F138" s="349" t="e">
        <f t="shared" si="79"/>
        <v>#NUM!</v>
      </c>
      <c r="H138" s="45">
        <v>27</v>
      </c>
      <c r="I138" s="46">
        <f t="shared" si="93"/>
        <v>47088</v>
      </c>
      <c r="J138" s="346" t="e">
        <f t="shared" si="66"/>
        <v>#NUM!</v>
      </c>
      <c r="K138" s="347" t="e">
        <f t="shared" si="67"/>
        <v>#NUM!</v>
      </c>
      <c r="L138" s="348" t="e">
        <f t="shared" si="100"/>
        <v>#NUM!</v>
      </c>
      <c r="M138" s="349" t="e">
        <f t="shared" si="81"/>
        <v>#NUM!</v>
      </c>
      <c r="O138" s="45">
        <v>27</v>
      </c>
      <c r="P138" s="46">
        <f t="shared" si="94"/>
        <v>47088</v>
      </c>
      <c r="Q138" s="346" t="e">
        <f t="shared" si="68"/>
        <v>#NUM!</v>
      </c>
      <c r="R138" s="347" t="e">
        <f t="shared" si="69"/>
        <v>#NUM!</v>
      </c>
      <c r="S138" s="348" t="e">
        <f t="shared" si="82"/>
        <v>#NUM!</v>
      </c>
      <c r="T138" s="349" t="e">
        <f t="shared" si="83"/>
        <v>#NUM!</v>
      </c>
      <c r="V138" s="45">
        <v>27</v>
      </c>
      <c r="W138" s="46">
        <f t="shared" si="95"/>
        <v>47088</v>
      </c>
      <c r="X138" s="346" t="e">
        <f t="shared" si="70"/>
        <v>#NUM!</v>
      </c>
      <c r="Y138" s="347" t="e">
        <f t="shared" si="71"/>
        <v>#NUM!</v>
      </c>
      <c r="Z138" s="348" t="e">
        <f t="shared" si="84"/>
        <v>#NUM!</v>
      </c>
      <c r="AA138" s="349" t="e">
        <f t="shared" si="85"/>
        <v>#NUM!</v>
      </c>
      <c r="AC138" s="45">
        <v>27</v>
      </c>
      <c r="AD138" s="46">
        <f t="shared" si="96"/>
        <v>47088</v>
      </c>
      <c r="AE138" s="346" t="e">
        <f t="shared" si="86"/>
        <v>#NUM!</v>
      </c>
      <c r="AF138" s="347" t="e">
        <f t="shared" si="72"/>
        <v>#NUM!</v>
      </c>
      <c r="AG138" s="348" t="e">
        <f t="shared" si="87"/>
        <v>#NUM!</v>
      </c>
      <c r="AH138" s="349" t="e">
        <f t="shared" si="73"/>
        <v>#NUM!</v>
      </c>
      <c r="AJ138" s="45">
        <v>27</v>
      </c>
      <c r="AK138" s="46">
        <f t="shared" si="97"/>
        <v>47088</v>
      </c>
      <c r="AL138" s="346" t="e">
        <f t="shared" si="88"/>
        <v>#NUM!</v>
      </c>
      <c r="AM138" s="347" t="e">
        <f t="shared" si="74"/>
        <v>#NUM!</v>
      </c>
      <c r="AN138" s="348" t="e">
        <f t="shared" si="89"/>
        <v>#NUM!</v>
      </c>
      <c r="AO138" s="349" t="e">
        <f t="shared" si="75"/>
        <v>#NUM!</v>
      </c>
      <c r="AQ138" s="45">
        <v>27</v>
      </c>
      <c r="AR138" s="46">
        <f t="shared" si="98"/>
        <v>47119</v>
      </c>
      <c r="AS138" s="346">
        <f t="shared" si="90"/>
        <v>0</v>
      </c>
      <c r="AT138" s="347">
        <f t="shared" si="76"/>
        <v>0</v>
      </c>
      <c r="AU138" s="348">
        <f t="shared" si="91"/>
        <v>0</v>
      </c>
      <c r="AV138" s="349">
        <f t="shared" si="77"/>
        <v>0</v>
      </c>
    </row>
    <row r="139" spans="1:48" x14ac:dyDescent="0.45">
      <c r="A139" s="45">
        <v>28</v>
      </c>
      <c r="B139" s="46">
        <f t="shared" si="92"/>
        <v>47119</v>
      </c>
      <c r="C139" s="346" t="e">
        <f t="shared" si="99"/>
        <v>#NUM!</v>
      </c>
      <c r="D139" s="347" t="e">
        <f t="shared" si="64"/>
        <v>#NUM!</v>
      </c>
      <c r="E139" s="355" t="e">
        <f t="shared" si="65"/>
        <v>#NUM!</v>
      </c>
      <c r="F139" s="349" t="e">
        <f t="shared" si="79"/>
        <v>#NUM!</v>
      </c>
      <c r="H139" s="45">
        <v>28</v>
      </c>
      <c r="I139" s="46">
        <f t="shared" si="93"/>
        <v>47119</v>
      </c>
      <c r="J139" s="346" t="e">
        <f t="shared" si="66"/>
        <v>#NUM!</v>
      </c>
      <c r="K139" s="347" t="e">
        <f t="shared" si="67"/>
        <v>#NUM!</v>
      </c>
      <c r="L139" s="348" t="e">
        <f t="shared" si="100"/>
        <v>#NUM!</v>
      </c>
      <c r="M139" s="349" t="e">
        <f t="shared" si="81"/>
        <v>#NUM!</v>
      </c>
      <c r="O139" s="45">
        <v>28</v>
      </c>
      <c r="P139" s="46">
        <f t="shared" si="94"/>
        <v>47119</v>
      </c>
      <c r="Q139" s="346" t="e">
        <f t="shared" si="68"/>
        <v>#NUM!</v>
      </c>
      <c r="R139" s="347" t="e">
        <f t="shared" si="69"/>
        <v>#NUM!</v>
      </c>
      <c r="S139" s="348" t="e">
        <f t="shared" si="82"/>
        <v>#NUM!</v>
      </c>
      <c r="T139" s="349" t="e">
        <f t="shared" si="83"/>
        <v>#NUM!</v>
      </c>
      <c r="V139" s="45">
        <v>28</v>
      </c>
      <c r="W139" s="46">
        <f t="shared" si="95"/>
        <v>47119</v>
      </c>
      <c r="X139" s="346" t="e">
        <f t="shared" si="70"/>
        <v>#NUM!</v>
      </c>
      <c r="Y139" s="347" t="e">
        <f t="shared" si="71"/>
        <v>#NUM!</v>
      </c>
      <c r="Z139" s="348" t="e">
        <f t="shared" si="84"/>
        <v>#NUM!</v>
      </c>
      <c r="AA139" s="349" t="e">
        <f t="shared" si="85"/>
        <v>#NUM!</v>
      </c>
      <c r="AC139" s="45">
        <v>28</v>
      </c>
      <c r="AD139" s="46">
        <f t="shared" si="96"/>
        <v>47119</v>
      </c>
      <c r="AE139" s="346" t="e">
        <f t="shared" si="86"/>
        <v>#NUM!</v>
      </c>
      <c r="AF139" s="347" t="e">
        <f t="shared" si="72"/>
        <v>#NUM!</v>
      </c>
      <c r="AG139" s="348" t="e">
        <f t="shared" si="87"/>
        <v>#NUM!</v>
      </c>
      <c r="AH139" s="349" t="e">
        <f t="shared" si="73"/>
        <v>#NUM!</v>
      </c>
      <c r="AJ139" s="45">
        <v>28</v>
      </c>
      <c r="AK139" s="46">
        <f t="shared" si="97"/>
        <v>47119</v>
      </c>
      <c r="AL139" s="346" t="e">
        <f t="shared" si="88"/>
        <v>#NUM!</v>
      </c>
      <c r="AM139" s="347" t="e">
        <f t="shared" si="74"/>
        <v>#NUM!</v>
      </c>
      <c r="AN139" s="348" t="e">
        <f t="shared" si="89"/>
        <v>#NUM!</v>
      </c>
      <c r="AO139" s="349" t="e">
        <f t="shared" si="75"/>
        <v>#NUM!</v>
      </c>
      <c r="AQ139" s="45">
        <v>28</v>
      </c>
      <c r="AR139" s="46">
        <f t="shared" si="98"/>
        <v>47150</v>
      </c>
      <c r="AS139" s="346">
        <f t="shared" si="90"/>
        <v>0</v>
      </c>
      <c r="AT139" s="347">
        <f t="shared" si="76"/>
        <v>0</v>
      </c>
      <c r="AU139" s="348">
        <f t="shared" si="91"/>
        <v>0</v>
      </c>
      <c r="AV139" s="349">
        <f t="shared" si="77"/>
        <v>0</v>
      </c>
    </row>
    <row r="140" spans="1:48" x14ac:dyDescent="0.45">
      <c r="A140" s="45">
        <v>29</v>
      </c>
      <c r="B140" s="46">
        <f t="shared" si="92"/>
        <v>47150</v>
      </c>
      <c r="C140" s="346" t="e">
        <f t="shared" si="99"/>
        <v>#NUM!</v>
      </c>
      <c r="D140" s="347" t="e">
        <f t="shared" si="64"/>
        <v>#NUM!</v>
      </c>
      <c r="E140" s="355" t="e">
        <f t="shared" si="65"/>
        <v>#NUM!</v>
      </c>
      <c r="F140" s="349" t="e">
        <f t="shared" si="79"/>
        <v>#NUM!</v>
      </c>
      <c r="H140" s="45">
        <v>29</v>
      </c>
      <c r="I140" s="46">
        <f t="shared" si="93"/>
        <v>47150</v>
      </c>
      <c r="J140" s="346" t="e">
        <f t="shared" si="66"/>
        <v>#NUM!</v>
      </c>
      <c r="K140" s="347" t="e">
        <f t="shared" si="67"/>
        <v>#NUM!</v>
      </c>
      <c r="L140" s="348" t="e">
        <f t="shared" si="100"/>
        <v>#NUM!</v>
      </c>
      <c r="M140" s="349" t="e">
        <f t="shared" si="81"/>
        <v>#NUM!</v>
      </c>
      <c r="O140" s="45">
        <v>29</v>
      </c>
      <c r="P140" s="46">
        <f t="shared" si="94"/>
        <v>47150</v>
      </c>
      <c r="Q140" s="346" t="e">
        <f t="shared" si="68"/>
        <v>#NUM!</v>
      </c>
      <c r="R140" s="347" t="e">
        <f t="shared" si="69"/>
        <v>#NUM!</v>
      </c>
      <c r="S140" s="348" t="e">
        <f t="shared" si="82"/>
        <v>#NUM!</v>
      </c>
      <c r="T140" s="349" t="e">
        <f t="shared" si="83"/>
        <v>#NUM!</v>
      </c>
      <c r="V140" s="45">
        <v>29</v>
      </c>
      <c r="W140" s="46">
        <f t="shared" si="95"/>
        <v>47150</v>
      </c>
      <c r="X140" s="346" t="e">
        <f t="shared" si="70"/>
        <v>#NUM!</v>
      </c>
      <c r="Y140" s="347" t="e">
        <f t="shared" si="71"/>
        <v>#NUM!</v>
      </c>
      <c r="Z140" s="348" t="e">
        <f t="shared" si="84"/>
        <v>#NUM!</v>
      </c>
      <c r="AA140" s="349" t="e">
        <f t="shared" si="85"/>
        <v>#NUM!</v>
      </c>
      <c r="AC140" s="45">
        <v>29</v>
      </c>
      <c r="AD140" s="46">
        <f t="shared" si="96"/>
        <v>47150</v>
      </c>
      <c r="AE140" s="346" t="e">
        <f t="shared" si="86"/>
        <v>#NUM!</v>
      </c>
      <c r="AF140" s="347" t="e">
        <f t="shared" si="72"/>
        <v>#NUM!</v>
      </c>
      <c r="AG140" s="348" t="e">
        <f t="shared" si="87"/>
        <v>#NUM!</v>
      </c>
      <c r="AH140" s="349" t="e">
        <f t="shared" si="73"/>
        <v>#NUM!</v>
      </c>
      <c r="AJ140" s="45">
        <v>29</v>
      </c>
      <c r="AK140" s="46">
        <f t="shared" si="97"/>
        <v>47150</v>
      </c>
      <c r="AL140" s="346" t="e">
        <f t="shared" si="88"/>
        <v>#NUM!</v>
      </c>
      <c r="AM140" s="347" t="e">
        <f t="shared" si="74"/>
        <v>#NUM!</v>
      </c>
      <c r="AN140" s="348" t="e">
        <f t="shared" si="89"/>
        <v>#NUM!</v>
      </c>
      <c r="AO140" s="349" t="e">
        <f t="shared" si="75"/>
        <v>#NUM!</v>
      </c>
      <c r="AQ140" s="45">
        <v>29</v>
      </c>
      <c r="AR140" s="46">
        <f t="shared" si="98"/>
        <v>47178</v>
      </c>
      <c r="AS140" s="346">
        <f t="shared" si="90"/>
        <v>0</v>
      </c>
      <c r="AT140" s="347">
        <f t="shared" si="76"/>
        <v>0</v>
      </c>
      <c r="AU140" s="348">
        <f t="shared" si="91"/>
        <v>0</v>
      </c>
      <c r="AV140" s="349">
        <f t="shared" si="77"/>
        <v>0</v>
      </c>
    </row>
    <row r="141" spans="1:48" x14ac:dyDescent="0.45">
      <c r="A141" s="45">
        <v>30</v>
      </c>
      <c r="B141" s="46">
        <f t="shared" si="92"/>
        <v>47178</v>
      </c>
      <c r="C141" s="346" t="e">
        <f t="shared" si="99"/>
        <v>#NUM!</v>
      </c>
      <c r="D141" s="347" t="e">
        <f t="shared" si="64"/>
        <v>#NUM!</v>
      </c>
      <c r="E141" s="355" t="e">
        <f t="shared" si="65"/>
        <v>#NUM!</v>
      </c>
      <c r="F141" s="349" t="e">
        <f t="shared" si="79"/>
        <v>#NUM!</v>
      </c>
      <c r="H141" s="45">
        <v>30</v>
      </c>
      <c r="I141" s="46">
        <f t="shared" si="93"/>
        <v>47178</v>
      </c>
      <c r="J141" s="346" t="e">
        <f t="shared" si="66"/>
        <v>#NUM!</v>
      </c>
      <c r="K141" s="347" t="e">
        <f t="shared" si="67"/>
        <v>#NUM!</v>
      </c>
      <c r="L141" s="348" t="e">
        <f t="shared" si="100"/>
        <v>#NUM!</v>
      </c>
      <c r="M141" s="349" t="e">
        <f t="shared" si="81"/>
        <v>#NUM!</v>
      </c>
      <c r="O141" s="45">
        <v>30</v>
      </c>
      <c r="P141" s="46">
        <f t="shared" si="94"/>
        <v>47178</v>
      </c>
      <c r="Q141" s="346" t="e">
        <f t="shared" si="68"/>
        <v>#NUM!</v>
      </c>
      <c r="R141" s="347" t="e">
        <f t="shared" si="69"/>
        <v>#NUM!</v>
      </c>
      <c r="S141" s="348" t="e">
        <f t="shared" si="82"/>
        <v>#NUM!</v>
      </c>
      <c r="T141" s="349" t="e">
        <f t="shared" si="83"/>
        <v>#NUM!</v>
      </c>
      <c r="V141" s="45">
        <v>30</v>
      </c>
      <c r="W141" s="46">
        <f t="shared" si="95"/>
        <v>47178</v>
      </c>
      <c r="X141" s="346" t="e">
        <f t="shared" si="70"/>
        <v>#NUM!</v>
      </c>
      <c r="Y141" s="347" t="e">
        <f t="shared" si="71"/>
        <v>#NUM!</v>
      </c>
      <c r="Z141" s="348" t="e">
        <f t="shared" si="84"/>
        <v>#NUM!</v>
      </c>
      <c r="AA141" s="349" t="e">
        <f t="shared" si="85"/>
        <v>#NUM!</v>
      </c>
      <c r="AC141" s="45">
        <v>30</v>
      </c>
      <c r="AD141" s="46">
        <f t="shared" si="96"/>
        <v>47178</v>
      </c>
      <c r="AE141" s="346" t="e">
        <f t="shared" si="86"/>
        <v>#NUM!</v>
      </c>
      <c r="AF141" s="347" t="e">
        <f t="shared" si="72"/>
        <v>#NUM!</v>
      </c>
      <c r="AG141" s="348" t="e">
        <f t="shared" si="87"/>
        <v>#NUM!</v>
      </c>
      <c r="AH141" s="349" t="e">
        <f t="shared" si="73"/>
        <v>#NUM!</v>
      </c>
      <c r="AJ141" s="45">
        <v>30</v>
      </c>
      <c r="AK141" s="46">
        <f t="shared" si="97"/>
        <v>47178</v>
      </c>
      <c r="AL141" s="346" t="e">
        <f t="shared" si="88"/>
        <v>#NUM!</v>
      </c>
      <c r="AM141" s="347" t="e">
        <f t="shared" si="74"/>
        <v>#NUM!</v>
      </c>
      <c r="AN141" s="348" t="e">
        <f t="shared" si="89"/>
        <v>#NUM!</v>
      </c>
      <c r="AO141" s="349" t="e">
        <f t="shared" si="75"/>
        <v>#NUM!</v>
      </c>
      <c r="AQ141" s="45">
        <v>30</v>
      </c>
      <c r="AR141" s="46">
        <f t="shared" si="98"/>
        <v>47209</v>
      </c>
      <c r="AS141" s="346">
        <f t="shared" si="90"/>
        <v>0</v>
      </c>
      <c r="AT141" s="347">
        <f t="shared" si="76"/>
        <v>0</v>
      </c>
      <c r="AU141" s="348">
        <f t="shared" si="91"/>
        <v>0</v>
      </c>
      <c r="AV141" s="349">
        <f t="shared" si="77"/>
        <v>0</v>
      </c>
    </row>
    <row r="142" spans="1:48" x14ac:dyDescent="0.45">
      <c r="A142" s="45">
        <v>31</v>
      </c>
      <c r="B142" s="46">
        <f t="shared" si="92"/>
        <v>47209</v>
      </c>
      <c r="C142" s="346" t="e">
        <f t="shared" si="99"/>
        <v>#NUM!</v>
      </c>
      <c r="D142" s="347" t="e">
        <f t="shared" si="64"/>
        <v>#NUM!</v>
      </c>
      <c r="E142" s="355" t="e">
        <f t="shared" si="65"/>
        <v>#NUM!</v>
      </c>
      <c r="F142" s="349" t="e">
        <f t="shared" si="79"/>
        <v>#NUM!</v>
      </c>
      <c r="H142" s="45">
        <v>31</v>
      </c>
      <c r="I142" s="46">
        <f t="shared" si="93"/>
        <v>47209</v>
      </c>
      <c r="J142" s="346" t="e">
        <f t="shared" si="66"/>
        <v>#NUM!</v>
      </c>
      <c r="K142" s="347" t="e">
        <f t="shared" si="67"/>
        <v>#NUM!</v>
      </c>
      <c r="L142" s="348" t="e">
        <f t="shared" si="100"/>
        <v>#NUM!</v>
      </c>
      <c r="M142" s="349" t="e">
        <f t="shared" si="81"/>
        <v>#NUM!</v>
      </c>
      <c r="O142" s="45">
        <v>31</v>
      </c>
      <c r="P142" s="46">
        <f t="shared" si="94"/>
        <v>47209</v>
      </c>
      <c r="Q142" s="346" t="e">
        <f t="shared" si="68"/>
        <v>#NUM!</v>
      </c>
      <c r="R142" s="347" t="e">
        <f t="shared" si="69"/>
        <v>#NUM!</v>
      </c>
      <c r="S142" s="348" t="e">
        <f t="shared" si="82"/>
        <v>#NUM!</v>
      </c>
      <c r="T142" s="349" t="e">
        <f t="shared" si="83"/>
        <v>#NUM!</v>
      </c>
      <c r="V142" s="45">
        <v>31</v>
      </c>
      <c r="W142" s="46">
        <f t="shared" si="95"/>
        <v>47209</v>
      </c>
      <c r="X142" s="346" t="e">
        <f t="shared" si="70"/>
        <v>#NUM!</v>
      </c>
      <c r="Y142" s="347" t="e">
        <f t="shared" si="71"/>
        <v>#NUM!</v>
      </c>
      <c r="Z142" s="348" t="e">
        <f t="shared" si="84"/>
        <v>#NUM!</v>
      </c>
      <c r="AA142" s="349" t="e">
        <f t="shared" si="85"/>
        <v>#NUM!</v>
      </c>
      <c r="AC142" s="45">
        <v>31</v>
      </c>
      <c r="AD142" s="46">
        <f t="shared" si="96"/>
        <v>47209</v>
      </c>
      <c r="AE142" s="346" t="e">
        <f t="shared" si="86"/>
        <v>#NUM!</v>
      </c>
      <c r="AF142" s="347" t="e">
        <f t="shared" si="72"/>
        <v>#NUM!</v>
      </c>
      <c r="AG142" s="348" t="e">
        <f t="shared" si="87"/>
        <v>#NUM!</v>
      </c>
      <c r="AH142" s="349" t="e">
        <f t="shared" si="73"/>
        <v>#NUM!</v>
      </c>
      <c r="AJ142" s="45">
        <v>31</v>
      </c>
      <c r="AK142" s="46">
        <f t="shared" si="97"/>
        <v>47209</v>
      </c>
      <c r="AL142" s="346" t="e">
        <f t="shared" si="88"/>
        <v>#NUM!</v>
      </c>
      <c r="AM142" s="347" t="e">
        <f t="shared" si="74"/>
        <v>#NUM!</v>
      </c>
      <c r="AN142" s="348" t="e">
        <f t="shared" si="89"/>
        <v>#NUM!</v>
      </c>
      <c r="AO142" s="349" t="e">
        <f t="shared" si="75"/>
        <v>#NUM!</v>
      </c>
      <c r="AQ142" s="45">
        <v>31</v>
      </c>
      <c r="AR142" s="46">
        <f t="shared" si="98"/>
        <v>47239</v>
      </c>
      <c r="AS142" s="346">
        <f t="shared" si="90"/>
        <v>0</v>
      </c>
      <c r="AT142" s="347">
        <f t="shared" si="76"/>
        <v>0</v>
      </c>
      <c r="AU142" s="348">
        <f t="shared" si="91"/>
        <v>0</v>
      </c>
      <c r="AV142" s="349">
        <f t="shared" si="77"/>
        <v>0</v>
      </c>
    </row>
    <row r="143" spans="1:48" x14ac:dyDescent="0.45">
      <c r="A143" s="45">
        <v>32</v>
      </c>
      <c r="B143" s="46">
        <f t="shared" si="92"/>
        <v>47239</v>
      </c>
      <c r="C143" s="346" t="e">
        <f t="shared" si="99"/>
        <v>#NUM!</v>
      </c>
      <c r="D143" s="347" t="e">
        <f t="shared" si="64"/>
        <v>#NUM!</v>
      </c>
      <c r="E143" s="355" t="e">
        <f t="shared" si="65"/>
        <v>#NUM!</v>
      </c>
      <c r="F143" s="349" t="e">
        <f t="shared" si="79"/>
        <v>#NUM!</v>
      </c>
      <c r="H143" s="45">
        <v>32</v>
      </c>
      <c r="I143" s="46">
        <f t="shared" si="93"/>
        <v>47239</v>
      </c>
      <c r="J143" s="346" t="e">
        <f t="shared" si="66"/>
        <v>#NUM!</v>
      </c>
      <c r="K143" s="347" t="e">
        <f t="shared" si="67"/>
        <v>#NUM!</v>
      </c>
      <c r="L143" s="348" t="e">
        <f t="shared" si="100"/>
        <v>#NUM!</v>
      </c>
      <c r="M143" s="349" t="e">
        <f t="shared" si="81"/>
        <v>#NUM!</v>
      </c>
      <c r="O143" s="45">
        <v>32</v>
      </c>
      <c r="P143" s="46">
        <f t="shared" si="94"/>
        <v>47239</v>
      </c>
      <c r="Q143" s="346" t="e">
        <f t="shared" si="68"/>
        <v>#NUM!</v>
      </c>
      <c r="R143" s="347" t="e">
        <f t="shared" si="69"/>
        <v>#NUM!</v>
      </c>
      <c r="S143" s="348" t="e">
        <f t="shared" si="82"/>
        <v>#NUM!</v>
      </c>
      <c r="T143" s="349" t="e">
        <f t="shared" si="83"/>
        <v>#NUM!</v>
      </c>
      <c r="V143" s="45">
        <v>32</v>
      </c>
      <c r="W143" s="46">
        <f t="shared" si="95"/>
        <v>47239</v>
      </c>
      <c r="X143" s="346" t="e">
        <f t="shared" si="70"/>
        <v>#NUM!</v>
      </c>
      <c r="Y143" s="347" t="e">
        <f t="shared" si="71"/>
        <v>#NUM!</v>
      </c>
      <c r="Z143" s="348" t="e">
        <f t="shared" si="84"/>
        <v>#NUM!</v>
      </c>
      <c r="AA143" s="349" t="e">
        <f t="shared" si="85"/>
        <v>#NUM!</v>
      </c>
      <c r="AC143" s="45">
        <v>32</v>
      </c>
      <c r="AD143" s="46">
        <f t="shared" si="96"/>
        <v>47239</v>
      </c>
      <c r="AE143" s="346" t="e">
        <f t="shared" si="86"/>
        <v>#NUM!</v>
      </c>
      <c r="AF143" s="347" t="e">
        <f t="shared" si="72"/>
        <v>#NUM!</v>
      </c>
      <c r="AG143" s="348" t="e">
        <f t="shared" si="87"/>
        <v>#NUM!</v>
      </c>
      <c r="AH143" s="349" t="e">
        <f t="shared" si="73"/>
        <v>#NUM!</v>
      </c>
      <c r="AJ143" s="45">
        <v>32</v>
      </c>
      <c r="AK143" s="46">
        <f t="shared" si="97"/>
        <v>47239</v>
      </c>
      <c r="AL143" s="346" t="e">
        <f t="shared" si="88"/>
        <v>#NUM!</v>
      </c>
      <c r="AM143" s="347" t="e">
        <f t="shared" si="74"/>
        <v>#NUM!</v>
      </c>
      <c r="AN143" s="348" t="e">
        <f t="shared" si="89"/>
        <v>#NUM!</v>
      </c>
      <c r="AO143" s="349" t="e">
        <f t="shared" si="75"/>
        <v>#NUM!</v>
      </c>
      <c r="AQ143" s="45">
        <v>32</v>
      </c>
      <c r="AR143" s="46">
        <f t="shared" si="98"/>
        <v>47270</v>
      </c>
      <c r="AS143" s="346">
        <f t="shared" si="90"/>
        <v>0</v>
      </c>
      <c r="AT143" s="347">
        <f t="shared" si="76"/>
        <v>0</v>
      </c>
      <c r="AU143" s="348">
        <f t="shared" si="91"/>
        <v>0</v>
      </c>
      <c r="AV143" s="349">
        <f t="shared" si="77"/>
        <v>0</v>
      </c>
    </row>
    <row r="144" spans="1:48" x14ac:dyDescent="0.45">
      <c r="A144" s="45">
        <v>33</v>
      </c>
      <c r="B144" s="46">
        <f t="shared" si="92"/>
        <v>47270</v>
      </c>
      <c r="C144" s="346" t="e">
        <f t="shared" si="99"/>
        <v>#NUM!</v>
      </c>
      <c r="D144" s="347" t="e">
        <f t="shared" si="64"/>
        <v>#NUM!</v>
      </c>
      <c r="E144" s="355" t="e">
        <f t="shared" si="65"/>
        <v>#NUM!</v>
      </c>
      <c r="F144" s="349" t="e">
        <f t="shared" si="79"/>
        <v>#NUM!</v>
      </c>
      <c r="H144" s="45">
        <v>33</v>
      </c>
      <c r="I144" s="46">
        <f t="shared" si="93"/>
        <v>47270</v>
      </c>
      <c r="J144" s="346" t="e">
        <f t="shared" si="66"/>
        <v>#NUM!</v>
      </c>
      <c r="K144" s="347" t="e">
        <f t="shared" si="67"/>
        <v>#NUM!</v>
      </c>
      <c r="L144" s="348" t="e">
        <f t="shared" si="100"/>
        <v>#NUM!</v>
      </c>
      <c r="M144" s="349" t="e">
        <f t="shared" si="81"/>
        <v>#NUM!</v>
      </c>
      <c r="O144" s="45">
        <v>33</v>
      </c>
      <c r="P144" s="46">
        <f t="shared" si="94"/>
        <v>47270</v>
      </c>
      <c r="Q144" s="346" t="e">
        <f t="shared" si="68"/>
        <v>#NUM!</v>
      </c>
      <c r="R144" s="347" t="e">
        <f t="shared" si="69"/>
        <v>#NUM!</v>
      </c>
      <c r="S144" s="348" t="e">
        <f t="shared" si="82"/>
        <v>#NUM!</v>
      </c>
      <c r="T144" s="349" t="e">
        <f t="shared" si="83"/>
        <v>#NUM!</v>
      </c>
      <c r="V144" s="45">
        <v>33</v>
      </c>
      <c r="W144" s="46">
        <f t="shared" si="95"/>
        <v>47270</v>
      </c>
      <c r="X144" s="346" t="e">
        <f t="shared" si="70"/>
        <v>#NUM!</v>
      </c>
      <c r="Y144" s="347" t="e">
        <f t="shared" si="71"/>
        <v>#NUM!</v>
      </c>
      <c r="Z144" s="348" t="e">
        <f t="shared" si="84"/>
        <v>#NUM!</v>
      </c>
      <c r="AA144" s="349" t="e">
        <f t="shared" si="85"/>
        <v>#NUM!</v>
      </c>
      <c r="AC144" s="45">
        <v>33</v>
      </c>
      <c r="AD144" s="46">
        <f t="shared" si="96"/>
        <v>47270</v>
      </c>
      <c r="AE144" s="346" t="e">
        <f t="shared" si="86"/>
        <v>#NUM!</v>
      </c>
      <c r="AF144" s="347" t="e">
        <f t="shared" si="72"/>
        <v>#NUM!</v>
      </c>
      <c r="AG144" s="348" t="e">
        <f t="shared" si="87"/>
        <v>#NUM!</v>
      </c>
      <c r="AH144" s="349" t="e">
        <f t="shared" si="73"/>
        <v>#NUM!</v>
      </c>
      <c r="AJ144" s="45">
        <v>33</v>
      </c>
      <c r="AK144" s="46">
        <f t="shared" si="97"/>
        <v>47270</v>
      </c>
      <c r="AL144" s="346" t="e">
        <f t="shared" si="88"/>
        <v>#NUM!</v>
      </c>
      <c r="AM144" s="347" t="e">
        <f t="shared" si="74"/>
        <v>#NUM!</v>
      </c>
      <c r="AN144" s="348" t="e">
        <f t="shared" si="89"/>
        <v>#NUM!</v>
      </c>
      <c r="AO144" s="349" t="e">
        <f t="shared" si="75"/>
        <v>#NUM!</v>
      </c>
      <c r="AQ144" s="45">
        <v>33</v>
      </c>
      <c r="AR144" s="46">
        <f t="shared" si="98"/>
        <v>47300</v>
      </c>
      <c r="AS144" s="346">
        <f t="shared" si="90"/>
        <v>0</v>
      </c>
      <c r="AT144" s="347">
        <f t="shared" si="76"/>
        <v>0</v>
      </c>
      <c r="AU144" s="348">
        <f t="shared" si="91"/>
        <v>0</v>
      </c>
      <c r="AV144" s="349">
        <f t="shared" si="77"/>
        <v>0</v>
      </c>
    </row>
    <row r="145" spans="1:48" x14ac:dyDescent="0.45">
      <c r="A145" s="45">
        <v>34</v>
      </c>
      <c r="B145" s="46">
        <f t="shared" si="92"/>
        <v>47300</v>
      </c>
      <c r="C145" s="346" t="e">
        <f t="shared" si="99"/>
        <v>#NUM!</v>
      </c>
      <c r="D145" s="347" t="e">
        <f t="shared" si="64"/>
        <v>#NUM!</v>
      </c>
      <c r="E145" s="355" t="e">
        <f t="shared" si="65"/>
        <v>#NUM!</v>
      </c>
      <c r="F145" s="349" t="e">
        <f t="shared" si="79"/>
        <v>#NUM!</v>
      </c>
      <c r="H145" s="45">
        <v>34</v>
      </c>
      <c r="I145" s="46">
        <f t="shared" si="93"/>
        <v>47300</v>
      </c>
      <c r="J145" s="346" t="e">
        <f t="shared" si="66"/>
        <v>#NUM!</v>
      </c>
      <c r="K145" s="347" t="e">
        <f t="shared" si="67"/>
        <v>#NUM!</v>
      </c>
      <c r="L145" s="348" t="e">
        <f t="shared" si="100"/>
        <v>#NUM!</v>
      </c>
      <c r="M145" s="349" t="e">
        <f t="shared" si="81"/>
        <v>#NUM!</v>
      </c>
      <c r="O145" s="45">
        <v>34</v>
      </c>
      <c r="P145" s="46">
        <f t="shared" si="94"/>
        <v>47300</v>
      </c>
      <c r="Q145" s="346" t="e">
        <f t="shared" si="68"/>
        <v>#NUM!</v>
      </c>
      <c r="R145" s="347" t="e">
        <f t="shared" si="69"/>
        <v>#NUM!</v>
      </c>
      <c r="S145" s="348" t="e">
        <f t="shared" si="82"/>
        <v>#NUM!</v>
      </c>
      <c r="T145" s="349" t="e">
        <f t="shared" si="83"/>
        <v>#NUM!</v>
      </c>
      <c r="V145" s="45">
        <v>34</v>
      </c>
      <c r="W145" s="46">
        <f t="shared" si="95"/>
        <v>47300</v>
      </c>
      <c r="X145" s="346" t="e">
        <f t="shared" si="70"/>
        <v>#NUM!</v>
      </c>
      <c r="Y145" s="347" t="e">
        <f t="shared" si="71"/>
        <v>#NUM!</v>
      </c>
      <c r="Z145" s="348" t="e">
        <f t="shared" si="84"/>
        <v>#NUM!</v>
      </c>
      <c r="AA145" s="349" t="e">
        <f t="shared" si="85"/>
        <v>#NUM!</v>
      </c>
      <c r="AC145" s="45">
        <v>34</v>
      </c>
      <c r="AD145" s="46">
        <f t="shared" si="96"/>
        <v>47300</v>
      </c>
      <c r="AE145" s="346" t="e">
        <f t="shared" si="86"/>
        <v>#NUM!</v>
      </c>
      <c r="AF145" s="347" t="e">
        <f t="shared" si="72"/>
        <v>#NUM!</v>
      </c>
      <c r="AG145" s="348" t="e">
        <f t="shared" si="87"/>
        <v>#NUM!</v>
      </c>
      <c r="AH145" s="349" t="e">
        <f t="shared" si="73"/>
        <v>#NUM!</v>
      </c>
      <c r="AJ145" s="45">
        <v>34</v>
      </c>
      <c r="AK145" s="46">
        <f t="shared" si="97"/>
        <v>47300</v>
      </c>
      <c r="AL145" s="346" t="e">
        <f t="shared" si="88"/>
        <v>#NUM!</v>
      </c>
      <c r="AM145" s="347" t="e">
        <f t="shared" si="74"/>
        <v>#NUM!</v>
      </c>
      <c r="AN145" s="348" t="e">
        <f t="shared" si="89"/>
        <v>#NUM!</v>
      </c>
      <c r="AO145" s="349" t="e">
        <f t="shared" si="75"/>
        <v>#NUM!</v>
      </c>
      <c r="AQ145" s="45">
        <v>34</v>
      </c>
      <c r="AR145" s="46">
        <f t="shared" si="98"/>
        <v>47331</v>
      </c>
      <c r="AS145" s="346">
        <f t="shared" si="90"/>
        <v>0</v>
      </c>
      <c r="AT145" s="347">
        <f t="shared" si="76"/>
        <v>0</v>
      </c>
      <c r="AU145" s="348">
        <f t="shared" si="91"/>
        <v>0</v>
      </c>
      <c r="AV145" s="349">
        <f t="shared" si="77"/>
        <v>0</v>
      </c>
    </row>
    <row r="146" spans="1:48" x14ac:dyDescent="0.45">
      <c r="A146" s="45">
        <v>35</v>
      </c>
      <c r="B146" s="46">
        <f t="shared" si="92"/>
        <v>47331</v>
      </c>
      <c r="C146" s="346" t="e">
        <f t="shared" si="99"/>
        <v>#NUM!</v>
      </c>
      <c r="D146" s="347" t="e">
        <f t="shared" si="64"/>
        <v>#NUM!</v>
      </c>
      <c r="E146" s="355" t="e">
        <f t="shared" si="65"/>
        <v>#NUM!</v>
      </c>
      <c r="F146" s="349" t="e">
        <f t="shared" si="79"/>
        <v>#NUM!</v>
      </c>
      <c r="H146" s="45">
        <v>35</v>
      </c>
      <c r="I146" s="46">
        <f t="shared" si="93"/>
        <v>47331</v>
      </c>
      <c r="J146" s="346" t="e">
        <f t="shared" si="66"/>
        <v>#NUM!</v>
      </c>
      <c r="K146" s="347" t="e">
        <f t="shared" si="67"/>
        <v>#NUM!</v>
      </c>
      <c r="L146" s="348" t="e">
        <f t="shared" si="100"/>
        <v>#NUM!</v>
      </c>
      <c r="M146" s="349" t="e">
        <f t="shared" si="81"/>
        <v>#NUM!</v>
      </c>
      <c r="O146" s="45">
        <v>35</v>
      </c>
      <c r="P146" s="46">
        <f t="shared" si="94"/>
        <v>47331</v>
      </c>
      <c r="Q146" s="346" t="e">
        <f t="shared" si="68"/>
        <v>#NUM!</v>
      </c>
      <c r="R146" s="347" t="e">
        <f t="shared" si="69"/>
        <v>#NUM!</v>
      </c>
      <c r="S146" s="348" t="e">
        <f t="shared" si="82"/>
        <v>#NUM!</v>
      </c>
      <c r="T146" s="349" t="e">
        <f t="shared" si="83"/>
        <v>#NUM!</v>
      </c>
      <c r="V146" s="45">
        <v>35</v>
      </c>
      <c r="W146" s="46">
        <f t="shared" si="95"/>
        <v>47331</v>
      </c>
      <c r="X146" s="346" t="e">
        <f t="shared" si="70"/>
        <v>#NUM!</v>
      </c>
      <c r="Y146" s="347" t="e">
        <f t="shared" si="71"/>
        <v>#NUM!</v>
      </c>
      <c r="Z146" s="348" t="e">
        <f t="shared" si="84"/>
        <v>#NUM!</v>
      </c>
      <c r="AA146" s="349" t="e">
        <f t="shared" si="85"/>
        <v>#NUM!</v>
      </c>
      <c r="AC146" s="45">
        <v>35</v>
      </c>
      <c r="AD146" s="46">
        <f t="shared" si="96"/>
        <v>47331</v>
      </c>
      <c r="AE146" s="346" t="e">
        <f t="shared" si="86"/>
        <v>#NUM!</v>
      </c>
      <c r="AF146" s="347" t="e">
        <f t="shared" si="72"/>
        <v>#NUM!</v>
      </c>
      <c r="AG146" s="348" t="e">
        <f t="shared" si="87"/>
        <v>#NUM!</v>
      </c>
      <c r="AH146" s="349" t="e">
        <f t="shared" si="73"/>
        <v>#NUM!</v>
      </c>
      <c r="AJ146" s="45">
        <v>35</v>
      </c>
      <c r="AK146" s="46">
        <f t="shared" si="97"/>
        <v>47331</v>
      </c>
      <c r="AL146" s="346" t="e">
        <f t="shared" si="88"/>
        <v>#NUM!</v>
      </c>
      <c r="AM146" s="347" t="e">
        <f t="shared" si="74"/>
        <v>#NUM!</v>
      </c>
      <c r="AN146" s="348" t="e">
        <f t="shared" si="89"/>
        <v>#NUM!</v>
      </c>
      <c r="AO146" s="349" t="e">
        <f t="shared" si="75"/>
        <v>#NUM!</v>
      </c>
      <c r="AQ146" s="45">
        <v>35</v>
      </c>
      <c r="AR146" s="46">
        <f t="shared" si="98"/>
        <v>47362</v>
      </c>
      <c r="AS146" s="346">
        <f t="shared" si="90"/>
        <v>0</v>
      </c>
      <c r="AT146" s="347">
        <f t="shared" si="76"/>
        <v>0</v>
      </c>
      <c r="AU146" s="348">
        <f t="shared" si="91"/>
        <v>0</v>
      </c>
      <c r="AV146" s="349">
        <f t="shared" si="77"/>
        <v>0</v>
      </c>
    </row>
    <row r="147" spans="1:48" ht="14.65" thickBot="1" x14ac:dyDescent="0.5">
      <c r="A147" s="47">
        <v>36</v>
      </c>
      <c r="B147" s="48">
        <f t="shared" si="92"/>
        <v>47362</v>
      </c>
      <c r="C147" s="350" t="e">
        <f t="shared" si="99"/>
        <v>#NUM!</v>
      </c>
      <c r="D147" s="351" t="e">
        <f t="shared" si="64"/>
        <v>#NUM!</v>
      </c>
      <c r="E147" s="356" t="e">
        <f t="shared" si="65"/>
        <v>#NUM!</v>
      </c>
      <c r="F147" s="353" t="e">
        <f t="shared" si="79"/>
        <v>#NUM!</v>
      </c>
      <c r="H147" s="47">
        <v>36</v>
      </c>
      <c r="I147" s="48">
        <f t="shared" si="93"/>
        <v>47362</v>
      </c>
      <c r="J147" s="350" t="e">
        <f t="shared" si="66"/>
        <v>#NUM!</v>
      </c>
      <c r="K147" s="351" t="e">
        <f t="shared" si="67"/>
        <v>#NUM!</v>
      </c>
      <c r="L147" s="352" t="e">
        <f t="shared" si="100"/>
        <v>#NUM!</v>
      </c>
      <c r="M147" s="353" t="e">
        <f t="shared" si="81"/>
        <v>#NUM!</v>
      </c>
      <c r="O147" s="47">
        <v>36</v>
      </c>
      <c r="P147" s="48">
        <f t="shared" si="94"/>
        <v>47362</v>
      </c>
      <c r="Q147" s="350" t="e">
        <f t="shared" si="68"/>
        <v>#NUM!</v>
      </c>
      <c r="R147" s="351" t="e">
        <f t="shared" si="69"/>
        <v>#NUM!</v>
      </c>
      <c r="S147" s="352" t="e">
        <f t="shared" si="82"/>
        <v>#NUM!</v>
      </c>
      <c r="T147" s="353" t="e">
        <f t="shared" si="83"/>
        <v>#NUM!</v>
      </c>
      <c r="V147" s="47">
        <v>36</v>
      </c>
      <c r="W147" s="48">
        <f t="shared" si="95"/>
        <v>47362</v>
      </c>
      <c r="X147" s="350" t="e">
        <f t="shared" si="70"/>
        <v>#NUM!</v>
      </c>
      <c r="Y147" s="351" t="e">
        <f t="shared" si="71"/>
        <v>#NUM!</v>
      </c>
      <c r="Z147" s="352" t="e">
        <f t="shared" si="84"/>
        <v>#NUM!</v>
      </c>
      <c r="AA147" s="353" t="e">
        <f t="shared" si="85"/>
        <v>#NUM!</v>
      </c>
      <c r="AC147" s="47">
        <v>36</v>
      </c>
      <c r="AD147" s="48">
        <f t="shared" si="96"/>
        <v>47362</v>
      </c>
      <c r="AE147" s="350" t="e">
        <f t="shared" si="86"/>
        <v>#NUM!</v>
      </c>
      <c r="AF147" s="351" t="e">
        <f t="shared" si="72"/>
        <v>#NUM!</v>
      </c>
      <c r="AG147" s="352" t="e">
        <f t="shared" si="87"/>
        <v>#NUM!</v>
      </c>
      <c r="AH147" s="353" t="e">
        <f t="shared" si="73"/>
        <v>#NUM!</v>
      </c>
      <c r="AJ147" s="47">
        <v>36</v>
      </c>
      <c r="AK147" s="48">
        <f t="shared" si="97"/>
        <v>47362</v>
      </c>
      <c r="AL147" s="350" t="e">
        <f t="shared" si="88"/>
        <v>#NUM!</v>
      </c>
      <c r="AM147" s="351" t="e">
        <f t="shared" si="74"/>
        <v>#NUM!</v>
      </c>
      <c r="AN147" s="352" t="e">
        <f t="shared" si="89"/>
        <v>#NUM!</v>
      </c>
      <c r="AO147" s="353" t="e">
        <f t="shared" si="75"/>
        <v>#NUM!</v>
      </c>
      <c r="AQ147" s="47">
        <v>36</v>
      </c>
      <c r="AR147" s="48">
        <f t="shared" si="98"/>
        <v>47392</v>
      </c>
      <c r="AS147" s="350">
        <f t="shared" si="90"/>
        <v>0</v>
      </c>
      <c r="AT147" s="351">
        <f t="shared" si="76"/>
        <v>0</v>
      </c>
      <c r="AU147" s="352">
        <f t="shared" si="91"/>
        <v>0</v>
      </c>
      <c r="AV147" s="353">
        <f t="shared" si="77"/>
        <v>0</v>
      </c>
    </row>
    <row r="148" spans="1:48" x14ac:dyDescent="0.45">
      <c r="A148" s="43">
        <v>37</v>
      </c>
      <c r="B148" s="44">
        <f t="shared" si="92"/>
        <v>47392</v>
      </c>
      <c r="C148" s="344" t="e">
        <f t="shared" si="99"/>
        <v>#NUM!</v>
      </c>
      <c r="D148" s="253" t="e">
        <f t="shared" si="64"/>
        <v>#NUM!</v>
      </c>
      <c r="E148" s="354" t="e">
        <f t="shared" si="65"/>
        <v>#NUM!</v>
      </c>
      <c r="F148" s="254" t="e">
        <f t="shared" si="79"/>
        <v>#NUM!</v>
      </c>
      <c r="H148" s="43">
        <v>37</v>
      </c>
      <c r="I148" s="44">
        <f t="shared" si="93"/>
        <v>47392</v>
      </c>
      <c r="J148" s="344" t="e">
        <f t="shared" si="66"/>
        <v>#NUM!</v>
      </c>
      <c r="K148" s="253" t="e">
        <f t="shared" si="67"/>
        <v>#NUM!</v>
      </c>
      <c r="L148" s="345" t="e">
        <f t="shared" si="100"/>
        <v>#NUM!</v>
      </c>
      <c r="M148" s="254" t="e">
        <f t="shared" si="81"/>
        <v>#NUM!</v>
      </c>
      <c r="O148" s="43">
        <v>37</v>
      </c>
      <c r="P148" s="44">
        <f t="shared" si="94"/>
        <v>47392</v>
      </c>
      <c r="Q148" s="344" t="e">
        <f t="shared" si="68"/>
        <v>#NUM!</v>
      </c>
      <c r="R148" s="253" t="e">
        <f t="shared" si="69"/>
        <v>#NUM!</v>
      </c>
      <c r="S148" s="345" t="e">
        <f t="shared" si="82"/>
        <v>#NUM!</v>
      </c>
      <c r="T148" s="254" t="e">
        <f t="shared" si="83"/>
        <v>#NUM!</v>
      </c>
      <c r="V148" s="43">
        <v>37</v>
      </c>
      <c r="W148" s="44">
        <f t="shared" si="95"/>
        <v>47392</v>
      </c>
      <c r="X148" s="344" t="e">
        <f t="shared" si="70"/>
        <v>#NUM!</v>
      </c>
      <c r="Y148" s="253" t="e">
        <f t="shared" si="71"/>
        <v>#NUM!</v>
      </c>
      <c r="Z148" s="345" t="e">
        <f t="shared" si="84"/>
        <v>#NUM!</v>
      </c>
      <c r="AA148" s="254" t="e">
        <f t="shared" si="85"/>
        <v>#NUM!</v>
      </c>
      <c r="AC148" s="43">
        <v>37</v>
      </c>
      <c r="AD148" s="44">
        <f t="shared" si="96"/>
        <v>47392</v>
      </c>
      <c r="AE148" s="344" t="e">
        <f t="shared" si="86"/>
        <v>#NUM!</v>
      </c>
      <c r="AF148" s="253" t="e">
        <f t="shared" si="72"/>
        <v>#NUM!</v>
      </c>
      <c r="AG148" s="345" t="e">
        <f t="shared" si="87"/>
        <v>#NUM!</v>
      </c>
      <c r="AH148" s="254" t="e">
        <f t="shared" si="73"/>
        <v>#NUM!</v>
      </c>
      <c r="AJ148" s="43">
        <v>37</v>
      </c>
      <c r="AK148" s="44">
        <f t="shared" si="97"/>
        <v>47392</v>
      </c>
      <c r="AL148" s="344" t="e">
        <f t="shared" si="88"/>
        <v>#NUM!</v>
      </c>
      <c r="AM148" s="253" t="e">
        <f t="shared" si="74"/>
        <v>#NUM!</v>
      </c>
      <c r="AN148" s="345" t="e">
        <f t="shared" si="89"/>
        <v>#NUM!</v>
      </c>
      <c r="AO148" s="254" t="e">
        <f t="shared" si="75"/>
        <v>#NUM!</v>
      </c>
      <c r="AQ148" s="43">
        <v>37</v>
      </c>
      <c r="AR148" s="44">
        <f t="shared" si="98"/>
        <v>47423</v>
      </c>
      <c r="AS148" s="344">
        <f t="shared" si="90"/>
        <v>0</v>
      </c>
      <c r="AT148" s="253">
        <f t="shared" si="76"/>
        <v>0</v>
      </c>
      <c r="AU148" s="345">
        <f t="shared" si="91"/>
        <v>0</v>
      </c>
      <c r="AV148" s="254">
        <f t="shared" si="77"/>
        <v>0</v>
      </c>
    </row>
    <row r="149" spans="1:48" x14ac:dyDescent="0.45">
      <c r="A149" s="45">
        <v>38</v>
      </c>
      <c r="B149" s="46">
        <f t="shared" si="92"/>
        <v>47423</v>
      </c>
      <c r="C149" s="346" t="e">
        <f t="shared" si="99"/>
        <v>#NUM!</v>
      </c>
      <c r="D149" s="347" t="e">
        <f t="shared" si="64"/>
        <v>#NUM!</v>
      </c>
      <c r="E149" s="355" t="e">
        <f t="shared" si="65"/>
        <v>#NUM!</v>
      </c>
      <c r="F149" s="349" t="e">
        <f t="shared" si="79"/>
        <v>#NUM!</v>
      </c>
      <c r="H149" s="45">
        <v>38</v>
      </c>
      <c r="I149" s="46">
        <f t="shared" si="93"/>
        <v>47423</v>
      </c>
      <c r="J149" s="346" t="e">
        <f t="shared" si="66"/>
        <v>#NUM!</v>
      </c>
      <c r="K149" s="347" t="e">
        <f t="shared" si="67"/>
        <v>#NUM!</v>
      </c>
      <c r="L149" s="348" t="e">
        <f t="shared" si="100"/>
        <v>#NUM!</v>
      </c>
      <c r="M149" s="349" t="e">
        <f t="shared" si="81"/>
        <v>#NUM!</v>
      </c>
      <c r="O149" s="45">
        <v>38</v>
      </c>
      <c r="P149" s="46">
        <f t="shared" si="94"/>
        <v>47423</v>
      </c>
      <c r="Q149" s="346" t="e">
        <f t="shared" si="68"/>
        <v>#NUM!</v>
      </c>
      <c r="R149" s="347" t="e">
        <f t="shared" si="69"/>
        <v>#NUM!</v>
      </c>
      <c r="S149" s="348" t="e">
        <f t="shared" si="82"/>
        <v>#NUM!</v>
      </c>
      <c r="T149" s="349" t="e">
        <f t="shared" si="83"/>
        <v>#NUM!</v>
      </c>
      <c r="V149" s="45">
        <v>38</v>
      </c>
      <c r="W149" s="46">
        <f t="shared" si="95"/>
        <v>47423</v>
      </c>
      <c r="X149" s="346" t="e">
        <f t="shared" si="70"/>
        <v>#NUM!</v>
      </c>
      <c r="Y149" s="347" t="e">
        <f t="shared" si="71"/>
        <v>#NUM!</v>
      </c>
      <c r="Z149" s="348" t="e">
        <f t="shared" si="84"/>
        <v>#NUM!</v>
      </c>
      <c r="AA149" s="349" t="e">
        <f t="shared" si="85"/>
        <v>#NUM!</v>
      </c>
      <c r="AC149" s="45">
        <v>38</v>
      </c>
      <c r="AD149" s="46">
        <f t="shared" si="96"/>
        <v>47423</v>
      </c>
      <c r="AE149" s="346" t="e">
        <f t="shared" si="86"/>
        <v>#NUM!</v>
      </c>
      <c r="AF149" s="347" t="e">
        <f t="shared" si="72"/>
        <v>#NUM!</v>
      </c>
      <c r="AG149" s="348" t="e">
        <f t="shared" si="87"/>
        <v>#NUM!</v>
      </c>
      <c r="AH149" s="349" t="e">
        <f t="shared" si="73"/>
        <v>#NUM!</v>
      </c>
      <c r="AJ149" s="45">
        <v>38</v>
      </c>
      <c r="AK149" s="46">
        <f t="shared" si="97"/>
        <v>47423</v>
      </c>
      <c r="AL149" s="346" t="e">
        <f t="shared" si="88"/>
        <v>#NUM!</v>
      </c>
      <c r="AM149" s="347" t="e">
        <f t="shared" si="74"/>
        <v>#NUM!</v>
      </c>
      <c r="AN149" s="348" t="e">
        <f t="shared" si="89"/>
        <v>#NUM!</v>
      </c>
      <c r="AO149" s="349" t="e">
        <f t="shared" si="75"/>
        <v>#NUM!</v>
      </c>
      <c r="AQ149" s="45">
        <v>38</v>
      </c>
      <c r="AR149" s="46">
        <f t="shared" si="98"/>
        <v>47453</v>
      </c>
      <c r="AS149" s="346">
        <f t="shared" si="90"/>
        <v>0</v>
      </c>
      <c r="AT149" s="347">
        <f t="shared" si="76"/>
        <v>0</v>
      </c>
      <c r="AU149" s="348">
        <f t="shared" si="91"/>
        <v>0</v>
      </c>
      <c r="AV149" s="349">
        <f t="shared" si="77"/>
        <v>0</v>
      </c>
    </row>
    <row r="150" spans="1:48" x14ac:dyDescent="0.45">
      <c r="A150" s="45">
        <v>39</v>
      </c>
      <c r="B150" s="46">
        <f t="shared" si="92"/>
        <v>47453</v>
      </c>
      <c r="C150" s="346" t="e">
        <f t="shared" si="99"/>
        <v>#NUM!</v>
      </c>
      <c r="D150" s="347" t="e">
        <f t="shared" si="64"/>
        <v>#NUM!</v>
      </c>
      <c r="E150" s="355" t="e">
        <f t="shared" si="65"/>
        <v>#NUM!</v>
      </c>
      <c r="F150" s="349" t="e">
        <f t="shared" si="79"/>
        <v>#NUM!</v>
      </c>
      <c r="H150" s="45">
        <v>39</v>
      </c>
      <c r="I150" s="46">
        <f t="shared" si="93"/>
        <v>47453</v>
      </c>
      <c r="J150" s="346" t="e">
        <f t="shared" si="66"/>
        <v>#NUM!</v>
      </c>
      <c r="K150" s="347" t="e">
        <f t="shared" si="67"/>
        <v>#NUM!</v>
      </c>
      <c r="L150" s="348" t="e">
        <f t="shared" si="100"/>
        <v>#NUM!</v>
      </c>
      <c r="M150" s="349" t="e">
        <f t="shared" si="81"/>
        <v>#NUM!</v>
      </c>
      <c r="O150" s="45">
        <v>39</v>
      </c>
      <c r="P150" s="46">
        <f t="shared" si="94"/>
        <v>47453</v>
      </c>
      <c r="Q150" s="346" t="e">
        <f t="shared" si="68"/>
        <v>#NUM!</v>
      </c>
      <c r="R150" s="347" t="e">
        <f t="shared" si="69"/>
        <v>#NUM!</v>
      </c>
      <c r="S150" s="348" t="e">
        <f t="shared" si="82"/>
        <v>#NUM!</v>
      </c>
      <c r="T150" s="349" t="e">
        <f t="shared" si="83"/>
        <v>#NUM!</v>
      </c>
      <c r="V150" s="45">
        <v>39</v>
      </c>
      <c r="W150" s="46">
        <f t="shared" si="95"/>
        <v>47453</v>
      </c>
      <c r="X150" s="346" t="e">
        <f t="shared" si="70"/>
        <v>#NUM!</v>
      </c>
      <c r="Y150" s="347" t="e">
        <f t="shared" si="71"/>
        <v>#NUM!</v>
      </c>
      <c r="Z150" s="348" t="e">
        <f t="shared" si="84"/>
        <v>#NUM!</v>
      </c>
      <c r="AA150" s="349" t="e">
        <f t="shared" si="85"/>
        <v>#NUM!</v>
      </c>
      <c r="AC150" s="45">
        <v>39</v>
      </c>
      <c r="AD150" s="46">
        <f t="shared" si="96"/>
        <v>47453</v>
      </c>
      <c r="AE150" s="346" t="e">
        <f t="shared" si="86"/>
        <v>#NUM!</v>
      </c>
      <c r="AF150" s="347" t="e">
        <f t="shared" si="72"/>
        <v>#NUM!</v>
      </c>
      <c r="AG150" s="348" t="e">
        <f t="shared" si="87"/>
        <v>#NUM!</v>
      </c>
      <c r="AH150" s="349" t="e">
        <f t="shared" si="73"/>
        <v>#NUM!</v>
      </c>
      <c r="AJ150" s="45">
        <v>39</v>
      </c>
      <c r="AK150" s="46">
        <f t="shared" si="97"/>
        <v>47453</v>
      </c>
      <c r="AL150" s="346" t="e">
        <f t="shared" si="88"/>
        <v>#NUM!</v>
      </c>
      <c r="AM150" s="347" t="e">
        <f t="shared" si="74"/>
        <v>#NUM!</v>
      </c>
      <c r="AN150" s="348" t="e">
        <f t="shared" si="89"/>
        <v>#NUM!</v>
      </c>
      <c r="AO150" s="349" t="e">
        <f t="shared" si="75"/>
        <v>#NUM!</v>
      </c>
      <c r="AQ150" s="45">
        <v>39</v>
      </c>
      <c r="AR150" s="46">
        <f t="shared" si="98"/>
        <v>47484</v>
      </c>
      <c r="AS150" s="346">
        <f t="shared" si="90"/>
        <v>0</v>
      </c>
      <c r="AT150" s="347">
        <f t="shared" si="76"/>
        <v>0</v>
      </c>
      <c r="AU150" s="348">
        <f t="shared" si="91"/>
        <v>0</v>
      </c>
      <c r="AV150" s="349">
        <f t="shared" si="77"/>
        <v>0</v>
      </c>
    </row>
    <row r="151" spans="1:48" x14ac:dyDescent="0.45">
      <c r="A151" s="45">
        <v>40</v>
      </c>
      <c r="B151" s="46">
        <f t="shared" si="92"/>
        <v>47484</v>
      </c>
      <c r="C151" s="346" t="e">
        <f t="shared" si="99"/>
        <v>#NUM!</v>
      </c>
      <c r="D151" s="347" t="e">
        <f t="shared" si="64"/>
        <v>#NUM!</v>
      </c>
      <c r="E151" s="355" t="e">
        <f t="shared" si="65"/>
        <v>#NUM!</v>
      </c>
      <c r="F151" s="349" t="e">
        <f t="shared" si="79"/>
        <v>#NUM!</v>
      </c>
      <c r="H151" s="45">
        <v>40</v>
      </c>
      <c r="I151" s="46">
        <f t="shared" si="93"/>
        <v>47484</v>
      </c>
      <c r="J151" s="346" t="e">
        <f t="shared" si="66"/>
        <v>#NUM!</v>
      </c>
      <c r="K151" s="347" t="e">
        <f t="shared" si="67"/>
        <v>#NUM!</v>
      </c>
      <c r="L151" s="348" t="e">
        <f t="shared" si="100"/>
        <v>#NUM!</v>
      </c>
      <c r="M151" s="349" t="e">
        <f t="shared" si="81"/>
        <v>#NUM!</v>
      </c>
      <c r="O151" s="45">
        <v>40</v>
      </c>
      <c r="P151" s="46">
        <f t="shared" si="94"/>
        <v>47484</v>
      </c>
      <c r="Q151" s="346" t="e">
        <f t="shared" si="68"/>
        <v>#NUM!</v>
      </c>
      <c r="R151" s="347" t="e">
        <f t="shared" si="69"/>
        <v>#NUM!</v>
      </c>
      <c r="S151" s="348" t="e">
        <f t="shared" si="82"/>
        <v>#NUM!</v>
      </c>
      <c r="T151" s="349" t="e">
        <f t="shared" si="83"/>
        <v>#NUM!</v>
      </c>
      <c r="V151" s="45">
        <v>40</v>
      </c>
      <c r="W151" s="46">
        <f t="shared" si="95"/>
        <v>47484</v>
      </c>
      <c r="X151" s="346" t="e">
        <f t="shared" si="70"/>
        <v>#NUM!</v>
      </c>
      <c r="Y151" s="347" t="e">
        <f t="shared" si="71"/>
        <v>#NUM!</v>
      </c>
      <c r="Z151" s="348" t="e">
        <f t="shared" si="84"/>
        <v>#NUM!</v>
      </c>
      <c r="AA151" s="349" t="e">
        <f t="shared" si="85"/>
        <v>#NUM!</v>
      </c>
      <c r="AC151" s="45">
        <v>40</v>
      </c>
      <c r="AD151" s="46">
        <f t="shared" si="96"/>
        <v>47484</v>
      </c>
      <c r="AE151" s="346" t="e">
        <f t="shared" si="86"/>
        <v>#NUM!</v>
      </c>
      <c r="AF151" s="347" t="e">
        <f t="shared" si="72"/>
        <v>#NUM!</v>
      </c>
      <c r="AG151" s="348" t="e">
        <f t="shared" si="87"/>
        <v>#NUM!</v>
      </c>
      <c r="AH151" s="349" t="e">
        <f t="shared" si="73"/>
        <v>#NUM!</v>
      </c>
      <c r="AJ151" s="45">
        <v>40</v>
      </c>
      <c r="AK151" s="46">
        <f t="shared" si="97"/>
        <v>47484</v>
      </c>
      <c r="AL151" s="346" t="e">
        <f t="shared" si="88"/>
        <v>#NUM!</v>
      </c>
      <c r="AM151" s="347" t="e">
        <f t="shared" si="74"/>
        <v>#NUM!</v>
      </c>
      <c r="AN151" s="348" t="e">
        <f t="shared" si="89"/>
        <v>#NUM!</v>
      </c>
      <c r="AO151" s="349" t="e">
        <f t="shared" si="75"/>
        <v>#NUM!</v>
      </c>
      <c r="AQ151" s="45">
        <v>40</v>
      </c>
      <c r="AR151" s="46">
        <f t="shared" si="98"/>
        <v>47515</v>
      </c>
      <c r="AS151" s="346">
        <f t="shared" si="90"/>
        <v>0</v>
      </c>
      <c r="AT151" s="347">
        <f t="shared" si="76"/>
        <v>0</v>
      </c>
      <c r="AU151" s="348">
        <f t="shared" si="91"/>
        <v>0</v>
      </c>
      <c r="AV151" s="349">
        <f t="shared" si="77"/>
        <v>0</v>
      </c>
    </row>
    <row r="152" spans="1:48" x14ac:dyDescent="0.45">
      <c r="A152" s="45">
        <v>41</v>
      </c>
      <c r="B152" s="46">
        <f t="shared" si="92"/>
        <v>47515</v>
      </c>
      <c r="C152" s="346" t="e">
        <f t="shared" si="99"/>
        <v>#NUM!</v>
      </c>
      <c r="D152" s="347" t="e">
        <f t="shared" si="64"/>
        <v>#NUM!</v>
      </c>
      <c r="E152" s="355" t="e">
        <f t="shared" si="65"/>
        <v>#NUM!</v>
      </c>
      <c r="F152" s="349" t="e">
        <f t="shared" si="79"/>
        <v>#NUM!</v>
      </c>
      <c r="H152" s="45">
        <v>41</v>
      </c>
      <c r="I152" s="46">
        <f t="shared" si="93"/>
        <v>47515</v>
      </c>
      <c r="J152" s="346" t="e">
        <f t="shared" si="66"/>
        <v>#NUM!</v>
      </c>
      <c r="K152" s="347" t="e">
        <f t="shared" si="67"/>
        <v>#NUM!</v>
      </c>
      <c r="L152" s="348" t="e">
        <f t="shared" si="100"/>
        <v>#NUM!</v>
      </c>
      <c r="M152" s="349" t="e">
        <f t="shared" si="81"/>
        <v>#NUM!</v>
      </c>
      <c r="O152" s="45">
        <v>41</v>
      </c>
      <c r="P152" s="46">
        <f t="shared" si="94"/>
        <v>47515</v>
      </c>
      <c r="Q152" s="346" t="e">
        <f t="shared" si="68"/>
        <v>#NUM!</v>
      </c>
      <c r="R152" s="347" t="e">
        <f t="shared" si="69"/>
        <v>#NUM!</v>
      </c>
      <c r="S152" s="348" t="e">
        <f t="shared" si="82"/>
        <v>#NUM!</v>
      </c>
      <c r="T152" s="349" t="e">
        <f t="shared" si="83"/>
        <v>#NUM!</v>
      </c>
      <c r="V152" s="45">
        <v>41</v>
      </c>
      <c r="W152" s="46">
        <f t="shared" si="95"/>
        <v>47515</v>
      </c>
      <c r="X152" s="346" t="e">
        <f t="shared" si="70"/>
        <v>#NUM!</v>
      </c>
      <c r="Y152" s="347" t="e">
        <f t="shared" si="71"/>
        <v>#NUM!</v>
      </c>
      <c r="Z152" s="348" t="e">
        <f t="shared" si="84"/>
        <v>#NUM!</v>
      </c>
      <c r="AA152" s="349" t="e">
        <f t="shared" si="85"/>
        <v>#NUM!</v>
      </c>
      <c r="AC152" s="45">
        <v>41</v>
      </c>
      <c r="AD152" s="46">
        <f t="shared" si="96"/>
        <v>47515</v>
      </c>
      <c r="AE152" s="346" t="e">
        <f t="shared" si="86"/>
        <v>#NUM!</v>
      </c>
      <c r="AF152" s="347" t="e">
        <f t="shared" si="72"/>
        <v>#NUM!</v>
      </c>
      <c r="AG152" s="348" t="e">
        <f t="shared" si="87"/>
        <v>#NUM!</v>
      </c>
      <c r="AH152" s="349" t="e">
        <f t="shared" si="73"/>
        <v>#NUM!</v>
      </c>
      <c r="AJ152" s="45">
        <v>41</v>
      </c>
      <c r="AK152" s="46">
        <f t="shared" si="97"/>
        <v>47515</v>
      </c>
      <c r="AL152" s="346" t="e">
        <f t="shared" si="88"/>
        <v>#NUM!</v>
      </c>
      <c r="AM152" s="347" t="e">
        <f t="shared" si="74"/>
        <v>#NUM!</v>
      </c>
      <c r="AN152" s="348" t="e">
        <f t="shared" si="89"/>
        <v>#NUM!</v>
      </c>
      <c r="AO152" s="349" t="e">
        <f t="shared" si="75"/>
        <v>#NUM!</v>
      </c>
      <c r="AQ152" s="45">
        <v>41</v>
      </c>
      <c r="AR152" s="46">
        <f t="shared" si="98"/>
        <v>47543</v>
      </c>
      <c r="AS152" s="346">
        <f t="shared" si="90"/>
        <v>0</v>
      </c>
      <c r="AT152" s="347">
        <f t="shared" si="76"/>
        <v>0</v>
      </c>
      <c r="AU152" s="348">
        <f t="shared" si="91"/>
        <v>0</v>
      </c>
      <c r="AV152" s="349">
        <f t="shared" si="77"/>
        <v>0</v>
      </c>
    </row>
    <row r="153" spans="1:48" x14ac:dyDescent="0.45">
      <c r="A153" s="45">
        <v>42</v>
      </c>
      <c r="B153" s="46">
        <f t="shared" si="92"/>
        <v>47543</v>
      </c>
      <c r="C153" s="346" t="e">
        <f t="shared" si="99"/>
        <v>#NUM!</v>
      </c>
      <c r="D153" s="347" t="e">
        <f t="shared" si="64"/>
        <v>#NUM!</v>
      </c>
      <c r="E153" s="355" t="e">
        <f t="shared" si="65"/>
        <v>#NUM!</v>
      </c>
      <c r="F153" s="349" t="e">
        <f t="shared" si="79"/>
        <v>#NUM!</v>
      </c>
      <c r="H153" s="45">
        <v>42</v>
      </c>
      <c r="I153" s="46">
        <f t="shared" si="93"/>
        <v>47543</v>
      </c>
      <c r="J153" s="346" t="e">
        <f t="shared" si="66"/>
        <v>#NUM!</v>
      </c>
      <c r="K153" s="347" t="e">
        <f t="shared" si="67"/>
        <v>#NUM!</v>
      </c>
      <c r="L153" s="348" t="e">
        <f t="shared" si="100"/>
        <v>#NUM!</v>
      </c>
      <c r="M153" s="349" t="e">
        <f t="shared" si="81"/>
        <v>#NUM!</v>
      </c>
      <c r="O153" s="45">
        <v>42</v>
      </c>
      <c r="P153" s="46">
        <f t="shared" si="94"/>
        <v>47543</v>
      </c>
      <c r="Q153" s="346" t="e">
        <f t="shared" si="68"/>
        <v>#NUM!</v>
      </c>
      <c r="R153" s="347" t="e">
        <f t="shared" si="69"/>
        <v>#NUM!</v>
      </c>
      <c r="S153" s="348" t="e">
        <f t="shared" si="82"/>
        <v>#NUM!</v>
      </c>
      <c r="T153" s="349" t="e">
        <f t="shared" si="83"/>
        <v>#NUM!</v>
      </c>
      <c r="V153" s="45">
        <v>42</v>
      </c>
      <c r="W153" s="46">
        <f t="shared" si="95"/>
        <v>47543</v>
      </c>
      <c r="X153" s="346" t="e">
        <f t="shared" si="70"/>
        <v>#NUM!</v>
      </c>
      <c r="Y153" s="347" t="e">
        <f t="shared" si="71"/>
        <v>#NUM!</v>
      </c>
      <c r="Z153" s="348" t="e">
        <f t="shared" si="84"/>
        <v>#NUM!</v>
      </c>
      <c r="AA153" s="349" t="e">
        <f t="shared" si="85"/>
        <v>#NUM!</v>
      </c>
      <c r="AC153" s="45">
        <v>42</v>
      </c>
      <c r="AD153" s="46">
        <f t="shared" si="96"/>
        <v>47543</v>
      </c>
      <c r="AE153" s="346" t="e">
        <f t="shared" si="86"/>
        <v>#NUM!</v>
      </c>
      <c r="AF153" s="347" t="e">
        <f t="shared" si="72"/>
        <v>#NUM!</v>
      </c>
      <c r="AG153" s="348" t="e">
        <f t="shared" si="87"/>
        <v>#NUM!</v>
      </c>
      <c r="AH153" s="349" t="e">
        <f t="shared" si="73"/>
        <v>#NUM!</v>
      </c>
      <c r="AJ153" s="45">
        <v>42</v>
      </c>
      <c r="AK153" s="46">
        <f t="shared" si="97"/>
        <v>47543</v>
      </c>
      <c r="AL153" s="346" t="e">
        <f t="shared" si="88"/>
        <v>#NUM!</v>
      </c>
      <c r="AM153" s="347" t="e">
        <f t="shared" si="74"/>
        <v>#NUM!</v>
      </c>
      <c r="AN153" s="348" t="e">
        <f t="shared" si="89"/>
        <v>#NUM!</v>
      </c>
      <c r="AO153" s="349" t="e">
        <f t="shared" si="75"/>
        <v>#NUM!</v>
      </c>
      <c r="AQ153" s="45">
        <v>42</v>
      </c>
      <c r="AR153" s="46">
        <f t="shared" si="98"/>
        <v>47574</v>
      </c>
      <c r="AS153" s="346">
        <f t="shared" si="90"/>
        <v>0</v>
      </c>
      <c r="AT153" s="347">
        <f t="shared" si="76"/>
        <v>0</v>
      </c>
      <c r="AU153" s="348">
        <f t="shared" si="91"/>
        <v>0</v>
      </c>
      <c r="AV153" s="349">
        <f t="shared" si="77"/>
        <v>0</v>
      </c>
    </row>
    <row r="154" spans="1:48" x14ac:dyDescent="0.45">
      <c r="A154" s="45">
        <v>43</v>
      </c>
      <c r="B154" s="46">
        <f t="shared" si="92"/>
        <v>47574</v>
      </c>
      <c r="C154" s="346" t="e">
        <f t="shared" si="99"/>
        <v>#NUM!</v>
      </c>
      <c r="D154" s="347" t="e">
        <f t="shared" si="64"/>
        <v>#NUM!</v>
      </c>
      <c r="E154" s="355" t="e">
        <f t="shared" si="65"/>
        <v>#NUM!</v>
      </c>
      <c r="F154" s="349" t="e">
        <f t="shared" si="79"/>
        <v>#NUM!</v>
      </c>
      <c r="H154" s="45">
        <v>43</v>
      </c>
      <c r="I154" s="46">
        <f t="shared" si="93"/>
        <v>47574</v>
      </c>
      <c r="J154" s="346" t="e">
        <f t="shared" si="66"/>
        <v>#NUM!</v>
      </c>
      <c r="K154" s="347" t="e">
        <f t="shared" si="67"/>
        <v>#NUM!</v>
      </c>
      <c r="L154" s="348" t="e">
        <f t="shared" si="100"/>
        <v>#NUM!</v>
      </c>
      <c r="M154" s="349" t="e">
        <f t="shared" si="81"/>
        <v>#NUM!</v>
      </c>
      <c r="O154" s="45">
        <v>43</v>
      </c>
      <c r="P154" s="46">
        <f t="shared" si="94"/>
        <v>47574</v>
      </c>
      <c r="Q154" s="346" t="e">
        <f t="shared" si="68"/>
        <v>#NUM!</v>
      </c>
      <c r="R154" s="347" t="e">
        <f t="shared" si="69"/>
        <v>#NUM!</v>
      </c>
      <c r="S154" s="348" t="e">
        <f t="shared" si="82"/>
        <v>#NUM!</v>
      </c>
      <c r="T154" s="349" t="e">
        <f t="shared" si="83"/>
        <v>#NUM!</v>
      </c>
      <c r="V154" s="45">
        <v>43</v>
      </c>
      <c r="W154" s="46">
        <f t="shared" si="95"/>
        <v>47574</v>
      </c>
      <c r="X154" s="346" t="e">
        <f t="shared" si="70"/>
        <v>#NUM!</v>
      </c>
      <c r="Y154" s="347" t="e">
        <f t="shared" si="71"/>
        <v>#NUM!</v>
      </c>
      <c r="Z154" s="348" t="e">
        <f t="shared" si="84"/>
        <v>#NUM!</v>
      </c>
      <c r="AA154" s="349" t="e">
        <f t="shared" si="85"/>
        <v>#NUM!</v>
      </c>
      <c r="AC154" s="45">
        <v>43</v>
      </c>
      <c r="AD154" s="46">
        <f t="shared" si="96"/>
        <v>47574</v>
      </c>
      <c r="AE154" s="346" t="e">
        <f t="shared" si="86"/>
        <v>#NUM!</v>
      </c>
      <c r="AF154" s="347" t="e">
        <f t="shared" si="72"/>
        <v>#NUM!</v>
      </c>
      <c r="AG154" s="348" t="e">
        <f t="shared" si="87"/>
        <v>#NUM!</v>
      </c>
      <c r="AH154" s="349" t="e">
        <f t="shared" si="73"/>
        <v>#NUM!</v>
      </c>
      <c r="AJ154" s="45">
        <v>43</v>
      </c>
      <c r="AK154" s="46">
        <f t="shared" si="97"/>
        <v>47574</v>
      </c>
      <c r="AL154" s="346" t="e">
        <f t="shared" si="88"/>
        <v>#NUM!</v>
      </c>
      <c r="AM154" s="347" t="e">
        <f t="shared" si="74"/>
        <v>#NUM!</v>
      </c>
      <c r="AN154" s="348" t="e">
        <f t="shared" si="89"/>
        <v>#NUM!</v>
      </c>
      <c r="AO154" s="349" t="e">
        <f t="shared" si="75"/>
        <v>#NUM!</v>
      </c>
      <c r="AQ154" s="45">
        <v>43</v>
      </c>
      <c r="AR154" s="46">
        <f t="shared" si="98"/>
        <v>47604</v>
      </c>
      <c r="AS154" s="346">
        <f t="shared" si="90"/>
        <v>0</v>
      </c>
      <c r="AT154" s="347">
        <f t="shared" si="76"/>
        <v>0</v>
      </c>
      <c r="AU154" s="348">
        <f t="shared" si="91"/>
        <v>0</v>
      </c>
      <c r="AV154" s="349">
        <f t="shared" si="77"/>
        <v>0</v>
      </c>
    </row>
    <row r="155" spans="1:48" x14ac:dyDescent="0.45">
      <c r="A155" s="45">
        <v>44</v>
      </c>
      <c r="B155" s="46">
        <f t="shared" si="92"/>
        <v>47604</v>
      </c>
      <c r="C155" s="346" t="e">
        <f t="shared" si="99"/>
        <v>#NUM!</v>
      </c>
      <c r="D155" s="347" t="e">
        <f t="shared" si="64"/>
        <v>#NUM!</v>
      </c>
      <c r="E155" s="355" t="e">
        <f t="shared" si="65"/>
        <v>#NUM!</v>
      </c>
      <c r="F155" s="349" t="e">
        <f t="shared" si="79"/>
        <v>#NUM!</v>
      </c>
      <c r="H155" s="45">
        <v>44</v>
      </c>
      <c r="I155" s="46">
        <f t="shared" si="93"/>
        <v>47604</v>
      </c>
      <c r="J155" s="346" t="e">
        <f t="shared" si="66"/>
        <v>#NUM!</v>
      </c>
      <c r="K155" s="347" t="e">
        <f t="shared" si="67"/>
        <v>#NUM!</v>
      </c>
      <c r="L155" s="348" t="e">
        <f t="shared" si="100"/>
        <v>#NUM!</v>
      </c>
      <c r="M155" s="349" t="e">
        <f t="shared" si="81"/>
        <v>#NUM!</v>
      </c>
      <c r="O155" s="45">
        <v>44</v>
      </c>
      <c r="P155" s="46">
        <f t="shared" si="94"/>
        <v>47604</v>
      </c>
      <c r="Q155" s="346" t="e">
        <f t="shared" si="68"/>
        <v>#NUM!</v>
      </c>
      <c r="R155" s="347" t="e">
        <f t="shared" si="69"/>
        <v>#NUM!</v>
      </c>
      <c r="S155" s="348" t="e">
        <f t="shared" si="82"/>
        <v>#NUM!</v>
      </c>
      <c r="T155" s="349" t="e">
        <f t="shared" si="83"/>
        <v>#NUM!</v>
      </c>
      <c r="V155" s="45">
        <v>44</v>
      </c>
      <c r="W155" s="46">
        <f t="shared" si="95"/>
        <v>47604</v>
      </c>
      <c r="X155" s="346" t="e">
        <f t="shared" si="70"/>
        <v>#NUM!</v>
      </c>
      <c r="Y155" s="347" t="e">
        <f t="shared" si="71"/>
        <v>#NUM!</v>
      </c>
      <c r="Z155" s="348" t="e">
        <f t="shared" si="84"/>
        <v>#NUM!</v>
      </c>
      <c r="AA155" s="349" t="e">
        <f t="shared" si="85"/>
        <v>#NUM!</v>
      </c>
      <c r="AC155" s="45">
        <v>44</v>
      </c>
      <c r="AD155" s="46">
        <f t="shared" si="96"/>
        <v>47604</v>
      </c>
      <c r="AE155" s="346" t="e">
        <f t="shared" si="86"/>
        <v>#NUM!</v>
      </c>
      <c r="AF155" s="347" t="e">
        <f t="shared" si="72"/>
        <v>#NUM!</v>
      </c>
      <c r="AG155" s="348" t="e">
        <f t="shared" si="87"/>
        <v>#NUM!</v>
      </c>
      <c r="AH155" s="349" t="e">
        <f t="shared" si="73"/>
        <v>#NUM!</v>
      </c>
      <c r="AJ155" s="45">
        <v>44</v>
      </c>
      <c r="AK155" s="46">
        <f t="shared" si="97"/>
        <v>47604</v>
      </c>
      <c r="AL155" s="346" t="e">
        <f t="shared" si="88"/>
        <v>#NUM!</v>
      </c>
      <c r="AM155" s="347" t="e">
        <f t="shared" si="74"/>
        <v>#NUM!</v>
      </c>
      <c r="AN155" s="348" t="e">
        <f t="shared" si="89"/>
        <v>#NUM!</v>
      </c>
      <c r="AO155" s="349" t="e">
        <f t="shared" si="75"/>
        <v>#NUM!</v>
      </c>
      <c r="AQ155" s="45">
        <v>44</v>
      </c>
      <c r="AR155" s="46">
        <f t="shared" si="98"/>
        <v>47635</v>
      </c>
      <c r="AS155" s="346">
        <f t="shared" si="90"/>
        <v>0</v>
      </c>
      <c r="AT155" s="347">
        <f t="shared" si="76"/>
        <v>0</v>
      </c>
      <c r="AU155" s="348">
        <f t="shared" si="91"/>
        <v>0</v>
      </c>
      <c r="AV155" s="349">
        <f t="shared" si="77"/>
        <v>0</v>
      </c>
    </row>
    <row r="156" spans="1:48" x14ac:dyDescent="0.45">
      <c r="A156" s="45">
        <v>45</v>
      </c>
      <c r="B156" s="46">
        <f t="shared" si="92"/>
        <v>47635</v>
      </c>
      <c r="C156" s="346" t="e">
        <f t="shared" si="99"/>
        <v>#NUM!</v>
      </c>
      <c r="D156" s="347" t="e">
        <f t="shared" si="64"/>
        <v>#NUM!</v>
      </c>
      <c r="E156" s="355" t="e">
        <f t="shared" si="65"/>
        <v>#NUM!</v>
      </c>
      <c r="F156" s="349" t="e">
        <f t="shared" si="79"/>
        <v>#NUM!</v>
      </c>
      <c r="H156" s="45">
        <v>45</v>
      </c>
      <c r="I156" s="46">
        <f t="shared" si="93"/>
        <v>47635</v>
      </c>
      <c r="J156" s="346" t="e">
        <f t="shared" si="66"/>
        <v>#NUM!</v>
      </c>
      <c r="K156" s="347" t="e">
        <f t="shared" si="67"/>
        <v>#NUM!</v>
      </c>
      <c r="L156" s="348" t="e">
        <f t="shared" si="100"/>
        <v>#NUM!</v>
      </c>
      <c r="M156" s="349" t="e">
        <f t="shared" si="81"/>
        <v>#NUM!</v>
      </c>
      <c r="O156" s="45">
        <v>45</v>
      </c>
      <c r="P156" s="46">
        <f t="shared" si="94"/>
        <v>47635</v>
      </c>
      <c r="Q156" s="346" t="e">
        <f t="shared" si="68"/>
        <v>#NUM!</v>
      </c>
      <c r="R156" s="347" t="e">
        <f t="shared" si="69"/>
        <v>#NUM!</v>
      </c>
      <c r="S156" s="348" t="e">
        <f t="shared" si="82"/>
        <v>#NUM!</v>
      </c>
      <c r="T156" s="349" t="e">
        <f t="shared" si="83"/>
        <v>#NUM!</v>
      </c>
      <c r="V156" s="45">
        <v>45</v>
      </c>
      <c r="W156" s="46">
        <f t="shared" si="95"/>
        <v>47635</v>
      </c>
      <c r="X156" s="346" t="e">
        <f t="shared" si="70"/>
        <v>#NUM!</v>
      </c>
      <c r="Y156" s="347" t="e">
        <f t="shared" si="71"/>
        <v>#NUM!</v>
      </c>
      <c r="Z156" s="348" t="e">
        <f t="shared" si="84"/>
        <v>#NUM!</v>
      </c>
      <c r="AA156" s="349" t="e">
        <f t="shared" si="85"/>
        <v>#NUM!</v>
      </c>
      <c r="AC156" s="45">
        <v>45</v>
      </c>
      <c r="AD156" s="46">
        <f t="shared" si="96"/>
        <v>47635</v>
      </c>
      <c r="AE156" s="346" t="e">
        <f t="shared" si="86"/>
        <v>#NUM!</v>
      </c>
      <c r="AF156" s="347" t="e">
        <f t="shared" si="72"/>
        <v>#NUM!</v>
      </c>
      <c r="AG156" s="348" t="e">
        <f t="shared" si="87"/>
        <v>#NUM!</v>
      </c>
      <c r="AH156" s="349" t="e">
        <f t="shared" si="73"/>
        <v>#NUM!</v>
      </c>
      <c r="AJ156" s="45">
        <v>45</v>
      </c>
      <c r="AK156" s="46">
        <f t="shared" si="97"/>
        <v>47635</v>
      </c>
      <c r="AL156" s="346" t="e">
        <f t="shared" si="88"/>
        <v>#NUM!</v>
      </c>
      <c r="AM156" s="347" t="e">
        <f t="shared" si="74"/>
        <v>#NUM!</v>
      </c>
      <c r="AN156" s="348" t="e">
        <f t="shared" si="89"/>
        <v>#NUM!</v>
      </c>
      <c r="AO156" s="349" t="e">
        <f t="shared" si="75"/>
        <v>#NUM!</v>
      </c>
      <c r="AQ156" s="45">
        <v>45</v>
      </c>
      <c r="AR156" s="46">
        <f t="shared" si="98"/>
        <v>47665</v>
      </c>
      <c r="AS156" s="346">
        <f t="shared" si="90"/>
        <v>0</v>
      </c>
      <c r="AT156" s="347">
        <f t="shared" si="76"/>
        <v>0</v>
      </c>
      <c r="AU156" s="348">
        <f t="shared" si="91"/>
        <v>0</v>
      </c>
      <c r="AV156" s="349">
        <f t="shared" si="77"/>
        <v>0</v>
      </c>
    </row>
    <row r="157" spans="1:48" x14ac:dyDescent="0.45">
      <c r="A157" s="45">
        <v>46</v>
      </c>
      <c r="B157" s="46">
        <f t="shared" si="92"/>
        <v>47665</v>
      </c>
      <c r="C157" s="346" t="e">
        <f t="shared" si="99"/>
        <v>#NUM!</v>
      </c>
      <c r="D157" s="347" t="e">
        <f t="shared" si="64"/>
        <v>#NUM!</v>
      </c>
      <c r="E157" s="355" t="e">
        <f t="shared" si="65"/>
        <v>#NUM!</v>
      </c>
      <c r="F157" s="349" t="e">
        <f t="shared" si="79"/>
        <v>#NUM!</v>
      </c>
      <c r="H157" s="45">
        <v>46</v>
      </c>
      <c r="I157" s="46">
        <f t="shared" si="93"/>
        <v>47665</v>
      </c>
      <c r="J157" s="346" t="e">
        <f t="shared" si="66"/>
        <v>#NUM!</v>
      </c>
      <c r="K157" s="347" t="e">
        <f t="shared" si="67"/>
        <v>#NUM!</v>
      </c>
      <c r="L157" s="348" t="e">
        <f t="shared" si="100"/>
        <v>#NUM!</v>
      </c>
      <c r="M157" s="349" t="e">
        <f t="shared" si="81"/>
        <v>#NUM!</v>
      </c>
      <c r="O157" s="45">
        <v>46</v>
      </c>
      <c r="P157" s="46">
        <f t="shared" si="94"/>
        <v>47665</v>
      </c>
      <c r="Q157" s="346" t="e">
        <f t="shared" si="68"/>
        <v>#NUM!</v>
      </c>
      <c r="R157" s="347" t="e">
        <f t="shared" si="69"/>
        <v>#NUM!</v>
      </c>
      <c r="S157" s="348" t="e">
        <f t="shared" si="82"/>
        <v>#NUM!</v>
      </c>
      <c r="T157" s="349" t="e">
        <f t="shared" si="83"/>
        <v>#NUM!</v>
      </c>
      <c r="V157" s="45">
        <v>46</v>
      </c>
      <c r="W157" s="46">
        <f t="shared" si="95"/>
        <v>47665</v>
      </c>
      <c r="X157" s="346" t="e">
        <f t="shared" si="70"/>
        <v>#NUM!</v>
      </c>
      <c r="Y157" s="347" t="e">
        <f t="shared" si="71"/>
        <v>#NUM!</v>
      </c>
      <c r="Z157" s="348" t="e">
        <f t="shared" si="84"/>
        <v>#NUM!</v>
      </c>
      <c r="AA157" s="349" t="e">
        <f t="shared" si="85"/>
        <v>#NUM!</v>
      </c>
      <c r="AC157" s="45">
        <v>46</v>
      </c>
      <c r="AD157" s="46">
        <f t="shared" si="96"/>
        <v>47665</v>
      </c>
      <c r="AE157" s="346" t="e">
        <f t="shared" si="86"/>
        <v>#NUM!</v>
      </c>
      <c r="AF157" s="347" t="e">
        <f t="shared" si="72"/>
        <v>#NUM!</v>
      </c>
      <c r="AG157" s="348" t="e">
        <f t="shared" si="87"/>
        <v>#NUM!</v>
      </c>
      <c r="AH157" s="349" t="e">
        <f t="shared" si="73"/>
        <v>#NUM!</v>
      </c>
      <c r="AJ157" s="45">
        <v>46</v>
      </c>
      <c r="AK157" s="46">
        <f t="shared" si="97"/>
        <v>47665</v>
      </c>
      <c r="AL157" s="346" t="e">
        <f t="shared" si="88"/>
        <v>#NUM!</v>
      </c>
      <c r="AM157" s="347" t="e">
        <f t="shared" si="74"/>
        <v>#NUM!</v>
      </c>
      <c r="AN157" s="348" t="e">
        <f t="shared" si="89"/>
        <v>#NUM!</v>
      </c>
      <c r="AO157" s="349" t="e">
        <f t="shared" si="75"/>
        <v>#NUM!</v>
      </c>
      <c r="AQ157" s="45">
        <v>46</v>
      </c>
      <c r="AR157" s="46">
        <f t="shared" si="98"/>
        <v>47696</v>
      </c>
      <c r="AS157" s="346">
        <f t="shared" si="90"/>
        <v>0</v>
      </c>
      <c r="AT157" s="347">
        <f t="shared" si="76"/>
        <v>0</v>
      </c>
      <c r="AU157" s="348">
        <f t="shared" si="91"/>
        <v>0</v>
      </c>
      <c r="AV157" s="349">
        <f t="shared" si="77"/>
        <v>0</v>
      </c>
    </row>
    <row r="158" spans="1:48" x14ac:dyDescent="0.45">
      <c r="A158" s="45">
        <v>47</v>
      </c>
      <c r="B158" s="46">
        <f t="shared" si="92"/>
        <v>47696</v>
      </c>
      <c r="C158" s="346" t="e">
        <f t="shared" si="99"/>
        <v>#NUM!</v>
      </c>
      <c r="D158" s="347" t="e">
        <f t="shared" si="64"/>
        <v>#NUM!</v>
      </c>
      <c r="E158" s="355" t="e">
        <f t="shared" si="65"/>
        <v>#NUM!</v>
      </c>
      <c r="F158" s="349" t="e">
        <f t="shared" si="79"/>
        <v>#NUM!</v>
      </c>
      <c r="H158" s="45">
        <v>47</v>
      </c>
      <c r="I158" s="46">
        <f t="shared" si="93"/>
        <v>47696</v>
      </c>
      <c r="J158" s="346" t="e">
        <f t="shared" si="66"/>
        <v>#NUM!</v>
      </c>
      <c r="K158" s="347" t="e">
        <f t="shared" si="67"/>
        <v>#NUM!</v>
      </c>
      <c r="L158" s="348" t="e">
        <f t="shared" si="100"/>
        <v>#NUM!</v>
      </c>
      <c r="M158" s="349" t="e">
        <f t="shared" si="81"/>
        <v>#NUM!</v>
      </c>
      <c r="O158" s="45">
        <v>47</v>
      </c>
      <c r="P158" s="46">
        <f t="shared" si="94"/>
        <v>47696</v>
      </c>
      <c r="Q158" s="346" t="e">
        <f t="shared" si="68"/>
        <v>#NUM!</v>
      </c>
      <c r="R158" s="347" t="e">
        <f t="shared" si="69"/>
        <v>#NUM!</v>
      </c>
      <c r="S158" s="348" t="e">
        <f t="shared" si="82"/>
        <v>#NUM!</v>
      </c>
      <c r="T158" s="349" t="e">
        <f t="shared" si="83"/>
        <v>#NUM!</v>
      </c>
      <c r="V158" s="45">
        <v>47</v>
      </c>
      <c r="W158" s="46">
        <f t="shared" si="95"/>
        <v>47696</v>
      </c>
      <c r="X158" s="346" t="e">
        <f t="shared" si="70"/>
        <v>#NUM!</v>
      </c>
      <c r="Y158" s="347" t="e">
        <f t="shared" si="71"/>
        <v>#NUM!</v>
      </c>
      <c r="Z158" s="348" t="e">
        <f t="shared" si="84"/>
        <v>#NUM!</v>
      </c>
      <c r="AA158" s="349" t="e">
        <f t="shared" si="85"/>
        <v>#NUM!</v>
      </c>
      <c r="AC158" s="45">
        <v>47</v>
      </c>
      <c r="AD158" s="46">
        <f t="shared" si="96"/>
        <v>47696</v>
      </c>
      <c r="AE158" s="346" t="e">
        <f t="shared" si="86"/>
        <v>#NUM!</v>
      </c>
      <c r="AF158" s="347" t="e">
        <f t="shared" si="72"/>
        <v>#NUM!</v>
      </c>
      <c r="AG158" s="348" t="e">
        <f t="shared" si="87"/>
        <v>#NUM!</v>
      </c>
      <c r="AH158" s="349" t="e">
        <f t="shared" si="73"/>
        <v>#NUM!</v>
      </c>
      <c r="AJ158" s="45">
        <v>47</v>
      </c>
      <c r="AK158" s="46">
        <f t="shared" si="97"/>
        <v>47696</v>
      </c>
      <c r="AL158" s="346" t="e">
        <f t="shared" si="88"/>
        <v>#NUM!</v>
      </c>
      <c r="AM158" s="347" t="e">
        <f t="shared" si="74"/>
        <v>#NUM!</v>
      </c>
      <c r="AN158" s="348" t="e">
        <f t="shared" si="89"/>
        <v>#NUM!</v>
      </c>
      <c r="AO158" s="349" t="e">
        <f t="shared" si="75"/>
        <v>#NUM!</v>
      </c>
      <c r="AQ158" s="45">
        <v>47</v>
      </c>
      <c r="AR158" s="46">
        <f t="shared" si="98"/>
        <v>47727</v>
      </c>
      <c r="AS158" s="346">
        <f t="shared" si="90"/>
        <v>0</v>
      </c>
      <c r="AT158" s="347">
        <f t="shared" si="76"/>
        <v>0</v>
      </c>
      <c r="AU158" s="348">
        <f t="shared" si="91"/>
        <v>0</v>
      </c>
      <c r="AV158" s="349">
        <f t="shared" si="77"/>
        <v>0</v>
      </c>
    </row>
    <row r="159" spans="1:48" ht="14.65" thickBot="1" x14ac:dyDescent="0.5">
      <c r="A159" s="47">
        <v>48</v>
      </c>
      <c r="B159" s="48">
        <f t="shared" si="92"/>
        <v>47727</v>
      </c>
      <c r="C159" s="350" t="e">
        <f t="shared" si="99"/>
        <v>#NUM!</v>
      </c>
      <c r="D159" s="351" t="e">
        <f t="shared" si="64"/>
        <v>#NUM!</v>
      </c>
      <c r="E159" s="356" t="e">
        <f t="shared" si="65"/>
        <v>#NUM!</v>
      </c>
      <c r="F159" s="353" t="e">
        <f t="shared" si="79"/>
        <v>#NUM!</v>
      </c>
      <c r="H159" s="47">
        <v>48</v>
      </c>
      <c r="I159" s="48">
        <f t="shared" si="93"/>
        <v>47727</v>
      </c>
      <c r="J159" s="350" t="e">
        <f t="shared" si="66"/>
        <v>#NUM!</v>
      </c>
      <c r="K159" s="351" t="e">
        <f t="shared" si="67"/>
        <v>#NUM!</v>
      </c>
      <c r="L159" s="352" t="e">
        <f t="shared" si="100"/>
        <v>#NUM!</v>
      </c>
      <c r="M159" s="353" t="e">
        <f t="shared" si="81"/>
        <v>#NUM!</v>
      </c>
      <c r="O159" s="47">
        <v>48</v>
      </c>
      <c r="P159" s="48">
        <f t="shared" si="94"/>
        <v>47727</v>
      </c>
      <c r="Q159" s="350" t="e">
        <f t="shared" si="68"/>
        <v>#NUM!</v>
      </c>
      <c r="R159" s="351" t="e">
        <f t="shared" si="69"/>
        <v>#NUM!</v>
      </c>
      <c r="S159" s="352" t="e">
        <f t="shared" si="82"/>
        <v>#NUM!</v>
      </c>
      <c r="T159" s="353" t="e">
        <f t="shared" si="83"/>
        <v>#NUM!</v>
      </c>
      <c r="V159" s="47">
        <v>48</v>
      </c>
      <c r="W159" s="48">
        <f t="shared" si="95"/>
        <v>47727</v>
      </c>
      <c r="X159" s="350" t="e">
        <f t="shared" si="70"/>
        <v>#NUM!</v>
      </c>
      <c r="Y159" s="351" t="e">
        <f t="shared" si="71"/>
        <v>#NUM!</v>
      </c>
      <c r="Z159" s="352" t="e">
        <f t="shared" si="84"/>
        <v>#NUM!</v>
      </c>
      <c r="AA159" s="353" t="e">
        <f t="shared" si="85"/>
        <v>#NUM!</v>
      </c>
      <c r="AC159" s="47">
        <v>48</v>
      </c>
      <c r="AD159" s="48">
        <f t="shared" si="96"/>
        <v>47727</v>
      </c>
      <c r="AE159" s="350" t="e">
        <f t="shared" si="86"/>
        <v>#NUM!</v>
      </c>
      <c r="AF159" s="351" t="e">
        <f t="shared" si="72"/>
        <v>#NUM!</v>
      </c>
      <c r="AG159" s="352" t="e">
        <f t="shared" si="87"/>
        <v>#NUM!</v>
      </c>
      <c r="AH159" s="353" t="e">
        <f t="shared" si="73"/>
        <v>#NUM!</v>
      </c>
      <c r="AJ159" s="47">
        <v>48</v>
      </c>
      <c r="AK159" s="48">
        <f t="shared" si="97"/>
        <v>47727</v>
      </c>
      <c r="AL159" s="350" t="e">
        <f t="shared" si="88"/>
        <v>#NUM!</v>
      </c>
      <c r="AM159" s="351" t="e">
        <f t="shared" si="74"/>
        <v>#NUM!</v>
      </c>
      <c r="AN159" s="352" t="e">
        <f t="shared" si="89"/>
        <v>#NUM!</v>
      </c>
      <c r="AO159" s="353" t="e">
        <f t="shared" si="75"/>
        <v>#NUM!</v>
      </c>
      <c r="AQ159" s="47">
        <v>48</v>
      </c>
      <c r="AR159" s="48">
        <f t="shared" si="98"/>
        <v>47757</v>
      </c>
      <c r="AS159" s="350">
        <f t="shared" si="90"/>
        <v>0</v>
      </c>
      <c r="AT159" s="351">
        <f t="shared" si="76"/>
        <v>0</v>
      </c>
      <c r="AU159" s="352">
        <f t="shared" si="91"/>
        <v>0</v>
      </c>
      <c r="AV159" s="353">
        <f t="shared" si="77"/>
        <v>0</v>
      </c>
    </row>
    <row r="160" spans="1:48" x14ac:dyDescent="0.45">
      <c r="A160" s="43">
        <v>49</v>
      </c>
      <c r="B160" s="44">
        <f t="shared" si="92"/>
        <v>47757</v>
      </c>
      <c r="C160" s="344" t="e">
        <f t="shared" si="99"/>
        <v>#NUM!</v>
      </c>
      <c r="D160" s="253" t="e">
        <f t="shared" si="64"/>
        <v>#NUM!</v>
      </c>
      <c r="E160" s="354" t="e">
        <f t="shared" si="65"/>
        <v>#NUM!</v>
      </c>
      <c r="F160" s="254" t="e">
        <f t="shared" si="79"/>
        <v>#NUM!</v>
      </c>
      <c r="H160" s="43">
        <v>49</v>
      </c>
      <c r="I160" s="44">
        <f t="shared" si="93"/>
        <v>47757</v>
      </c>
      <c r="J160" s="344" t="e">
        <f t="shared" si="66"/>
        <v>#NUM!</v>
      </c>
      <c r="K160" s="253" t="e">
        <f t="shared" si="67"/>
        <v>#NUM!</v>
      </c>
      <c r="L160" s="345" t="e">
        <f t="shared" si="100"/>
        <v>#NUM!</v>
      </c>
      <c r="M160" s="254" t="e">
        <f t="shared" si="81"/>
        <v>#NUM!</v>
      </c>
      <c r="O160" s="43">
        <v>49</v>
      </c>
      <c r="P160" s="44">
        <f t="shared" si="94"/>
        <v>47757</v>
      </c>
      <c r="Q160" s="344" t="e">
        <f t="shared" si="68"/>
        <v>#NUM!</v>
      </c>
      <c r="R160" s="253" t="e">
        <f t="shared" si="69"/>
        <v>#NUM!</v>
      </c>
      <c r="S160" s="345" t="e">
        <f t="shared" si="82"/>
        <v>#NUM!</v>
      </c>
      <c r="T160" s="254" t="e">
        <f t="shared" si="83"/>
        <v>#NUM!</v>
      </c>
      <c r="V160" s="43">
        <v>49</v>
      </c>
      <c r="W160" s="44">
        <f t="shared" si="95"/>
        <v>47757</v>
      </c>
      <c r="X160" s="344" t="e">
        <f t="shared" si="70"/>
        <v>#NUM!</v>
      </c>
      <c r="Y160" s="253" t="e">
        <f t="shared" si="71"/>
        <v>#NUM!</v>
      </c>
      <c r="Z160" s="345" t="e">
        <f t="shared" si="84"/>
        <v>#NUM!</v>
      </c>
      <c r="AA160" s="254" t="e">
        <f t="shared" si="85"/>
        <v>#NUM!</v>
      </c>
      <c r="AC160" s="43">
        <v>49</v>
      </c>
      <c r="AD160" s="44">
        <f t="shared" si="96"/>
        <v>47757</v>
      </c>
      <c r="AE160" s="344" t="e">
        <f t="shared" si="86"/>
        <v>#NUM!</v>
      </c>
      <c r="AF160" s="253" t="e">
        <f t="shared" si="72"/>
        <v>#NUM!</v>
      </c>
      <c r="AG160" s="345" t="e">
        <f t="shared" si="87"/>
        <v>#NUM!</v>
      </c>
      <c r="AH160" s="254" t="e">
        <f t="shared" si="73"/>
        <v>#NUM!</v>
      </c>
      <c r="AJ160" s="43">
        <v>49</v>
      </c>
      <c r="AK160" s="44">
        <f t="shared" si="97"/>
        <v>47757</v>
      </c>
      <c r="AL160" s="344" t="e">
        <f t="shared" si="88"/>
        <v>#NUM!</v>
      </c>
      <c r="AM160" s="253" t="e">
        <f t="shared" si="74"/>
        <v>#NUM!</v>
      </c>
      <c r="AN160" s="345" t="e">
        <f t="shared" si="89"/>
        <v>#NUM!</v>
      </c>
      <c r="AO160" s="254" t="e">
        <f t="shared" si="75"/>
        <v>#NUM!</v>
      </c>
      <c r="AQ160" s="43">
        <v>49</v>
      </c>
      <c r="AR160" s="44">
        <f t="shared" si="98"/>
        <v>47788</v>
      </c>
      <c r="AS160" s="344">
        <f t="shared" si="90"/>
        <v>0</v>
      </c>
      <c r="AT160" s="253">
        <f t="shared" si="76"/>
        <v>0</v>
      </c>
      <c r="AU160" s="345">
        <f t="shared" si="91"/>
        <v>0</v>
      </c>
      <c r="AV160" s="254">
        <f t="shared" si="77"/>
        <v>0</v>
      </c>
    </row>
    <row r="161" spans="1:48" x14ac:dyDescent="0.45">
      <c r="A161" s="45">
        <v>50</v>
      </c>
      <c r="B161" s="46">
        <f t="shared" si="92"/>
        <v>47788</v>
      </c>
      <c r="C161" s="346" t="e">
        <f t="shared" si="99"/>
        <v>#NUM!</v>
      </c>
      <c r="D161" s="347" t="e">
        <f t="shared" si="64"/>
        <v>#NUM!</v>
      </c>
      <c r="E161" s="355" t="e">
        <f t="shared" si="65"/>
        <v>#NUM!</v>
      </c>
      <c r="F161" s="349" t="e">
        <f t="shared" si="79"/>
        <v>#NUM!</v>
      </c>
      <c r="H161" s="45">
        <v>50</v>
      </c>
      <c r="I161" s="46">
        <f t="shared" si="93"/>
        <v>47788</v>
      </c>
      <c r="J161" s="346" t="e">
        <f t="shared" si="66"/>
        <v>#NUM!</v>
      </c>
      <c r="K161" s="347" t="e">
        <f t="shared" si="67"/>
        <v>#NUM!</v>
      </c>
      <c r="L161" s="348" t="e">
        <f t="shared" si="100"/>
        <v>#NUM!</v>
      </c>
      <c r="M161" s="349" t="e">
        <f t="shared" si="81"/>
        <v>#NUM!</v>
      </c>
      <c r="O161" s="45">
        <v>50</v>
      </c>
      <c r="P161" s="46">
        <f t="shared" si="94"/>
        <v>47788</v>
      </c>
      <c r="Q161" s="346" t="e">
        <f t="shared" si="68"/>
        <v>#NUM!</v>
      </c>
      <c r="R161" s="347" t="e">
        <f t="shared" si="69"/>
        <v>#NUM!</v>
      </c>
      <c r="S161" s="348" t="e">
        <f t="shared" si="82"/>
        <v>#NUM!</v>
      </c>
      <c r="T161" s="349" t="e">
        <f t="shared" si="83"/>
        <v>#NUM!</v>
      </c>
      <c r="V161" s="45">
        <v>50</v>
      </c>
      <c r="W161" s="46">
        <f t="shared" si="95"/>
        <v>47788</v>
      </c>
      <c r="X161" s="346" t="e">
        <f t="shared" si="70"/>
        <v>#NUM!</v>
      </c>
      <c r="Y161" s="347" t="e">
        <f t="shared" si="71"/>
        <v>#NUM!</v>
      </c>
      <c r="Z161" s="348" t="e">
        <f t="shared" si="84"/>
        <v>#NUM!</v>
      </c>
      <c r="AA161" s="349" t="e">
        <f t="shared" si="85"/>
        <v>#NUM!</v>
      </c>
      <c r="AC161" s="45">
        <v>50</v>
      </c>
      <c r="AD161" s="46">
        <f t="shared" si="96"/>
        <v>47788</v>
      </c>
      <c r="AE161" s="346" t="e">
        <f t="shared" si="86"/>
        <v>#NUM!</v>
      </c>
      <c r="AF161" s="347" t="e">
        <f t="shared" si="72"/>
        <v>#NUM!</v>
      </c>
      <c r="AG161" s="348" t="e">
        <f t="shared" si="87"/>
        <v>#NUM!</v>
      </c>
      <c r="AH161" s="349" t="e">
        <f t="shared" si="73"/>
        <v>#NUM!</v>
      </c>
      <c r="AJ161" s="45">
        <v>50</v>
      </c>
      <c r="AK161" s="46">
        <f t="shared" si="97"/>
        <v>47788</v>
      </c>
      <c r="AL161" s="346" t="e">
        <f t="shared" si="88"/>
        <v>#NUM!</v>
      </c>
      <c r="AM161" s="347" t="e">
        <f t="shared" si="74"/>
        <v>#NUM!</v>
      </c>
      <c r="AN161" s="348" t="e">
        <f t="shared" si="89"/>
        <v>#NUM!</v>
      </c>
      <c r="AO161" s="349" t="e">
        <f t="shared" si="75"/>
        <v>#NUM!</v>
      </c>
      <c r="AQ161" s="45">
        <v>50</v>
      </c>
      <c r="AR161" s="46">
        <f t="shared" si="98"/>
        <v>47818</v>
      </c>
      <c r="AS161" s="346">
        <f t="shared" si="90"/>
        <v>0</v>
      </c>
      <c r="AT161" s="347">
        <f t="shared" si="76"/>
        <v>0</v>
      </c>
      <c r="AU161" s="348">
        <f t="shared" si="91"/>
        <v>0</v>
      </c>
      <c r="AV161" s="349">
        <f t="shared" si="77"/>
        <v>0</v>
      </c>
    </row>
    <row r="162" spans="1:48" x14ac:dyDescent="0.45">
      <c r="A162" s="45">
        <v>51</v>
      </c>
      <c r="B162" s="46">
        <f t="shared" si="92"/>
        <v>47818</v>
      </c>
      <c r="C162" s="346" t="e">
        <f t="shared" si="99"/>
        <v>#NUM!</v>
      </c>
      <c r="D162" s="347" t="e">
        <f t="shared" si="64"/>
        <v>#NUM!</v>
      </c>
      <c r="E162" s="355" t="e">
        <f t="shared" si="65"/>
        <v>#NUM!</v>
      </c>
      <c r="F162" s="349" t="e">
        <f t="shared" si="79"/>
        <v>#NUM!</v>
      </c>
      <c r="H162" s="45">
        <v>51</v>
      </c>
      <c r="I162" s="46">
        <f t="shared" si="93"/>
        <v>47818</v>
      </c>
      <c r="J162" s="346" t="e">
        <f t="shared" si="66"/>
        <v>#NUM!</v>
      </c>
      <c r="K162" s="347" t="e">
        <f t="shared" si="67"/>
        <v>#NUM!</v>
      </c>
      <c r="L162" s="348" t="e">
        <f t="shared" si="100"/>
        <v>#NUM!</v>
      </c>
      <c r="M162" s="349" t="e">
        <f t="shared" si="81"/>
        <v>#NUM!</v>
      </c>
      <c r="O162" s="45">
        <v>51</v>
      </c>
      <c r="P162" s="46">
        <f t="shared" si="94"/>
        <v>47818</v>
      </c>
      <c r="Q162" s="346" t="e">
        <f t="shared" si="68"/>
        <v>#NUM!</v>
      </c>
      <c r="R162" s="347" t="e">
        <f t="shared" si="69"/>
        <v>#NUM!</v>
      </c>
      <c r="S162" s="348" t="e">
        <f t="shared" si="82"/>
        <v>#NUM!</v>
      </c>
      <c r="T162" s="349" t="e">
        <f t="shared" si="83"/>
        <v>#NUM!</v>
      </c>
      <c r="V162" s="45">
        <v>51</v>
      </c>
      <c r="W162" s="46">
        <f t="shared" si="95"/>
        <v>47818</v>
      </c>
      <c r="X162" s="346" t="e">
        <f t="shared" si="70"/>
        <v>#NUM!</v>
      </c>
      <c r="Y162" s="347" t="e">
        <f t="shared" si="71"/>
        <v>#NUM!</v>
      </c>
      <c r="Z162" s="348" t="e">
        <f t="shared" si="84"/>
        <v>#NUM!</v>
      </c>
      <c r="AA162" s="349" t="e">
        <f t="shared" si="85"/>
        <v>#NUM!</v>
      </c>
      <c r="AC162" s="45">
        <v>51</v>
      </c>
      <c r="AD162" s="46">
        <f t="shared" si="96"/>
        <v>47818</v>
      </c>
      <c r="AE162" s="346" t="e">
        <f t="shared" si="86"/>
        <v>#NUM!</v>
      </c>
      <c r="AF162" s="347" t="e">
        <f t="shared" si="72"/>
        <v>#NUM!</v>
      </c>
      <c r="AG162" s="348" t="e">
        <f t="shared" si="87"/>
        <v>#NUM!</v>
      </c>
      <c r="AH162" s="349" t="e">
        <f t="shared" si="73"/>
        <v>#NUM!</v>
      </c>
      <c r="AJ162" s="45">
        <v>51</v>
      </c>
      <c r="AK162" s="46">
        <f t="shared" si="97"/>
        <v>47818</v>
      </c>
      <c r="AL162" s="346" t="e">
        <f t="shared" si="88"/>
        <v>#NUM!</v>
      </c>
      <c r="AM162" s="347" t="e">
        <f t="shared" si="74"/>
        <v>#NUM!</v>
      </c>
      <c r="AN162" s="348" t="e">
        <f t="shared" si="89"/>
        <v>#NUM!</v>
      </c>
      <c r="AO162" s="349" t="e">
        <f t="shared" si="75"/>
        <v>#NUM!</v>
      </c>
      <c r="AQ162" s="45">
        <v>51</v>
      </c>
      <c r="AR162" s="46">
        <f t="shared" si="98"/>
        <v>47849</v>
      </c>
      <c r="AS162" s="346">
        <f t="shared" si="90"/>
        <v>0</v>
      </c>
      <c r="AT162" s="347">
        <f t="shared" si="76"/>
        <v>0</v>
      </c>
      <c r="AU162" s="348">
        <f t="shared" si="91"/>
        <v>0</v>
      </c>
      <c r="AV162" s="349">
        <f t="shared" si="77"/>
        <v>0</v>
      </c>
    </row>
    <row r="163" spans="1:48" x14ac:dyDescent="0.45">
      <c r="A163" s="45">
        <v>52</v>
      </c>
      <c r="B163" s="46">
        <f t="shared" si="92"/>
        <v>47849</v>
      </c>
      <c r="C163" s="346" t="e">
        <f t="shared" si="99"/>
        <v>#NUM!</v>
      </c>
      <c r="D163" s="347" t="e">
        <f t="shared" si="64"/>
        <v>#NUM!</v>
      </c>
      <c r="E163" s="355" t="e">
        <f t="shared" si="65"/>
        <v>#NUM!</v>
      </c>
      <c r="F163" s="349" t="e">
        <f t="shared" si="79"/>
        <v>#NUM!</v>
      </c>
      <c r="H163" s="45">
        <v>52</v>
      </c>
      <c r="I163" s="46">
        <f t="shared" si="93"/>
        <v>47849</v>
      </c>
      <c r="J163" s="346" t="e">
        <f t="shared" si="66"/>
        <v>#NUM!</v>
      </c>
      <c r="K163" s="347" t="e">
        <f t="shared" si="67"/>
        <v>#NUM!</v>
      </c>
      <c r="L163" s="348" t="e">
        <f t="shared" si="100"/>
        <v>#NUM!</v>
      </c>
      <c r="M163" s="349" t="e">
        <f t="shared" si="81"/>
        <v>#NUM!</v>
      </c>
      <c r="O163" s="45">
        <v>52</v>
      </c>
      <c r="P163" s="46">
        <f t="shared" si="94"/>
        <v>47849</v>
      </c>
      <c r="Q163" s="346" t="e">
        <f t="shared" si="68"/>
        <v>#NUM!</v>
      </c>
      <c r="R163" s="347" t="e">
        <f t="shared" si="69"/>
        <v>#NUM!</v>
      </c>
      <c r="S163" s="348" t="e">
        <f t="shared" si="82"/>
        <v>#NUM!</v>
      </c>
      <c r="T163" s="349" t="e">
        <f t="shared" si="83"/>
        <v>#NUM!</v>
      </c>
      <c r="V163" s="45">
        <v>52</v>
      </c>
      <c r="W163" s="46">
        <f t="shared" si="95"/>
        <v>47849</v>
      </c>
      <c r="X163" s="346" t="e">
        <f t="shared" si="70"/>
        <v>#NUM!</v>
      </c>
      <c r="Y163" s="347" t="e">
        <f t="shared" si="71"/>
        <v>#NUM!</v>
      </c>
      <c r="Z163" s="348" t="e">
        <f t="shared" si="84"/>
        <v>#NUM!</v>
      </c>
      <c r="AA163" s="349" t="e">
        <f t="shared" si="85"/>
        <v>#NUM!</v>
      </c>
      <c r="AC163" s="45">
        <v>52</v>
      </c>
      <c r="AD163" s="46">
        <f t="shared" si="96"/>
        <v>47849</v>
      </c>
      <c r="AE163" s="346" t="e">
        <f t="shared" si="86"/>
        <v>#NUM!</v>
      </c>
      <c r="AF163" s="347" t="e">
        <f t="shared" si="72"/>
        <v>#NUM!</v>
      </c>
      <c r="AG163" s="348" t="e">
        <f t="shared" si="87"/>
        <v>#NUM!</v>
      </c>
      <c r="AH163" s="349" t="e">
        <f t="shared" si="73"/>
        <v>#NUM!</v>
      </c>
      <c r="AJ163" s="45">
        <v>52</v>
      </c>
      <c r="AK163" s="46">
        <f t="shared" si="97"/>
        <v>47849</v>
      </c>
      <c r="AL163" s="346" t="e">
        <f t="shared" si="88"/>
        <v>#NUM!</v>
      </c>
      <c r="AM163" s="347" t="e">
        <f t="shared" si="74"/>
        <v>#NUM!</v>
      </c>
      <c r="AN163" s="348" t="e">
        <f t="shared" si="89"/>
        <v>#NUM!</v>
      </c>
      <c r="AO163" s="349" t="e">
        <f t="shared" si="75"/>
        <v>#NUM!</v>
      </c>
      <c r="AQ163" s="45">
        <v>52</v>
      </c>
      <c r="AR163" s="46">
        <f t="shared" si="98"/>
        <v>47880</v>
      </c>
      <c r="AS163" s="346">
        <f t="shared" si="90"/>
        <v>0</v>
      </c>
      <c r="AT163" s="347">
        <f t="shared" si="76"/>
        <v>0</v>
      </c>
      <c r="AU163" s="348">
        <f t="shared" si="91"/>
        <v>0</v>
      </c>
      <c r="AV163" s="349">
        <f t="shared" si="77"/>
        <v>0</v>
      </c>
    </row>
    <row r="164" spans="1:48" x14ac:dyDescent="0.45">
      <c r="A164" s="45">
        <v>53</v>
      </c>
      <c r="B164" s="46">
        <f t="shared" si="92"/>
        <v>47880</v>
      </c>
      <c r="C164" s="346" t="e">
        <f t="shared" si="99"/>
        <v>#NUM!</v>
      </c>
      <c r="D164" s="347" t="e">
        <f t="shared" si="64"/>
        <v>#NUM!</v>
      </c>
      <c r="E164" s="355" t="e">
        <f t="shared" si="65"/>
        <v>#NUM!</v>
      </c>
      <c r="F164" s="349" t="e">
        <f t="shared" si="79"/>
        <v>#NUM!</v>
      </c>
      <c r="H164" s="45">
        <v>53</v>
      </c>
      <c r="I164" s="46">
        <f t="shared" si="93"/>
        <v>47880</v>
      </c>
      <c r="J164" s="346" t="e">
        <f t="shared" si="66"/>
        <v>#NUM!</v>
      </c>
      <c r="K164" s="347" t="e">
        <f t="shared" si="67"/>
        <v>#NUM!</v>
      </c>
      <c r="L164" s="348" t="e">
        <f t="shared" si="100"/>
        <v>#NUM!</v>
      </c>
      <c r="M164" s="349" t="e">
        <f t="shared" si="81"/>
        <v>#NUM!</v>
      </c>
      <c r="O164" s="45">
        <v>53</v>
      </c>
      <c r="P164" s="46">
        <f t="shared" si="94"/>
        <v>47880</v>
      </c>
      <c r="Q164" s="346" t="e">
        <f t="shared" si="68"/>
        <v>#NUM!</v>
      </c>
      <c r="R164" s="347" t="e">
        <f t="shared" si="69"/>
        <v>#NUM!</v>
      </c>
      <c r="S164" s="348" t="e">
        <f t="shared" si="82"/>
        <v>#NUM!</v>
      </c>
      <c r="T164" s="349" t="e">
        <f t="shared" si="83"/>
        <v>#NUM!</v>
      </c>
      <c r="V164" s="45">
        <v>53</v>
      </c>
      <c r="W164" s="46">
        <f t="shared" si="95"/>
        <v>47880</v>
      </c>
      <c r="X164" s="346" t="e">
        <f t="shared" si="70"/>
        <v>#NUM!</v>
      </c>
      <c r="Y164" s="347" t="e">
        <f t="shared" si="71"/>
        <v>#NUM!</v>
      </c>
      <c r="Z164" s="348" t="e">
        <f t="shared" si="84"/>
        <v>#NUM!</v>
      </c>
      <c r="AA164" s="349" t="e">
        <f t="shared" si="85"/>
        <v>#NUM!</v>
      </c>
      <c r="AC164" s="45">
        <v>53</v>
      </c>
      <c r="AD164" s="46">
        <f t="shared" si="96"/>
        <v>47880</v>
      </c>
      <c r="AE164" s="346" t="e">
        <f t="shared" si="86"/>
        <v>#NUM!</v>
      </c>
      <c r="AF164" s="347" t="e">
        <f t="shared" si="72"/>
        <v>#NUM!</v>
      </c>
      <c r="AG164" s="348" t="e">
        <f t="shared" si="87"/>
        <v>#NUM!</v>
      </c>
      <c r="AH164" s="349" t="e">
        <f t="shared" si="73"/>
        <v>#NUM!</v>
      </c>
      <c r="AJ164" s="45">
        <v>53</v>
      </c>
      <c r="AK164" s="46">
        <f t="shared" si="97"/>
        <v>47880</v>
      </c>
      <c r="AL164" s="346" t="e">
        <f t="shared" si="88"/>
        <v>#NUM!</v>
      </c>
      <c r="AM164" s="347" t="e">
        <f t="shared" si="74"/>
        <v>#NUM!</v>
      </c>
      <c r="AN164" s="348" t="e">
        <f t="shared" si="89"/>
        <v>#NUM!</v>
      </c>
      <c r="AO164" s="349" t="e">
        <f t="shared" si="75"/>
        <v>#NUM!</v>
      </c>
      <c r="AQ164" s="45">
        <v>53</v>
      </c>
      <c r="AR164" s="46">
        <f t="shared" si="98"/>
        <v>47908</v>
      </c>
      <c r="AS164" s="346">
        <f t="shared" si="90"/>
        <v>0</v>
      </c>
      <c r="AT164" s="347">
        <f t="shared" si="76"/>
        <v>0</v>
      </c>
      <c r="AU164" s="348">
        <f t="shared" si="91"/>
        <v>0</v>
      </c>
      <c r="AV164" s="349">
        <f t="shared" si="77"/>
        <v>0</v>
      </c>
    </row>
    <row r="165" spans="1:48" x14ac:dyDescent="0.45">
      <c r="A165" s="45">
        <v>54</v>
      </c>
      <c r="B165" s="46">
        <f t="shared" si="92"/>
        <v>47908</v>
      </c>
      <c r="C165" s="346" t="e">
        <f t="shared" si="99"/>
        <v>#NUM!</v>
      </c>
      <c r="D165" s="347" t="e">
        <f t="shared" si="64"/>
        <v>#NUM!</v>
      </c>
      <c r="E165" s="355" t="e">
        <f t="shared" si="65"/>
        <v>#NUM!</v>
      </c>
      <c r="F165" s="349" t="e">
        <f t="shared" si="79"/>
        <v>#NUM!</v>
      </c>
      <c r="H165" s="45">
        <v>54</v>
      </c>
      <c r="I165" s="46">
        <f t="shared" si="93"/>
        <v>47908</v>
      </c>
      <c r="J165" s="346" t="e">
        <f t="shared" si="66"/>
        <v>#NUM!</v>
      </c>
      <c r="K165" s="347" t="e">
        <f t="shared" si="67"/>
        <v>#NUM!</v>
      </c>
      <c r="L165" s="348" t="e">
        <f t="shared" si="100"/>
        <v>#NUM!</v>
      </c>
      <c r="M165" s="349" t="e">
        <f t="shared" si="81"/>
        <v>#NUM!</v>
      </c>
      <c r="O165" s="45">
        <v>54</v>
      </c>
      <c r="P165" s="46">
        <f t="shared" si="94"/>
        <v>47908</v>
      </c>
      <c r="Q165" s="346" t="e">
        <f t="shared" si="68"/>
        <v>#NUM!</v>
      </c>
      <c r="R165" s="347" t="e">
        <f t="shared" si="69"/>
        <v>#NUM!</v>
      </c>
      <c r="S165" s="348" t="e">
        <f t="shared" si="82"/>
        <v>#NUM!</v>
      </c>
      <c r="T165" s="349" t="e">
        <f t="shared" si="83"/>
        <v>#NUM!</v>
      </c>
      <c r="V165" s="45">
        <v>54</v>
      </c>
      <c r="W165" s="46">
        <f t="shared" si="95"/>
        <v>47908</v>
      </c>
      <c r="X165" s="346" t="e">
        <f t="shared" si="70"/>
        <v>#NUM!</v>
      </c>
      <c r="Y165" s="347" t="e">
        <f t="shared" si="71"/>
        <v>#NUM!</v>
      </c>
      <c r="Z165" s="348" t="e">
        <f t="shared" si="84"/>
        <v>#NUM!</v>
      </c>
      <c r="AA165" s="349" t="e">
        <f t="shared" si="85"/>
        <v>#NUM!</v>
      </c>
      <c r="AC165" s="45">
        <v>54</v>
      </c>
      <c r="AD165" s="46">
        <f t="shared" si="96"/>
        <v>47908</v>
      </c>
      <c r="AE165" s="346" t="e">
        <f t="shared" si="86"/>
        <v>#NUM!</v>
      </c>
      <c r="AF165" s="347" t="e">
        <f t="shared" si="72"/>
        <v>#NUM!</v>
      </c>
      <c r="AG165" s="348" t="e">
        <f t="shared" si="87"/>
        <v>#NUM!</v>
      </c>
      <c r="AH165" s="349" t="e">
        <f t="shared" si="73"/>
        <v>#NUM!</v>
      </c>
      <c r="AJ165" s="45">
        <v>54</v>
      </c>
      <c r="AK165" s="46">
        <f t="shared" si="97"/>
        <v>47908</v>
      </c>
      <c r="AL165" s="346" t="e">
        <f t="shared" si="88"/>
        <v>#NUM!</v>
      </c>
      <c r="AM165" s="347" t="e">
        <f t="shared" si="74"/>
        <v>#NUM!</v>
      </c>
      <c r="AN165" s="348" t="e">
        <f t="shared" si="89"/>
        <v>#NUM!</v>
      </c>
      <c r="AO165" s="349" t="e">
        <f t="shared" si="75"/>
        <v>#NUM!</v>
      </c>
      <c r="AQ165" s="45">
        <v>54</v>
      </c>
      <c r="AR165" s="46">
        <f t="shared" si="98"/>
        <v>47939</v>
      </c>
      <c r="AS165" s="346">
        <f t="shared" si="90"/>
        <v>0</v>
      </c>
      <c r="AT165" s="347">
        <f t="shared" si="76"/>
        <v>0</v>
      </c>
      <c r="AU165" s="348">
        <f t="shared" si="91"/>
        <v>0</v>
      </c>
      <c r="AV165" s="349">
        <f t="shared" si="77"/>
        <v>0</v>
      </c>
    </row>
    <row r="166" spans="1:48" x14ac:dyDescent="0.45">
      <c r="A166" s="45">
        <v>55</v>
      </c>
      <c r="B166" s="46">
        <f t="shared" si="92"/>
        <v>47939</v>
      </c>
      <c r="C166" s="346" t="e">
        <f t="shared" si="99"/>
        <v>#NUM!</v>
      </c>
      <c r="D166" s="347" t="e">
        <f t="shared" si="64"/>
        <v>#NUM!</v>
      </c>
      <c r="E166" s="355" t="e">
        <f t="shared" si="65"/>
        <v>#NUM!</v>
      </c>
      <c r="F166" s="349" t="e">
        <f t="shared" si="79"/>
        <v>#NUM!</v>
      </c>
      <c r="H166" s="45">
        <v>55</v>
      </c>
      <c r="I166" s="46">
        <f t="shared" si="93"/>
        <v>47939</v>
      </c>
      <c r="J166" s="346" t="e">
        <f t="shared" si="66"/>
        <v>#NUM!</v>
      </c>
      <c r="K166" s="347" t="e">
        <f t="shared" si="67"/>
        <v>#NUM!</v>
      </c>
      <c r="L166" s="348" t="e">
        <f t="shared" si="100"/>
        <v>#NUM!</v>
      </c>
      <c r="M166" s="349" t="e">
        <f t="shared" si="81"/>
        <v>#NUM!</v>
      </c>
      <c r="O166" s="45">
        <v>55</v>
      </c>
      <c r="P166" s="46">
        <f t="shared" si="94"/>
        <v>47939</v>
      </c>
      <c r="Q166" s="346" t="e">
        <f t="shared" si="68"/>
        <v>#NUM!</v>
      </c>
      <c r="R166" s="347" t="e">
        <f t="shared" si="69"/>
        <v>#NUM!</v>
      </c>
      <c r="S166" s="348" t="e">
        <f t="shared" si="82"/>
        <v>#NUM!</v>
      </c>
      <c r="T166" s="349" t="e">
        <f t="shared" si="83"/>
        <v>#NUM!</v>
      </c>
      <c r="V166" s="45">
        <v>55</v>
      </c>
      <c r="W166" s="46">
        <f t="shared" si="95"/>
        <v>47939</v>
      </c>
      <c r="X166" s="346" t="e">
        <f t="shared" si="70"/>
        <v>#NUM!</v>
      </c>
      <c r="Y166" s="347" t="e">
        <f t="shared" si="71"/>
        <v>#NUM!</v>
      </c>
      <c r="Z166" s="348" t="e">
        <f t="shared" si="84"/>
        <v>#NUM!</v>
      </c>
      <c r="AA166" s="349" t="e">
        <f t="shared" si="85"/>
        <v>#NUM!</v>
      </c>
      <c r="AC166" s="45">
        <v>55</v>
      </c>
      <c r="AD166" s="46">
        <f t="shared" si="96"/>
        <v>47939</v>
      </c>
      <c r="AE166" s="346" t="e">
        <f t="shared" si="86"/>
        <v>#NUM!</v>
      </c>
      <c r="AF166" s="347" t="e">
        <f t="shared" si="72"/>
        <v>#NUM!</v>
      </c>
      <c r="AG166" s="348" t="e">
        <f t="shared" si="87"/>
        <v>#NUM!</v>
      </c>
      <c r="AH166" s="349" t="e">
        <f t="shared" si="73"/>
        <v>#NUM!</v>
      </c>
      <c r="AJ166" s="45">
        <v>55</v>
      </c>
      <c r="AK166" s="46">
        <f t="shared" si="97"/>
        <v>47939</v>
      </c>
      <c r="AL166" s="346" t="e">
        <f t="shared" si="88"/>
        <v>#NUM!</v>
      </c>
      <c r="AM166" s="347" t="e">
        <f t="shared" si="74"/>
        <v>#NUM!</v>
      </c>
      <c r="AN166" s="348" t="e">
        <f t="shared" si="89"/>
        <v>#NUM!</v>
      </c>
      <c r="AO166" s="349" t="e">
        <f t="shared" si="75"/>
        <v>#NUM!</v>
      </c>
      <c r="AQ166" s="45">
        <v>55</v>
      </c>
      <c r="AR166" s="46">
        <f t="shared" si="98"/>
        <v>47969</v>
      </c>
      <c r="AS166" s="346">
        <f t="shared" si="90"/>
        <v>0</v>
      </c>
      <c r="AT166" s="347">
        <f t="shared" si="76"/>
        <v>0</v>
      </c>
      <c r="AU166" s="348">
        <f t="shared" si="91"/>
        <v>0</v>
      </c>
      <c r="AV166" s="349">
        <f t="shared" si="77"/>
        <v>0</v>
      </c>
    </row>
    <row r="167" spans="1:48" x14ac:dyDescent="0.45">
      <c r="A167" s="45">
        <v>56</v>
      </c>
      <c r="B167" s="46">
        <f t="shared" si="92"/>
        <v>47969</v>
      </c>
      <c r="C167" s="346" t="e">
        <f t="shared" si="99"/>
        <v>#NUM!</v>
      </c>
      <c r="D167" s="347" t="e">
        <f t="shared" si="64"/>
        <v>#NUM!</v>
      </c>
      <c r="E167" s="355" t="e">
        <f t="shared" si="65"/>
        <v>#NUM!</v>
      </c>
      <c r="F167" s="349" t="e">
        <f t="shared" si="79"/>
        <v>#NUM!</v>
      </c>
      <c r="H167" s="45">
        <v>56</v>
      </c>
      <c r="I167" s="46">
        <f t="shared" si="93"/>
        <v>47969</v>
      </c>
      <c r="J167" s="346" t="e">
        <f t="shared" si="66"/>
        <v>#NUM!</v>
      </c>
      <c r="K167" s="347" t="e">
        <f t="shared" si="67"/>
        <v>#NUM!</v>
      </c>
      <c r="L167" s="348" t="e">
        <f t="shared" si="100"/>
        <v>#NUM!</v>
      </c>
      <c r="M167" s="349" t="e">
        <f t="shared" si="81"/>
        <v>#NUM!</v>
      </c>
      <c r="O167" s="45">
        <v>56</v>
      </c>
      <c r="P167" s="46">
        <f t="shared" si="94"/>
        <v>47969</v>
      </c>
      <c r="Q167" s="346" t="e">
        <f t="shared" si="68"/>
        <v>#NUM!</v>
      </c>
      <c r="R167" s="347" t="e">
        <f t="shared" si="69"/>
        <v>#NUM!</v>
      </c>
      <c r="S167" s="348" t="e">
        <f t="shared" si="82"/>
        <v>#NUM!</v>
      </c>
      <c r="T167" s="349" t="e">
        <f t="shared" si="83"/>
        <v>#NUM!</v>
      </c>
      <c r="V167" s="45">
        <v>56</v>
      </c>
      <c r="W167" s="46">
        <f t="shared" si="95"/>
        <v>47969</v>
      </c>
      <c r="X167" s="346" t="e">
        <f t="shared" si="70"/>
        <v>#NUM!</v>
      </c>
      <c r="Y167" s="347" t="e">
        <f t="shared" si="71"/>
        <v>#NUM!</v>
      </c>
      <c r="Z167" s="348" t="e">
        <f t="shared" si="84"/>
        <v>#NUM!</v>
      </c>
      <c r="AA167" s="349" t="e">
        <f t="shared" si="85"/>
        <v>#NUM!</v>
      </c>
      <c r="AC167" s="45">
        <v>56</v>
      </c>
      <c r="AD167" s="46">
        <f t="shared" si="96"/>
        <v>47969</v>
      </c>
      <c r="AE167" s="346" t="e">
        <f t="shared" si="86"/>
        <v>#NUM!</v>
      </c>
      <c r="AF167" s="347" t="e">
        <f t="shared" si="72"/>
        <v>#NUM!</v>
      </c>
      <c r="AG167" s="348" t="e">
        <f t="shared" si="87"/>
        <v>#NUM!</v>
      </c>
      <c r="AH167" s="349" t="e">
        <f t="shared" si="73"/>
        <v>#NUM!</v>
      </c>
      <c r="AJ167" s="45">
        <v>56</v>
      </c>
      <c r="AK167" s="46">
        <f t="shared" si="97"/>
        <v>47969</v>
      </c>
      <c r="AL167" s="346" t="e">
        <f t="shared" si="88"/>
        <v>#NUM!</v>
      </c>
      <c r="AM167" s="347" t="e">
        <f t="shared" si="74"/>
        <v>#NUM!</v>
      </c>
      <c r="AN167" s="348" t="e">
        <f t="shared" si="89"/>
        <v>#NUM!</v>
      </c>
      <c r="AO167" s="349" t="e">
        <f t="shared" si="75"/>
        <v>#NUM!</v>
      </c>
      <c r="AQ167" s="45">
        <v>56</v>
      </c>
      <c r="AR167" s="46">
        <f t="shared" si="98"/>
        <v>48000</v>
      </c>
      <c r="AS167" s="346">
        <f t="shared" si="90"/>
        <v>0</v>
      </c>
      <c r="AT167" s="347">
        <f t="shared" si="76"/>
        <v>0</v>
      </c>
      <c r="AU167" s="348">
        <f t="shared" si="91"/>
        <v>0</v>
      </c>
      <c r="AV167" s="349">
        <f t="shared" si="77"/>
        <v>0</v>
      </c>
    </row>
    <row r="168" spans="1:48" x14ac:dyDescent="0.45">
      <c r="A168" s="45">
        <v>57</v>
      </c>
      <c r="B168" s="46">
        <f t="shared" si="92"/>
        <v>48000</v>
      </c>
      <c r="C168" s="346" t="e">
        <f t="shared" si="99"/>
        <v>#NUM!</v>
      </c>
      <c r="D168" s="347" t="e">
        <f t="shared" si="64"/>
        <v>#NUM!</v>
      </c>
      <c r="E168" s="355" t="e">
        <f t="shared" si="65"/>
        <v>#NUM!</v>
      </c>
      <c r="F168" s="349" t="e">
        <f t="shared" si="79"/>
        <v>#NUM!</v>
      </c>
      <c r="H168" s="45">
        <v>57</v>
      </c>
      <c r="I168" s="46">
        <f t="shared" si="93"/>
        <v>48000</v>
      </c>
      <c r="J168" s="346" t="e">
        <f t="shared" si="66"/>
        <v>#NUM!</v>
      </c>
      <c r="K168" s="347" t="e">
        <f t="shared" si="67"/>
        <v>#NUM!</v>
      </c>
      <c r="L168" s="348" t="e">
        <f t="shared" si="100"/>
        <v>#NUM!</v>
      </c>
      <c r="M168" s="349" t="e">
        <f t="shared" si="81"/>
        <v>#NUM!</v>
      </c>
      <c r="O168" s="45">
        <v>57</v>
      </c>
      <c r="P168" s="46">
        <f t="shared" si="94"/>
        <v>48000</v>
      </c>
      <c r="Q168" s="346" t="e">
        <f t="shared" si="68"/>
        <v>#NUM!</v>
      </c>
      <c r="R168" s="347" t="e">
        <f t="shared" si="69"/>
        <v>#NUM!</v>
      </c>
      <c r="S168" s="348" t="e">
        <f t="shared" si="82"/>
        <v>#NUM!</v>
      </c>
      <c r="T168" s="349" t="e">
        <f t="shared" si="83"/>
        <v>#NUM!</v>
      </c>
      <c r="V168" s="45">
        <v>57</v>
      </c>
      <c r="W168" s="46">
        <f t="shared" si="95"/>
        <v>48000</v>
      </c>
      <c r="X168" s="346" t="e">
        <f t="shared" si="70"/>
        <v>#NUM!</v>
      </c>
      <c r="Y168" s="347" t="e">
        <f t="shared" si="71"/>
        <v>#NUM!</v>
      </c>
      <c r="Z168" s="348" t="e">
        <f t="shared" si="84"/>
        <v>#NUM!</v>
      </c>
      <c r="AA168" s="349" t="e">
        <f t="shared" si="85"/>
        <v>#NUM!</v>
      </c>
      <c r="AC168" s="45">
        <v>57</v>
      </c>
      <c r="AD168" s="46">
        <f t="shared" si="96"/>
        <v>48000</v>
      </c>
      <c r="AE168" s="346" t="e">
        <f t="shared" si="86"/>
        <v>#NUM!</v>
      </c>
      <c r="AF168" s="347" t="e">
        <f t="shared" si="72"/>
        <v>#NUM!</v>
      </c>
      <c r="AG168" s="348" t="e">
        <f t="shared" si="87"/>
        <v>#NUM!</v>
      </c>
      <c r="AH168" s="349" t="e">
        <f t="shared" si="73"/>
        <v>#NUM!</v>
      </c>
      <c r="AJ168" s="45">
        <v>57</v>
      </c>
      <c r="AK168" s="46">
        <f t="shared" si="97"/>
        <v>48000</v>
      </c>
      <c r="AL168" s="346" t="e">
        <f t="shared" si="88"/>
        <v>#NUM!</v>
      </c>
      <c r="AM168" s="347" t="e">
        <f t="shared" si="74"/>
        <v>#NUM!</v>
      </c>
      <c r="AN168" s="348" t="e">
        <f t="shared" si="89"/>
        <v>#NUM!</v>
      </c>
      <c r="AO168" s="349" t="e">
        <f t="shared" si="75"/>
        <v>#NUM!</v>
      </c>
      <c r="AQ168" s="45">
        <v>57</v>
      </c>
      <c r="AR168" s="46">
        <f t="shared" si="98"/>
        <v>48030</v>
      </c>
      <c r="AS168" s="346">
        <f t="shared" si="90"/>
        <v>0</v>
      </c>
      <c r="AT168" s="347">
        <f t="shared" si="76"/>
        <v>0</v>
      </c>
      <c r="AU168" s="348">
        <f t="shared" si="91"/>
        <v>0</v>
      </c>
      <c r="AV168" s="349">
        <f t="shared" si="77"/>
        <v>0</v>
      </c>
    </row>
    <row r="169" spans="1:48" x14ac:dyDescent="0.45">
      <c r="A169" s="45">
        <v>58</v>
      </c>
      <c r="B169" s="46">
        <f t="shared" si="92"/>
        <v>48030</v>
      </c>
      <c r="C169" s="346" t="e">
        <f t="shared" si="99"/>
        <v>#NUM!</v>
      </c>
      <c r="D169" s="347" t="e">
        <f t="shared" si="64"/>
        <v>#NUM!</v>
      </c>
      <c r="E169" s="355" t="e">
        <f t="shared" si="65"/>
        <v>#NUM!</v>
      </c>
      <c r="F169" s="349" t="e">
        <f t="shared" si="79"/>
        <v>#NUM!</v>
      </c>
      <c r="H169" s="45">
        <v>58</v>
      </c>
      <c r="I169" s="46">
        <f t="shared" si="93"/>
        <v>48030</v>
      </c>
      <c r="J169" s="346" t="e">
        <f t="shared" si="66"/>
        <v>#NUM!</v>
      </c>
      <c r="K169" s="347" t="e">
        <f t="shared" si="67"/>
        <v>#NUM!</v>
      </c>
      <c r="L169" s="348" t="e">
        <f t="shared" si="100"/>
        <v>#NUM!</v>
      </c>
      <c r="M169" s="349" t="e">
        <f t="shared" si="81"/>
        <v>#NUM!</v>
      </c>
      <c r="O169" s="45">
        <v>58</v>
      </c>
      <c r="P169" s="46">
        <f t="shared" si="94"/>
        <v>48030</v>
      </c>
      <c r="Q169" s="346" t="e">
        <f t="shared" si="68"/>
        <v>#NUM!</v>
      </c>
      <c r="R169" s="347" t="e">
        <f t="shared" si="69"/>
        <v>#NUM!</v>
      </c>
      <c r="S169" s="348" t="e">
        <f t="shared" si="82"/>
        <v>#NUM!</v>
      </c>
      <c r="T169" s="349" t="e">
        <f t="shared" si="83"/>
        <v>#NUM!</v>
      </c>
      <c r="V169" s="45">
        <v>58</v>
      </c>
      <c r="W169" s="46">
        <f t="shared" si="95"/>
        <v>48030</v>
      </c>
      <c r="X169" s="346" t="e">
        <f t="shared" si="70"/>
        <v>#NUM!</v>
      </c>
      <c r="Y169" s="347" t="e">
        <f t="shared" si="71"/>
        <v>#NUM!</v>
      </c>
      <c r="Z169" s="348" t="e">
        <f t="shared" si="84"/>
        <v>#NUM!</v>
      </c>
      <c r="AA169" s="349" t="e">
        <f t="shared" si="85"/>
        <v>#NUM!</v>
      </c>
      <c r="AC169" s="45">
        <v>58</v>
      </c>
      <c r="AD169" s="46">
        <f t="shared" si="96"/>
        <v>48030</v>
      </c>
      <c r="AE169" s="346" t="e">
        <f t="shared" si="86"/>
        <v>#NUM!</v>
      </c>
      <c r="AF169" s="347" t="e">
        <f t="shared" si="72"/>
        <v>#NUM!</v>
      </c>
      <c r="AG169" s="348" t="e">
        <f t="shared" si="87"/>
        <v>#NUM!</v>
      </c>
      <c r="AH169" s="349" t="e">
        <f t="shared" si="73"/>
        <v>#NUM!</v>
      </c>
      <c r="AJ169" s="45">
        <v>58</v>
      </c>
      <c r="AK169" s="46">
        <f t="shared" si="97"/>
        <v>48030</v>
      </c>
      <c r="AL169" s="346" t="e">
        <f t="shared" si="88"/>
        <v>#NUM!</v>
      </c>
      <c r="AM169" s="347" t="e">
        <f t="shared" si="74"/>
        <v>#NUM!</v>
      </c>
      <c r="AN169" s="348" t="e">
        <f t="shared" si="89"/>
        <v>#NUM!</v>
      </c>
      <c r="AO169" s="349" t="e">
        <f t="shared" si="75"/>
        <v>#NUM!</v>
      </c>
      <c r="AQ169" s="45">
        <v>58</v>
      </c>
      <c r="AR169" s="46">
        <f t="shared" si="98"/>
        <v>48061</v>
      </c>
      <c r="AS169" s="346">
        <f t="shared" si="90"/>
        <v>0</v>
      </c>
      <c r="AT169" s="347">
        <f t="shared" si="76"/>
        <v>0</v>
      </c>
      <c r="AU169" s="348">
        <f t="shared" si="91"/>
        <v>0</v>
      </c>
      <c r="AV169" s="349">
        <f t="shared" si="77"/>
        <v>0</v>
      </c>
    </row>
    <row r="170" spans="1:48" x14ac:dyDescent="0.45">
      <c r="A170" s="45">
        <v>59</v>
      </c>
      <c r="B170" s="46">
        <f t="shared" si="92"/>
        <v>48061</v>
      </c>
      <c r="C170" s="346" t="e">
        <f t="shared" si="99"/>
        <v>#NUM!</v>
      </c>
      <c r="D170" s="347" t="e">
        <f t="shared" si="64"/>
        <v>#NUM!</v>
      </c>
      <c r="E170" s="355" t="e">
        <f t="shared" si="65"/>
        <v>#NUM!</v>
      </c>
      <c r="F170" s="349" t="e">
        <f t="shared" si="79"/>
        <v>#NUM!</v>
      </c>
      <c r="H170" s="45">
        <v>59</v>
      </c>
      <c r="I170" s="46">
        <f t="shared" si="93"/>
        <v>48061</v>
      </c>
      <c r="J170" s="346" t="e">
        <f t="shared" si="66"/>
        <v>#NUM!</v>
      </c>
      <c r="K170" s="347" t="e">
        <f t="shared" si="67"/>
        <v>#NUM!</v>
      </c>
      <c r="L170" s="348" t="e">
        <f t="shared" si="100"/>
        <v>#NUM!</v>
      </c>
      <c r="M170" s="349" t="e">
        <f t="shared" si="81"/>
        <v>#NUM!</v>
      </c>
      <c r="O170" s="45">
        <v>59</v>
      </c>
      <c r="P170" s="46">
        <f t="shared" si="94"/>
        <v>48061</v>
      </c>
      <c r="Q170" s="346" t="e">
        <f t="shared" si="68"/>
        <v>#NUM!</v>
      </c>
      <c r="R170" s="347" t="e">
        <f t="shared" si="69"/>
        <v>#NUM!</v>
      </c>
      <c r="S170" s="348" t="e">
        <f t="shared" si="82"/>
        <v>#NUM!</v>
      </c>
      <c r="T170" s="349" t="e">
        <f t="shared" si="83"/>
        <v>#NUM!</v>
      </c>
      <c r="V170" s="45">
        <v>59</v>
      </c>
      <c r="W170" s="46">
        <f t="shared" si="95"/>
        <v>48061</v>
      </c>
      <c r="X170" s="346" t="e">
        <f t="shared" si="70"/>
        <v>#NUM!</v>
      </c>
      <c r="Y170" s="347" t="e">
        <f t="shared" si="71"/>
        <v>#NUM!</v>
      </c>
      <c r="Z170" s="348" t="e">
        <f t="shared" si="84"/>
        <v>#NUM!</v>
      </c>
      <c r="AA170" s="349" t="e">
        <f t="shared" si="85"/>
        <v>#NUM!</v>
      </c>
      <c r="AC170" s="45">
        <v>59</v>
      </c>
      <c r="AD170" s="46">
        <f t="shared" si="96"/>
        <v>48061</v>
      </c>
      <c r="AE170" s="346" t="e">
        <f t="shared" si="86"/>
        <v>#NUM!</v>
      </c>
      <c r="AF170" s="347" t="e">
        <f t="shared" si="72"/>
        <v>#NUM!</v>
      </c>
      <c r="AG170" s="348" t="e">
        <f t="shared" si="87"/>
        <v>#NUM!</v>
      </c>
      <c r="AH170" s="349" t="e">
        <f t="shared" si="73"/>
        <v>#NUM!</v>
      </c>
      <c r="AJ170" s="45">
        <v>59</v>
      </c>
      <c r="AK170" s="46">
        <f t="shared" si="97"/>
        <v>48061</v>
      </c>
      <c r="AL170" s="346" t="e">
        <f t="shared" si="88"/>
        <v>#NUM!</v>
      </c>
      <c r="AM170" s="347" t="e">
        <f t="shared" si="74"/>
        <v>#NUM!</v>
      </c>
      <c r="AN170" s="348" t="e">
        <f t="shared" si="89"/>
        <v>#NUM!</v>
      </c>
      <c r="AO170" s="349" t="e">
        <f t="shared" si="75"/>
        <v>#NUM!</v>
      </c>
      <c r="AQ170" s="45">
        <v>59</v>
      </c>
      <c r="AR170" s="46">
        <f t="shared" si="98"/>
        <v>48092</v>
      </c>
      <c r="AS170" s="346">
        <f t="shared" si="90"/>
        <v>0</v>
      </c>
      <c r="AT170" s="347">
        <f t="shared" si="76"/>
        <v>0</v>
      </c>
      <c r="AU170" s="348">
        <f t="shared" si="91"/>
        <v>0</v>
      </c>
      <c r="AV170" s="349">
        <f t="shared" si="77"/>
        <v>0</v>
      </c>
    </row>
    <row r="171" spans="1:48" ht="14.65" thickBot="1" x14ac:dyDescent="0.5">
      <c r="A171" s="47">
        <v>60</v>
      </c>
      <c r="B171" s="48">
        <f t="shared" si="92"/>
        <v>48092</v>
      </c>
      <c r="C171" s="350" t="e">
        <f t="shared" si="99"/>
        <v>#NUM!</v>
      </c>
      <c r="D171" s="351" t="e">
        <f t="shared" si="64"/>
        <v>#NUM!</v>
      </c>
      <c r="E171" s="356" t="e">
        <f t="shared" si="65"/>
        <v>#NUM!</v>
      </c>
      <c r="F171" s="353" t="e">
        <f t="shared" si="79"/>
        <v>#NUM!</v>
      </c>
      <c r="H171" s="47">
        <v>60</v>
      </c>
      <c r="I171" s="48">
        <f t="shared" si="93"/>
        <v>48092</v>
      </c>
      <c r="J171" s="350" t="e">
        <f t="shared" si="66"/>
        <v>#NUM!</v>
      </c>
      <c r="K171" s="351" t="e">
        <f t="shared" si="67"/>
        <v>#NUM!</v>
      </c>
      <c r="L171" s="352" t="e">
        <f t="shared" si="100"/>
        <v>#NUM!</v>
      </c>
      <c r="M171" s="353" t="e">
        <f t="shared" si="81"/>
        <v>#NUM!</v>
      </c>
      <c r="O171" s="47">
        <v>60</v>
      </c>
      <c r="P171" s="48">
        <f t="shared" si="94"/>
        <v>48092</v>
      </c>
      <c r="Q171" s="350" t="e">
        <f t="shared" si="68"/>
        <v>#NUM!</v>
      </c>
      <c r="R171" s="351" t="e">
        <f t="shared" si="69"/>
        <v>#NUM!</v>
      </c>
      <c r="S171" s="352" t="e">
        <f t="shared" si="82"/>
        <v>#NUM!</v>
      </c>
      <c r="T171" s="353" t="e">
        <f t="shared" si="83"/>
        <v>#NUM!</v>
      </c>
      <c r="V171" s="47">
        <v>60</v>
      </c>
      <c r="W171" s="48">
        <f t="shared" si="95"/>
        <v>48092</v>
      </c>
      <c r="X171" s="350" t="e">
        <f t="shared" si="70"/>
        <v>#NUM!</v>
      </c>
      <c r="Y171" s="351" t="e">
        <f t="shared" si="71"/>
        <v>#NUM!</v>
      </c>
      <c r="Z171" s="352" t="e">
        <f t="shared" si="84"/>
        <v>#NUM!</v>
      </c>
      <c r="AA171" s="353" t="e">
        <f t="shared" si="85"/>
        <v>#NUM!</v>
      </c>
      <c r="AC171" s="47">
        <v>60</v>
      </c>
      <c r="AD171" s="48">
        <f t="shared" si="96"/>
        <v>48092</v>
      </c>
      <c r="AE171" s="350" t="e">
        <f t="shared" si="86"/>
        <v>#NUM!</v>
      </c>
      <c r="AF171" s="351" t="e">
        <f t="shared" si="72"/>
        <v>#NUM!</v>
      </c>
      <c r="AG171" s="352" t="e">
        <f t="shared" si="87"/>
        <v>#NUM!</v>
      </c>
      <c r="AH171" s="353" t="e">
        <f t="shared" si="73"/>
        <v>#NUM!</v>
      </c>
      <c r="AJ171" s="47">
        <v>60</v>
      </c>
      <c r="AK171" s="48">
        <f t="shared" si="97"/>
        <v>48092</v>
      </c>
      <c r="AL171" s="350" t="e">
        <f t="shared" si="88"/>
        <v>#NUM!</v>
      </c>
      <c r="AM171" s="351" t="e">
        <f t="shared" si="74"/>
        <v>#NUM!</v>
      </c>
      <c r="AN171" s="352" t="e">
        <f t="shared" si="89"/>
        <v>#NUM!</v>
      </c>
      <c r="AO171" s="353" t="e">
        <f t="shared" si="75"/>
        <v>#NUM!</v>
      </c>
      <c r="AQ171" s="47">
        <v>60</v>
      </c>
      <c r="AR171" s="48">
        <f t="shared" si="98"/>
        <v>48122</v>
      </c>
      <c r="AS171" s="350">
        <f t="shared" si="90"/>
        <v>0</v>
      </c>
      <c r="AT171" s="351">
        <f t="shared" si="76"/>
        <v>0</v>
      </c>
      <c r="AU171" s="352">
        <f t="shared" si="91"/>
        <v>0</v>
      </c>
      <c r="AV171" s="353">
        <f t="shared" si="77"/>
        <v>0</v>
      </c>
    </row>
    <row r="172" spans="1:48" x14ac:dyDescent="0.45">
      <c r="A172" s="43">
        <v>61</v>
      </c>
      <c r="B172" s="44">
        <f t="shared" si="92"/>
        <v>48122</v>
      </c>
      <c r="C172" s="344" t="e">
        <f t="shared" si="99"/>
        <v>#NUM!</v>
      </c>
      <c r="D172" s="253" t="e">
        <f t="shared" si="64"/>
        <v>#NUM!</v>
      </c>
      <c r="E172" s="354" t="e">
        <f t="shared" si="65"/>
        <v>#NUM!</v>
      </c>
      <c r="F172" s="254" t="e">
        <f t="shared" si="79"/>
        <v>#NUM!</v>
      </c>
      <c r="H172" s="43">
        <v>61</v>
      </c>
      <c r="I172" s="44">
        <f t="shared" si="93"/>
        <v>48122</v>
      </c>
      <c r="J172" s="344" t="e">
        <f t="shared" si="66"/>
        <v>#NUM!</v>
      </c>
      <c r="K172" s="253" t="e">
        <f>IF(K$107="I/O",0,IF(AND(K$108&gt;0,H172/12&lt;=K$108),0,-PPMT(J$105/12,H172-(K$108*12),K$105*K$107,J$104)))</f>
        <v>#NUM!</v>
      </c>
      <c r="L172" s="345" t="e">
        <f t="shared" si="100"/>
        <v>#NUM!</v>
      </c>
      <c r="M172" s="254" t="e">
        <f t="shared" si="81"/>
        <v>#NUM!</v>
      </c>
      <c r="O172" s="43">
        <v>61</v>
      </c>
      <c r="P172" s="44">
        <f t="shared" si="94"/>
        <v>48122</v>
      </c>
      <c r="Q172" s="344" t="e">
        <f t="shared" si="68"/>
        <v>#NUM!</v>
      </c>
      <c r="R172" s="253" t="e">
        <f>IF(R$107="I/O",0,IF(AND(R$108&gt;0,O172/12&lt;=R$108),0,-PPMT(Q$105/12,O172-(R$108*12),R$105*R$107,Q$104)))</f>
        <v>#NUM!</v>
      </c>
      <c r="S172" s="345" t="e">
        <f t="shared" si="82"/>
        <v>#NUM!</v>
      </c>
      <c r="T172" s="254" t="e">
        <f t="shared" si="83"/>
        <v>#NUM!</v>
      </c>
      <c r="V172" s="43">
        <v>61</v>
      </c>
      <c r="W172" s="44">
        <f t="shared" si="95"/>
        <v>48122</v>
      </c>
      <c r="X172" s="344" t="e">
        <f t="shared" si="70"/>
        <v>#NUM!</v>
      </c>
      <c r="Y172" s="253" t="e">
        <f>IF(Y$107="I/O",0,IF(AND(Y$108&gt;0,V172/12&lt;=Y$108),0,-PPMT(X$105/12,V172-(Y$108*12),Y$105*Y$107,X$104)))</f>
        <v>#NUM!</v>
      </c>
      <c r="Z172" s="345" t="e">
        <f t="shared" si="84"/>
        <v>#NUM!</v>
      </c>
      <c r="AA172" s="254" t="e">
        <f t="shared" si="85"/>
        <v>#NUM!</v>
      </c>
      <c r="AC172" s="43">
        <v>61</v>
      </c>
      <c r="AD172" s="44">
        <f t="shared" si="96"/>
        <v>48122</v>
      </c>
      <c r="AE172" s="344" t="e">
        <f t="shared" si="86"/>
        <v>#NUM!</v>
      </c>
      <c r="AF172" s="253" t="e">
        <f t="shared" si="72"/>
        <v>#NUM!</v>
      </c>
      <c r="AG172" s="345" t="e">
        <f t="shared" si="87"/>
        <v>#NUM!</v>
      </c>
      <c r="AH172" s="254" t="e">
        <f t="shared" si="73"/>
        <v>#NUM!</v>
      </c>
      <c r="AJ172" s="43">
        <v>61</v>
      </c>
      <c r="AK172" s="44">
        <f t="shared" si="97"/>
        <v>48122</v>
      </c>
      <c r="AL172" s="344" t="e">
        <f t="shared" si="88"/>
        <v>#NUM!</v>
      </c>
      <c r="AM172" s="253" t="e">
        <f t="shared" si="74"/>
        <v>#NUM!</v>
      </c>
      <c r="AN172" s="345" t="e">
        <f t="shared" si="89"/>
        <v>#NUM!</v>
      </c>
      <c r="AO172" s="254" t="e">
        <f t="shared" si="75"/>
        <v>#NUM!</v>
      </c>
      <c r="AQ172" s="43">
        <v>61</v>
      </c>
      <c r="AR172" s="44">
        <f t="shared" si="98"/>
        <v>48153</v>
      </c>
      <c r="AS172" s="344">
        <f t="shared" si="90"/>
        <v>0</v>
      </c>
      <c r="AT172" s="253">
        <f t="shared" si="76"/>
        <v>0</v>
      </c>
      <c r="AU172" s="345">
        <f t="shared" si="91"/>
        <v>0</v>
      </c>
      <c r="AV172" s="254">
        <f t="shared" si="77"/>
        <v>0</v>
      </c>
    </row>
    <row r="173" spans="1:48" x14ac:dyDescent="0.45">
      <c r="A173" s="45">
        <v>62</v>
      </c>
      <c r="B173" s="46">
        <f t="shared" si="92"/>
        <v>48153</v>
      </c>
      <c r="C173" s="346" t="e">
        <f t="shared" si="99"/>
        <v>#NUM!</v>
      </c>
      <c r="D173" s="347" t="e">
        <f t="shared" si="64"/>
        <v>#NUM!</v>
      </c>
      <c r="E173" s="355" t="e">
        <f t="shared" si="65"/>
        <v>#NUM!</v>
      </c>
      <c r="F173" s="349" t="e">
        <f t="shared" si="79"/>
        <v>#NUM!</v>
      </c>
      <c r="H173" s="45">
        <v>62</v>
      </c>
      <c r="I173" s="46">
        <f t="shared" si="93"/>
        <v>48153</v>
      </c>
      <c r="J173" s="346" t="e">
        <f t="shared" si="66"/>
        <v>#NUM!</v>
      </c>
      <c r="K173" s="347" t="e">
        <f t="shared" ref="K173:K236" si="101">IF(K$107="I/O",0,IF(AND(K$108&gt;0,H173/12&lt;=K$108),0,-PPMT(J$105/12,H173-(K$108*12),K$105*K$107,J$104)))</f>
        <v>#NUM!</v>
      </c>
      <c r="L173" s="348" t="e">
        <f t="shared" si="100"/>
        <v>#NUM!</v>
      </c>
      <c r="M173" s="349" t="e">
        <f t="shared" si="81"/>
        <v>#NUM!</v>
      </c>
      <c r="O173" s="45">
        <v>62</v>
      </c>
      <c r="P173" s="46">
        <f t="shared" si="94"/>
        <v>48153</v>
      </c>
      <c r="Q173" s="346" t="e">
        <f t="shared" si="68"/>
        <v>#NUM!</v>
      </c>
      <c r="R173" s="347" t="e">
        <f t="shared" ref="R173:R236" si="102">IF(R$107="I/O",0,IF(AND(R$108&gt;0,O173/12&lt;=R$108),0,-PPMT(Q$105/12,O173-(R$108*12),R$105*R$107,Q$104)))</f>
        <v>#NUM!</v>
      </c>
      <c r="S173" s="348" t="e">
        <f t="shared" si="82"/>
        <v>#NUM!</v>
      </c>
      <c r="T173" s="349" t="e">
        <f t="shared" si="83"/>
        <v>#NUM!</v>
      </c>
      <c r="V173" s="45">
        <v>62</v>
      </c>
      <c r="W173" s="46">
        <f t="shared" si="95"/>
        <v>48153</v>
      </c>
      <c r="X173" s="346" t="e">
        <f t="shared" si="70"/>
        <v>#NUM!</v>
      </c>
      <c r="Y173" s="347" t="e">
        <f t="shared" ref="Y173:Y236" si="103">IF(Y$107="I/O",0,IF(AND(Y$108&gt;0,V173/12&lt;=Y$108),0,-PPMT(X$105/12,V173-(Y$108*12),Y$105*Y$107,X$104)))</f>
        <v>#NUM!</v>
      </c>
      <c r="Z173" s="348" t="e">
        <f t="shared" si="84"/>
        <v>#NUM!</v>
      </c>
      <c r="AA173" s="349" t="e">
        <f t="shared" si="85"/>
        <v>#NUM!</v>
      </c>
      <c r="AC173" s="45">
        <v>62</v>
      </c>
      <c r="AD173" s="46">
        <f t="shared" si="96"/>
        <v>48153</v>
      </c>
      <c r="AE173" s="346" t="e">
        <f t="shared" si="86"/>
        <v>#NUM!</v>
      </c>
      <c r="AF173" s="347" t="e">
        <f t="shared" si="72"/>
        <v>#NUM!</v>
      </c>
      <c r="AG173" s="348" t="e">
        <f t="shared" si="87"/>
        <v>#NUM!</v>
      </c>
      <c r="AH173" s="349" t="e">
        <f t="shared" si="73"/>
        <v>#NUM!</v>
      </c>
      <c r="AJ173" s="45">
        <v>62</v>
      </c>
      <c r="AK173" s="46">
        <f t="shared" si="97"/>
        <v>48153</v>
      </c>
      <c r="AL173" s="346" t="e">
        <f t="shared" si="88"/>
        <v>#NUM!</v>
      </c>
      <c r="AM173" s="347" t="e">
        <f t="shared" si="74"/>
        <v>#NUM!</v>
      </c>
      <c r="AN173" s="348" t="e">
        <f t="shared" si="89"/>
        <v>#NUM!</v>
      </c>
      <c r="AO173" s="349" t="e">
        <f t="shared" si="75"/>
        <v>#NUM!</v>
      </c>
      <c r="AQ173" s="45">
        <v>62</v>
      </c>
      <c r="AR173" s="46">
        <f t="shared" si="98"/>
        <v>48183</v>
      </c>
      <c r="AS173" s="346">
        <f t="shared" si="90"/>
        <v>0</v>
      </c>
      <c r="AT173" s="347">
        <f t="shared" si="76"/>
        <v>0</v>
      </c>
      <c r="AU173" s="348">
        <f t="shared" si="91"/>
        <v>0</v>
      </c>
      <c r="AV173" s="349">
        <f t="shared" si="77"/>
        <v>0</v>
      </c>
    </row>
    <row r="174" spans="1:48" x14ac:dyDescent="0.45">
      <c r="A174" s="45">
        <v>63</v>
      </c>
      <c r="B174" s="46">
        <f t="shared" si="92"/>
        <v>48183</v>
      </c>
      <c r="C174" s="346" t="e">
        <f t="shared" si="99"/>
        <v>#NUM!</v>
      </c>
      <c r="D174" s="347" t="e">
        <f t="shared" si="64"/>
        <v>#NUM!</v>
      </c>
      <c r="E174" s="355" t="e">
        <f t="shared" si="65"/>
        <v>#NUM!</v>
      </c>
      <c r="F174" s="349" t="e">
        <f t="shared" si="79"/>
        <v>#NUM!</v>
      </c>
      <c r="H174" s="45">
        <v>63</v>
      </c>
      <c r="I174" s="46">
        <f t="shared" si="93"/>
        <v>48183</v>
      </c>
      <c r="J174" s="346" t="e">
        <f t="shared" si="66"/>
        <v>#NUM!</v>
      </c>
      <c r="K174" s="347" t="e">
        <f t="shared" si="101"/>
        <v>#NUM!</v>
      </c>
      <c r="L174" s="348" t="e">
        <f t="shared" si="100"/>
        <v>#NUM!</v>
      </c>
      <c r="M174" s="349" t="e">
        <f t="shared" si="81"/>
        <v>#NUM!</v>
      </c>
      <c r="O174" s="45">
        <v>63</v>
      </c>
      <c r="P174" s="46">
        <f t="shared" si="94"/>
        <v>48183</v>
      </c>
      <c r="Q174" s="346" t="e">
        <f t="shared" si="68"/>
        <v>#NUM!</v>
      </c>
      <c r="R174" s="347" t="e">
        <f t="shared" si="102"/>
        <v>#NUM!</v>
      </c>
      <c r="S174" s="348" t="e">
        <f t="shared" si="82"/>
        <v>#NUM!</v>
      </c>
      <c r="T174" s="349" t="e">
        <f t="shared" si="83"/>
        <v>#NUM!</v>
      </c>
      <c r="V174" s="45">
        <v>63</v>
      </c>
      <c r="W174" s="46">
        <f t="shared" si="95"/>
        <v>48183</v>
      </c>
      <c r="X174" s="346" t="e">
        <f t="shared" si="70"/>
        <v>#NUM!</v>
      </c>
      <c r="Y174" s="347" t="e">
        <f t="shared" si="103"/>
        <v>#NUM!</v>
      </c>
      <c r="Z174" s="348" t="e">
        <f t="shared" si="84"/>
        <v>#NUM!</v>
      </c>
      <c r="AA174" s="349" t="e">
        <f t="shared" si="85"/>
        <v>#NUM!</v>
      </c>
      <c r="AC174" s="45">
        <v>63</v>
      </c>
      <c r="AD174" s="46">
        <f t="shared" si="96"/>
        <v>48183</v>
      </c>
      <c r="AE174" s="346" t="e">
        <f t="shared" si="86"/>
        <v>#NUM!</v>
      </c>
      <c r="AF174" s="347" t="e">
        <f t="shared" si="72"/>
        <v>#NUM!</v>
      </c>
      <c r="AG174" s="348" t="e">
        <f t="shared" si="87"/>
        <v>#NUM!</v>
      </c>
      <c r="AH174" s="349" t="e">
        <f t="shared" si="73"/>
        <v>#NUM!</v>
      </c>
      <c r="AJ174" s="45">
        <v>63</v>
      </c>
      <c r="AK174" s="46">
        <f t="shared" si="97"/>
        <v>48183</v>
      </c>
      <c r="AL174" s="346" t="e">
        <f t="shared" si="88"/>
        <v>#NUM!</v>
      </c>
      <c r="AM174" s="347" t="e">
        <f t="shared" si="74"/>
        <v>#NUM!</v>
      </c>
      <c r="AN174" s="348" t="e">
        <f t="shared" si="89"/>
        <v>#NUM!</v>
      </c>
      <c r="AO174" s="349" t="e">
        <f t="shared" si="75"/>
        <v>#NUM!</v>
      </c>
      <c r="AQ174" s="45">
        <v>63</v>
      </c>
      <c r="AR174" s="46">
        <f t="shared" si="98"/>
        <v>48214</v>
      </c>
      <c r="AS174" s="346">
        <f t="shared" si="90"/>
        <v>0</v>
      </c>
      <c r="AT174" s="347">
        <f t="shared" si="76"/>
        <v>0</v>
      </c>
      <c r="AU174" s="348">
        <f t="shared" si="91"/>
        <v>0</v>
      </c>
      <c r="AV174" s="349">
        <f t="shared" si="77"/>
        <v>0</v>
      </c>
    </row>
    <row r="175" spans="1:48" x14ac:dyDescent="0.45">
      <c r="A175" s="45">
        <v>64</v>
      </c>
      <c r="B175" s="46">
        <f t="shared" si="92"/>
        <v>48214</v>
      </c>
      <c r="C175" s="346" t="e">
        <f t="shared" si="99"/>
        <v>#NUM!</v>
      </c>
      <c r="D175" s="347" t="e">
        <f t="shared" si="64"/>
        <v>#NUM!</v>
      </c>
      <c r="E175" s="355" t="e">
        <f t="shared" si="65"/>
        <v>#NUM!</v>
      </c>
      <c r="F175" s="349" t="e">
        <f t="shared" si="79"/>
        <v>#NUM!</v>
      </c>
      <c r="H175" s="45">
        <v>64</v>
      </c>
      <c r="I175" s="46">
        <f t="shared" si="93"/>
        <v>48214</v>
      </c>
      <c r="J175" s="346" t="e">
        <f t="shared" si="66"/>
        <v>#NUM!</v>
      </c>
      <c r="K175" s="347" t="e">
        <f t="shared" si="101"/>
        <v>#NUM!</v>
      </c>
      <c r="L175" s="348" t="e">
        <f t="shared" si="100"/>
        <v>#NUM!</v>
      </c>
      <c r="M175" s="349" t="e">
        <f t="shared" si="81"/>
        <v>#NUM!</v>
      </c>
      <c r="O175" s="45">
        <v>64</v>
      </c>
      <c r="P175" s="46">
        <f t="shared" si="94"/>
        <v>48214</v>
      </c>
      <c r="Q175" s="346" t="e">
        <f t="shared" si="68"/>
        <v>#NUM!</v>
      </c>
      <c r="R175" s="347" t="e">
        <f t="shared" si="102"/>
        <v>#NUM!</v>
      </c>
      <c r="S175" s="348" t="e">
        <f t="shared" si="82"/>
        <v>#NUM!</v>
      </c>
      <c r="T175" s="349" t="e">
        <f t="shared" si="83"/>
        <v>#NUM!</v>
      </c>
      <c r="V175" s="45">
        <v>64</v>
      </c>
      <c r="W175" s="46">
        <f t="shared" si="95"/>
        <v>48214</v>
      </c>
      <c r="X175" s="346" t="e">
        <f t="shared" si="70"/>
        <v>#NUM!</v>
      </c>
      <c r="Y175" s="347" t="e">
        <f t="shared" si="103"/>
        <v>#NUM!</v>
      </c>
      <c r="Z175" s="348" t="e">
        <f t="shared" si="84"/>
        <v>#NUM!</v>
      </c>
      <c r="AA175" s="349" t="e">
        <f t="shared" si="85"/>
        <v>#NUM!</v>
      </c>
      <c r="AC175" s="45">
        <v>64</v>
      </c>
      <c r="AD175" s="46">
        <f t="shared" si="96"/>
        <v>48214</v>
      </c>
      <c r="AE175" s="346" t="e">
        <f t="shared" si="86"/>
        <v>#NUM!</v>
      </c>
      <c r="AF175" s="347" t="e">
        <f t="shared" si="72"/>
        <v>#NUM!</v>
      </c>
      <c r="AG175" s="348" t="e">
        <f t="shared" si="87"/>
        <v>#NUM!</v>
      </c>
      <c r="AH175" s="349" t="e">
        <f t="shared" si="73"/>
        <v>#NUM!</v>
      </c>
      <c r="AJ175" s="45">
        <v>64</v>
      </c>
      <c r="AK175" s="46">
        <f t="shared" si="97"/>
        <v>48214</v>
      </c>
      <c r="AL175" s="346" t="e">
        <f t="shared" si="88"/>
        <v>#NUM!</v>
      </c>
      <c r="AM175" s="347" t="e">
        <f t="shared" si="74"/>
        <v>#NUM!</v>
      </c>
      <c r="AN175" s="348" t="e">
        <f t="shared" si="89"/>
        <v>#NUM!</v>
      </c>
      <c r="AO175" s="349" t="e">
        <f t="shared" si="75"/>
        <v>#NUM!</v>
      </c>
      <c r="AQ175" s="45">
        <v>64</v>
      </c>
      <c r="AR175" s="46">
        <f t="shared" si="98"/>
        <v>48245</v>
      </c>
      <c r="AS175" s="346">
        <f t="shared" si="90"/>
        <v>0</v>
      </c>
      <c r="AT175" s="347">
        <f t="shared" si="76"/>
        <v>0</v>
      </c>
      <c r="AU175" s="348">
        <f t="shared" si="91"/>
        <v>0</v>
      </c>
      <c r="AV175" s="349">
        <f t="shared" si="77"/>
        <v>0</v>
      </c>
    </row>
    <row r="176" spans="1:48" x14ac:dyDescent="0.45">
      <c r="A176" s="45">
        <v>65</v>
      </c>
      <c r="B176" s="46">
        <f t="shared" si="92"/>
        <v>48245</v>
      </c>
      <c r="C176" s="346" t="e">
        <f t="shared" si="99"/>
        <v>#NUM!</v>
      </c>
      <c r="D176" s="347" t="e">
        <f t="shared" ref="D176:D239" si="104">IF(D$107="I/O",0,IF(AND(D$108&gt;0,A176/12&lt;=D$108),0,-PPMT(C$105/12,A176-(D$108*12),D$105*D$107,C$104)))</f>
        <v>#NUM!</v>
      </c>
      <c r="E176" s="355" t="e">
        <f t="shared" ref="E176:E239" si="105">F176-D176</f>
        <v>#NUM!</v>
      </c>
      <c r="F176" s="349" t="e">
        <f t="shared" si="79"/>
        <v>#NUM!</v>
      </c>
      <c r="H176" s="45">
        <v>65</v>
      </c>
      <c r="I176" s="46">
        <f t="shared" si="93"/>
        <v>48245</v>
      </c>
      <c r="J176" s="346" t="e">
        <f t="shared" ref="J176:J239" si="106">J175-K176</f>
        <v>#NUM!</v>
      </c>
      <c r="K176" s="347" t="e">
        <f t="shared" si="101"/>
        <v>#NUM!</v>
      </c>
      <c r="L176" s="348" t="e">
        <f t="shared" si="100"/>
        <v>#NUM!</v>
      </c>
      <c r="M176" s="349" t="e">
        <f t="shared" si="81"/>
        <v>#NUM!</v>
      </c>
      <c r="O176" s="45">
        <v>65</v>
      </c>
      <c r="P176" s="46">
        <f t="shared" si="94"/>
        <v>48245</v>
      </c>
      <c r="Q176" s="346" t="e">
        <f t="shared" ref="Q176:Q239" si="107">Q175-R176</f>
        <v>#NUM!</v>
      </c>
      <c r="R176" s="347" t="e">
        <f t="shared" si="102"/>
        <v>#NUM!</v>
      </c>
      <c r="S176" s="348" t="e">
        <f t="shared" si="82"/>
        <v>#NUM!</v>
      </c>
      <c r="T176" s="349" t="e">
        <f t="shared" si="83"/>
        <v>#NUM!</v>
      </c>
      <c r="V176" s="45">
        <v>65</v>
      </c>
      <c r="W176" s="46">
        <f t="shared" si="95"/>
        <v>48245</v>
      </c>
      <c r="X176" s="346" t="e">
        <f t="shared" ref="X176:X239" si="108">X175-Y176</f>
        <v>#NUM!</v>
      </c>
      <c r="Y176" s="347" t="e">
        <f t="shared" si="103"/>
        <v>#NUM!</v>
      </c>
      <c r="Z176" s="348" t="e">
        <f t="shared" si="84"/>
        <v>#NUM!</v>
      </c>
      <c r="AA176" s="349" t="e">
        <f t="shared" si="85"/>
        <v>#NUM!</v>
      </c>
      <c r="AC176" s="45">
        <v>65</v>
      </c>
      <c r="AD176" s="46">
        <f t="shared" si="96"/>
        <v>48245</v>
      </c>
      <c r="AE176" s="346" t="e">
        <f t="shared" si="86"/>
        <v>#NUM!</v>
      </c>
      <c r="AF176" s="347" t="e">
        <f t="shared" ref="AF176:AF239" si="109">IF(AF$107="I/O",0,IF(AND(AF$108&gt;0,AC176/12&lt;=AF$108),0,-PPMT(AE$105/12,AC176-(AF$108*12),AF$105*AF$107,AE$104)))</f>
        <v>#NUM!</v>
      </c>
      <c r="AG176" s="348" t="e">
        <f t="shared" si="87"/>
        <v>#NUM!</v>
      </c>
      <c r="AH176" s="349" t="e">
        <f t="shared" ref="AH176:AH239" si="110">IF(AND(AF$108&gt;0,AC176/12&lt;=AF$108),AE$104*(AE$105/12),AF$104)</f>
        <v>#NUM!</v>
      </c>
      <c r="AJ176" s="45">
        <v>65</v>
      </c>
      <c r="AK176" s="46">
        <f t="shared" si="97"/>
        <v>48245</v>
      </c>
      <c r="AL176" s="346" t="e">
        <f t="shared" si="88"/>
        <v>#NUM!</v>
      </c>
      <c r="AM176" s="347" t="e">
        <f t="shared" ref="AM176:AM239" si="111">IF(AM$107="I/O",0,IF(AND(AM$108&gt;0,AJ176/12&lt;=AM$108),0,-PPMT(AL$105/12,AJ176-(AM$108*12),AM$105*AM$107,AL$104)))</f>
        <v>#NUM!</v>
      </c>
      <c r="AN176" s="348" t="e">
        <f t="shared" si="89"/>
        <v>#NUM!</v>
      </c>
      <c r="AO176" s="349" t="e">
        <f t="shared" ref="AO176:AO239" si="112">IF(AND(AM$108&gt;0,AJ176/12&lt;=AM$108),AL$104*(AL$105/12),AM$104)</f>
        <v>#NUM!</v>
      </c>
      <c r="AQ176" s="45">
        <v>65</v>
      </c>
      <c r="AR176" s="46">
        <f t="shared" si="98"/>
        <v>48274</v>
      </c>
      <c r="AS176" s="346">
        <f t="shared" si="90"/>
        <v>0</v>
      </c>
      <c r="AT176" s="347">
        <f t="shared" ref="AT176:AT239" si="113">IF(AT$107="I/O",0,IF(AND(AT$108&gt;0,AQ176/12&lt;=AT$108),0,-PPMT(AS$105/12,AQ176-(AT$108*12),AT$105*AT$107,AS$104)))</f>
        <v>0</v>
      </c>
      <c r="AU176" s="348">
        <f t="shared" si="91"/>
        <v>0</v>
      </c>
      <c r="AV176" s="349">
        <f t="shared" ref="AV176:AV239" si="114">IF(AND(AT$108&gt;0,AQ176/12&lt;=AT$108),AS$104*(AS$105/12),AT$104)</f>
        <v>0</v>
      </c>
    </row>
    <row r="177" spans="1:48" x14ac:dyDescent="0.45">
      <c r="A177" s="45">
        <v>66</v>
      </c>
      <c r="B177" s="46">
        <f t="shared" si="92"/>
        <v>48274</v>
      </c>
      <c r="C177" s="346" t="e">
        <f t="shared" si="99"/>
        <v>#NUM!</v>
      </c>
      <c r="D177" s="347" t="e">
        <f t="shared" si="104"/>
        <v>#NUM!</v>
      </c>
      <c r="E177" s="355" t="e">
        <f t="shared" si="105"/>
        <v>#NUM!</v>
      </c>
      <c r="F177" s="349" t="e">
        <f t="shared" ref="F177:F240" si="115">IF(AND(D$108&gt;0,A177/12&lt;=D$108),C$104*(C$105/12),D$104)</f>
        <v>#NUM!</v>
      </c>
      <c r="H177" s="45">
        <v>66</v>
      </c>
      <c r="I177" s="46">
        <f t="shared" si="93"/>
        <v>48274</v>
      </c>
      <c r="J177" s="346" t="e">
        <f t="shared" si="106"/>
        <v>#NUM!</v>
      </c>
      <c r="K177" s="347" t="e">
        <f t="shared" si="101"/>
        <v>#NUM!</v>
      </c>
      <c r="L177" s="348" t="e">
        <f t="shared" si="100"/>
        <v>#NUM!</v>
      </c>
      <c r="M177" s="349" t="e">
        <f t="shared" ref="M177:M240" si="116">IF(AND(K$108&gt;0,H177/12&lt;=K$108),J$104*(J$105/12),K$104)</f>
        <v>#NUM!</v>
      </c>
      <c r="O177" s="45">
        <v>66</v>
      </c>
      <c r="P177" s="46">
        <f t="shared" si="94"/>
        <v>48274</v>
      </c>
      <c r="Q177" s="346" t="e">
        <f t="shared" si="107"/>
        <v>#NUM!</v>
      </c>
      <c r="R177" s="347" t="e">
        <f t="shared" si="102"/>
        <v>#NUM!</v>
      </c>
      <c r="S177" s="348" t="e">
        <f t="shared" ref="S177:S240" si="117">T177-R177</f>
        <v>#NUM!</v>
      </c>
      <c r="T177" s="349" t="e">
        <f t="shared" ref="T177:T240" si="118">IF(AND(R$108&gt;0,O177/12&lt;=R$108),Q$104*(Q$105/12),R$104)</f>
        <v>#NUM!</v>
      </c>
      <c r="V177" s="45">
        <v>66</v>
      </c>
      <c r="W177" s="46">
        <f t="shared" si="95"/>
        <v>48274</v>
      </c>
      <c r="X177" s="346" t="e">
        <f t="shared" si="108"/>
        <v>#NUM!</v>
      </c>
      <c r="Y177" s="347" t="e">
        <f t="shared" si="103"/>
        <v>#NUM!</v>
      </c>
      <c r="Z177" s="348" t="e">
        <f t="shared" ref="Z177:Z240" si="119">AA177-Y177</f>
        <v>#NUM!</v>
      </c>
      <c r="AA177" s="349" t="e">
        <f t="shared" ref="AA177:AA240" si="120">IF(AND(Y$108&gt;0,V177/12&lt;=Y$108),X$104*(X$105/12),Y$104)</f>
        <v>#NUM!</v>
      </c>
      <c r="AC177" s="45">
        <v>66</v>
      </c>
      <c r="AD177" s="46">
        <f t="shared" si="96"/>
        <v>48274</v>
      </c>
      <c r="AE177" s="346" t="e">
        <f t="shared" ref="AE177:AE240" si="121">AE176-AF177</f>
        <v>#NUM!</v>
      </c>
      <c r="AF177" s="347" t="e">
        <f t="shared" si="109"/>
        <v>#NUM!</v>
      </c>
      <c r="AG177" s="348" t="e">
        <f t="shared" ref="AG177:AG240" si="122">AH177-AF177</f>
        <v>#NUM!</v>
      </c>
      <c r="AH177" s="349" t="e">
        <f t="shared" si="110"/>
        <v>#NUM!</v>
      </c>
      <c r="AJ177" s="45">
        <v>66</v>
      </c>
      <c r="AK177" s="46">
        <f t="shared" si="97"/>
        <v>48274</v>
      </c>
      <c r="AL177" s="346" t="e">
        <f t="shared" ref="AL177:AL240" si="123">AL176-AM177</f>
        <v>#NUM!</v>
      </c>
      <c r="AM177" s="347" t="e">
        <f t="shared" si="111"/>
        <v>#NUM!</v>
      </c>
      <c r="AN177" s="348" t="e">
        <f t="shared" ref="AN177:AN240" si="124">AO177-AM177</f>
        <v>#NUM!</v>
      </c>
      <c r="AO177" s="349" t="e">
        <f t="shared" si="112"/>
        <v>#NUM!</v>
      </c>
      <c r="AQ177" s="45">
        <v>66</v>
      </c>
      <c r="AR177" s="46">
        <f t="shared" si="98"/>
        <v>48305</v>
      </c>
      <c r="AS177" s="346">
        <f t="shared" ref="AS177:AS240" si="125">AS176-AT177</f>
        <v>0</v>
      </c>
      <c r="AT177" s="347">
        <f t="shared" si="113"/>
        <v>0</v>
      </c>
      <c r="AU177" s="348">
        <f t="shared" ref="AU177:AU240" si="126">AV177-AT177</f>
        <v>0</v>
      </c>
      <c r="AV177" s="349">
        <f t="shared" si="114"/>
        <v>0</v>
      </c>
    </row>
    <row r="178" spans="1:48" x14ac:dyDescent="0.45">
      <c r="A178" s="45">
        <v>67</v>
      </c>
      <c r="B178" s="46">
        <f t="shared" ref="B178:B241" si="127">EDATE(B177,1)</f>
        <v>48305</v>
      </c>
      <c r="C178" s="346" t="e">
        <f t="shared" si="99"/>
        <v>#NUM!</v>
      </c>
      <c r="D178" s="347" t="e">
        <f t="shared" si="104"/>
        <v>#NUM!</v>
      </c>
      <c r="E178" s="355" t="e">
        <f t="shared" si="105"/>
        <v>#NUM!</v>
      </c>
      <c r="F178" s="349" t="e">
        <f t="shared" si="115"/>
        <v>#NUM!</v>
      </c>
      <c r="H178" s="45">
        <v>67</v>
      </c>
      <c r="I178" s="46">
        <f t="shared" ref="I178:I241" si="128">EDATE(I177,1)</f>
        <v>48305</v>
      </c>
      <c r="J178" s="346" t="e">
        <f t="shared" si="106"/>
        <v>#NUM!</v>
      </c>
      <c r="K178" s="347" t="e">
        <f t="shared" si="101"/>
        <v>#NUM!</v>
      </c>
      <c r="L178" s="348" t="e">
        <f t="shared" si="100"/>
        <v>#NUM!</v>
      </c>
      <c r="M178" s="349" t="e">
        <f t="shared" si="116"/>
        <v>#NUM!</v>
      </c>
      <c r="O178" s="45">
        <v>67</v>
      </c>
      <c r="P178" s="46">
        <f t="shared" ref="P178:P241" si="129">EDATE(P177,1)</f>
        <v>48305</v>
      </c>
      <c r="Q178" s="346" t="e">
        <f t="shared" si="107"/>
        <v>#NUM!</v>
      </c>
      <c r="R178" s="347" t="e">
        <f t="shared" si="102"/>
        <v>#NUM!</v>
      </c>
      <c r="S178" s="348" t="e">
        <f t="shared" si="117"/>
        <v>#NUM!</v>
      </c>
      <c r="T178" s="349" t="e">
        <f t="shared" si="118"/>
        <v>#NUM!</v>
      </c>
      <c r="V178" s="45">
        <v>67</v>
      </c>
      <c r="W178" s="46">
        <f t="shared" ref="W178:W241" si="130">EDATE(W177,1)</f>
        <v>48305</v>
      </c>
      <c r="X178" s="346" t="e">
        <f t="shared" si="108"/>
        <v>#NUM!</v>
      </c>
      <c r="Y178" s="347" t="e">
        <f t="shared" si="103"/>
        <v>#NUM!</v>
      </c>
      <c r="Z178" s="348" t="e">
        <f t="shared" si="119"/>
        <v>#NUM!</v>
      </c>
      <c r="AA178" s="349" t="e">
        <f t="shared" si="120"/>
        <v>#NUM!</v>
      </c>
      <c r="AC178" s="45">
        <v>67</v>
      </c>
      <c r="AD178" s="46">
        <f t="shared" ref="AD178:AD241" si="131">EDATE(AD177,1)</f>
        <v>48305</v>
      </c>
      <c r="AE178" s="346" t="e">
        <f t="shared" si="121"/>
        <v>#NUM!</v>
      </c>
      <c r="AF178" s="347" t="e">
        <f t="shared" si="109"/>
        <v>#NUM!</v>
      </c>
      <c r="AG178" s="348" t="e">
        <f t="shared" si="122"/>
        <v>#NUM!</v>
      </c>
      <c r="AH178" s="349" t="e">
        <f t="shared" si="110"/>
        <v>#NUM!</v>
      </c>
      <c r="AJ178" s="45">
        <v>67</v>
      </c>
      <c r="AK178" s="46">
        <f t="shared" ref="AK178:AK241" si="132">EDATE(AK177,1)</f>
        <v>48305</v>
      </c>
      <c r="AL178" s="346" t="e">
        <f t="shared" si="123"/>
        <v>#NUM!</v>
      </c>
      <c r="AM178" s="347" t="e">
        <f t="shared" si="111"/>
        <v>#NUM!</v>
      </c>
      <c r="AN178" s="348" t="e">
        <f t="shared" si="124"/>
        <v>#NUM!</v>
      </c>
      <c r="AO178" s="349" t="e">
        <f t="shared" si="112"/>
        <v>#NUM!</v>
      </c>
      <c r="AQ178" s="45">
        <v>67</v>
      </c>
      <c r="AR178" s="46">
        <f t="shared" ref="AR178:AR241" si="133">EDATE(AR177,1)</f>
        <v>48335</v>
      </c>
      <c r="AS178" s="346">
        <f t="shared" si="125"/>
        <v>0</v>
      </c>
      <c r="AT178" s="347">
        <f t="shared" si="113"/>
        <v>0</v>
      </c>
      <c r="AU178" s="348">
        <f t="shared" si="126"/>
        <v>0</v>
      </c>
      <c r="AV178" s="349">
        <f t="shared" si="114"/>
        <v>0</v>
      </c>
    </row>
    <row r="179" spans="1:48" x14ac:dyDescent="0.45">
      <c r="A179" s="45">
        <v>68</v>
      </c>
      <c r="B179" s="46">
        <f t="shared" si="127"/>
        <v>48335</v>
      </c>
      <c r="C179" s="346" t="e">
        <f t="shared" si="99"/>
        <v>#NUM!</v>
      </c>
      <c r="D179" s="347" t="e">
        <f t="shared" si="104"/>
        <v>#NUM!</v>
      </c>
      <c r="E179" s="355" t="e">
        <f t="shared" si="105"/>
        <v>#NUM!</v>
      </c>
      <c r="F179" s="349" t="e">
        <f t="shared" si="115"/>
        <v>#NUM!</v>
      </c>
      <c r="H179" s="45">
        <v>68</v>
      </c>
      <c r="I179" s="46">
        <f t="shared" si="128"/>
        <v>48335</v>
      </c>
      <c r="J179" s="346" t="e">
        <f t="shared" si="106"/>
        <v>#NUM!</v>
      </c>
      <c r="K179" s="347" t="e">
        <f t="shared" si="101"/>
        <v>#NUM!</v>
      </c>
      <c r="L179" s="348" t="e">
        <f t="shared" si="100"/>
        <v>#NUM!</v>
      </c>
      <c r="M179" s="349" t="e">
        <f t="shared" si="116"/>
        <v>#NUM!</v>
      </c>
      <c r="O179" s="45">
        <v>68</v>
      </c>
      <c r="P179" s="46">
        <f t="shared" si="129"/>
        <v>48335</v>
      </c>
      <c r="Q179" s="346" t="e">
        <f t="shared" si="107"/>
        <v>#NUM!</v>
      </c>
      <c r="R179" s="347" t="e">
        <f t="shared" si="102"/>
        <v>#NUM!</v>
      </c>
      <c r="S179" s="348" t="e">
        <f t="shared" si="117"/>
        <v>#NUM!</v>
      </c>
      <c r="T179" s="349" t="e">
        <f t="shared" si="118"/>
        <v>#NUM!</v>
      </c>
      <c r="V179" s="45">
        <v>68</v>
      </c>
      <c r="W179" s="46">
        <f t="shared" si="130"/>
        <v>48335</v>
      </c>
      <c r="X179" s="346" t="e">
        <f t="shared" si="108"/>
        <v>#NUM!</v>
      </c>
      <c r="Y179" s="347" t="e">
        <f t="shared" si="103"/>
        <v>#NUM!</v>
      </c>
      <c r="Z179" s="348" t="e">
        <f t="shared" si="119"/>
        <v>#NUM!</v>
      </c>
      <c r="AA179" s="349" t="e">
        <f t="shared" si="120"/>
        <v>#NUM!</v>
      </c>
      <c r="AC179" s="45">
        <v>68</v>
      </c>
      <c r="AD179" s="46">
        <f t="shared" si="131"/>
        <v>48335</v>
      </c>
      <c r="AE179" s="346" t="e">
        <f t="shared" si="121"/>
        <v>#NUM!</v>
      </c>
      <c r="AF179" s="347" t="e">
        <f t="shared" si="109"/>
        <v>#NUM!</v>
      </c>
      <c r="AG179" s="348" t="e">
        <f t="shared" si="122"/>
        <v>#NUM!</v>
      </c>
      <c r="AH179" s="349" t="e">
        <f t="shared" si="110"/>
        <v>#NUM!</v>
      </c>
      <c r="AJ179" s="45">
        <v>68</v>
      </c>
      <c r="AK179" s="46">
        <f t="shared" si="132"/>
        <v>48335</v>
      </c>
      <c r="AL179" s="346" t="e">
        <f t="shared" si="123"/>
        <v>#NUM!</v>
      </c>
      <c r="AM179" s="347" t="e">
        <f t="shared" si="111"/>
        <v>#NUM!</v>
      </c>
      <c r="AN179" s="348" t="e">
        <f t="shared" si="124"/>
        <v>#NUM!</v>
      </c>
      <c r="AO179" s="349" t="e">
        <f t="shared" si="112"/>
        <v>#NUM!</v>
      </c>
      <c r="AQ179" s="45">
        <v>68</v>
      </c>
      <c r="AR179" s="46">
        <f t="shared" si="133"/>
        <v>48366</v>
      </c>
      <c r="AS179" s="346">
        <f t="shared" si="125"/>
        <v>0</v>
      </c>
      <c r="AT179" s="347">
        <f t="shared" si="113"/>
        <v>0</v>
      </c>
      <c r="AU179" s="348">
        <f t="shared" si="126"/>
        <v>0</v>
      </c>
      <c r="AV179" s="349">
        <f t="shared" si="114"/>
        <v>0</v>
      </c>
    </row>
    <row r="180" spans="1:48" x14ac:dyDescent="0.45">
      <c r="A180" s="45">
        <v>69</v>
      </c>
      <c r="B180" s="46">
        <f t="shared" si="127"/>
        <v>48366</v>
      </c>
      <c r="C180" s="346" t="e">
        <f t="shared" si="99"/>
        <v>#NUM!</v>
      </c>
      <c r="D180" s="347" t="e">
        <f t="shared" si="104"/>
        <v>#NUM!</v>
      </c>
      <c r="E180" s="355" t="e">
        <f t="shared" si="105"/>
        <v>#NUM!</v>
      </c>
      <c r="F180" s="349" t="e">
        <f t="shared" si="115"/>
        <v>#NUM!</v>
      </c>
      <c r="H180" s="45">
        <v>69</v>
      </c>
      <c r="I180" s="46">
        <f t="shared" si="128"/>
        <v>48366</v>
      </c>
      <c r="J180" s="346" t="e">
        <f t="shared" si="106"/>
        <v>#NUM!</v>
      </c>
      <c r="K180" s="347" t="e">
        <f t="shared" si="101"/>
        <v>#NUM!</v>
      </c>
      <c r="L180" s="348" t="e">
        <f t="shared" si="100"/>
        <v>#NUM!</v>
      </c>
      <c r="M180" s="349" t="e">
        <f t="shared" si="116"/>
        <v>#NUM!</v>
      </c>
      <c r="O180" s="45">
        <v>69</v>
      </c>
      <c r="P180" s="46">
        <f t="shared" si="129"/>
        <v>48366</v>
      </c>
      <c r="Q180" s="346" t="e">
        <f t="shared" si="107"/>
        <v>#NUM!</v>
      </c>
      <c r="R180" s="347" t="e">
        <f t="shared" si="102"/>
        <v>#NUM!</v>
      </c>
      <c r="S180" s="348" t="e">
        <f t="shared" si="117"/>
        <v>#NUM!</v>
      </c>
      <c r="T180" s="349" t="e">
        <f t="shared" si="118"/>
        <v>#NUM!</v>
      </c>
      <c r="V180" s="45">
        <v>69</v>
      </c>
      <c r="W180" s="46">
        <f t="shared" si="130"/>
        <v>48366</v>
      </c>
      <c r="X180" s="346" t="e">
        <f t="shared" si="108"/>
        <v>#NUM!</v>
      </c>
      <c r="Y180" s="347" t="e">
        <f t="shared" si="103"/>
        <v>#NUM!</v>
      </c>
      <c r="Z180" s="348" t="e">
        <f t="shared" si="119"/>
        <v>#NUM!</v>
      </c>
      <c r="AA180" s="349" t="e">
        <f t="shared" si="120"/>
        <v>#NUM!</v>
      </c>
      <c r="AC180" s="45">
        <v>69</v>
      </c>
      <c r="AD180" s="46">
        <f t="shared" si="131"/>
        <v>48366</v>
      </c>
      <c r="AE180" s="346" t="e">
        <f t="shared" si="121"/>
        <v>#NUM!</v>
      </c>
      <c r="AF180" s="347" t="e">
        <f t="shared" si="109"/>
        <v>#NUM!</v>
      </c>
      <c r="AG180" s="348" t="e">
        <f t="shared" si="122"/>
        <v>#NUM!</v>
      </c>
      <c r="AH180" s="349" t="e">
        <f t="shared" si="110"/>
        <v>#NUM!</v>
      </c>
      <c r="AJ180" s="45">
        <v>69</v>
      </c>
      <c r="AK180" s="46">
        <f t="shared" si="132"/>
        <v>48366</v>
      </c>
      <c r="AL180" s="346" t="e">
        <f t="shared" si="123"/>
        <v>#NUM!</v>
      </c>
      <c r="AM180" s="347" t="e">
        <f t="shared" si="111"/>
        <v>#NUM!</v>
      </c>
      <c r="AN180" s="348" t="e">
        <f t="shared" si="124"/>
        <v>#NUM!</v>
      </c>
      <c r="AO180" s="349" t="e">
        <f t="shared" si="112"/>
        <v>#NUM!</v>
      </c>
      <c r="AQ180" s="45">
        <v>69</v>
      </c>
      <c r="AR180" s="46">
        <f t="shared" si="133"/>
        <v>48396</v>
      </c>
      <c r="AS180" s="346">
        <f t="shared" si="125"/>
        <v>0</v>
      </c>
      <c r="AT180" s="347">
        <f t="shared" si="113"/>
        <v>0</v>
      </c>
      <c r="AU180" s="348">
        <f t="shared" si="126"/>
        <v>0</v>
      </c>
      <c r="AV180" s="349">
        <f t="shared" si="114"/>
        <v>0</v>
      </c>
    </row>
    <row r="181" spans="1:48" x14ac:dyDescent="0.45">
      <c r="A181" s="45">
        <v>70</v>
      </c>
      <c r="B181" s="46">
        <f t="shared" si="127"/>
        <v>48396</v>
      </c>
      <c r="C181" s="346" t="e">
        <f t="shared" si="99"/>
        <v>#NUM!</v>
      </c>
      <c r="D181" s="347" t="e">
        <f t="shared" si="104"/>
        <v>#NUM!</v>
      </c>
      <c r="E181" s="355" t="e">
        <f t="shared" si="105"/>
        <v>#NUM!</v>
      </c>
      <c r="F181" s="349" t="e">
        <f t="shared" si="115"/>
        <v>#NUM!</v>
      </c>
      <c r="H181" s="45">
        <v>70</v>
      </c>
      <c r="I181" s="46">
        <f t="shared" si="128"/>
        <v>48396</v>
      </c>
      <c r="J181" s="346" t="e">
        <f t="shared" si="106"/>
        <v>#NUM!</v>
      </c>
      <c r="K181" s="347" t="e">
        <f t="shared" si="101"/>
        <v>#NUM!</v>
      </c>
      <c r="L181" s="348" t="e">
        <f t="shared" si="100"/>
        <v>#NUM!</v>
      </c>
      <c r="M181" s="349" t="e">
        <f t="shared" si="116"/>
        <v>#NUM!</v>
      </c>
      <c r="O181" s="45">
        <v>70</v>
      </c>
      <c r="P181" s="46">
        <f t="shared" si="129"/>
        <v>48396</v>
      </c>
      <c r="Q181" s="346" t="e">
        <f t="shared" si="107"/>
        <v>#NUM!</v>
      </c>
      <c r="R181" s="347" t="e">
        <f t="shared" si="102"/>
        <v>#NUM!</v>
      </c>
      <c r="S181" s="348" t="e">
        <f t="shared" si="117"/>
        <v>#NUM!</v>
      </c>
      <c r="T181" s="349" t="e">
        <f t="shared" si="118"/>
        <v>#NUM!</v>
      </c>
      <c r="V181" s="45">
        <v>70</v>
      </c>
      <c r="W181" s="46">
        <f t="shared" si="130"/>
        <v>48396</v>
      </c>
      <c r="X181" s="346" t="e">
        <f t="shared" si="108"/>
        <v>#NUM!</v>
      </c>
      <c r="Y181" s="347" t="e">
        <f t="shared" si="103"/>
        <v>#NUM!</v>
      </c>
      <c r="Z181" s="348" t="e">
        <f t="shared" si="119"/>
        <v>#NUM!</v>
      </c>
      <c r="AA181" s="349" t="e">
        <f t="shared" si="120"/>
        <v>#NUM!</v>
      </c>
      <c r="AC181" s="45">
        <v>70</v>
      </c>
      <c r="AD181" s="46">
        <f t="shared" si="131"/>
        <v>48396</v>
      </c>
      <c r="AE181" s="346" t="e">
        <f t="shared" si="121"/>
        <v>#NUM!</v>
      </c>
      <c r="AF181" s="347" t="e">
        <f t="shared" si="109"/>
        <v>#NUM!</v>
      </c>
      <c r="AG181" s="348" t="e">
        <f t="shared" si="122"/>
        <v>#NUM!</v>
      </c>
      <c r="AH181" s="349" t="e">
        <f t="shared" si="110"/>
        <v>#NUM!</v>
      </c>
      <c r="AJ181" s="45">
        <v>70</v>
      </c>
      <c r="AK181" s="46">
        <f t="shared" si="132"/>
        <v>48396</v>
      </c>
      <c r="AL181" s="346" t="e">
        <f t="shared" si="123"/>
        <v>#NUM!</v>
      </c>
      <c r="AM181" s="347" t="e">
        <f t="shared" si="111"/>
        <v>#NUM!</v>
      </c>
      <c r="AN181" s="348" t="e">
        <f t="shared" si="124"/>
        <v>#NUM!</v>
      </c>
      <c r="AO181" s="349" t="e">
        <f t="shared" si="112"/>
        <v>#NUM!</v>
      </c>
      <c r="AQ181" s="45">
        <v>70</v>
      </c>
      <c r="AR181" s="46">
        <f t="shared" si="133"/>
        <v>48427</v>
      </c>
      <c r="AS181" s="346">
        <f t="shared" si="125"/>
        <v>0</v>
      </c>
      <c r="AT181" s="347">
        <f t="shared" si="113"/>
        <v>0</v>
      </c>
      <c r="AU181" s="348">
        <f t="shared" si="126"/>
        <v>0</v>
      </c>
      <c r="AV181" s="349">
        <f t="shared" si="114"/>
        <v>0</v>
      </c>
    </row>
    <row r="182" spans="1:48" x14ac:dyDescent="0.45">
      <c r="A182" s="45">
        <v>71</v>
      </c>
      <c r="B182" s="46">
        <f t="shared" si="127"/>
        <v>48427</v>
      </c>
      <c r="C182" s="346" t="e">
        <f t="shared" si="99"/>
        <v>#NUM!</v>
      </c>
      <c r="D182" s="347" t="e">
        <f t="shared" si="104"/>
        <v>#NUM!</v>
      </c>
      <c r="E182" s="355" t="e">
        <f t="shared" si="105"/>
        <v>#NUM!</v>
      </c>
      <c r="F182" s="349" t="e">
        <f t="shared" si="115"/>
        <v>#NUM!</v>
      </c>
      <c r="H182" s="45">
        <v>71</v>
      </c>
      <c r="I182" s="46">
        <f t="shared" si="128"/>
        <v>48427</v>
      </c>
      <c r="J182" s="346" t="e">
        <f t="shared" si="106"/>
        <v>#NUM!</v>
      </c>
      <c r="K182" s="347" t="e">
        <f t="shared" si="101"/>
        <v>#NUM!</v>
      </c>
      <c r="L182" s="348" t="e">
        <f t="shared" si="100"/>
        <v>#NUM!</v>
      </c>
      <c r="M182" s="349" t="e">
        <f t="shared" si="116"/>
        <v>#NUM!</v>
      </c>
      <c r="O182" s="45">
        <v>71</v>
      </c>
      <c r="P182" s="46">
        <f t="shared" si="129"/>
        <v>48427</v>
      </c>
      <c r="Q182" s="346" t="e">
        <f t="shared" si="107"/>
        <v>#NUM!</v>
      </c>
      <c r="R182" s="347" t="e">
        <f t="shared" si="102"/>
        <v>#NUM!</v>
      </c>
      <c r="S182" s="348" t="e">
        <f t="shared" si="117"/>
        <v>#NUM!</v>
      </c>
      <c r="T182" s="349" t="e">
        <f t="shared" si="118"/>
        <v>#NUM!</v>
      </c>
      <c r="V182" s="45">
        <v>71</v>
      </c>
      <c r="W182" s="46">
        <f t="shared" si="130"/>
        <v>48427</v>
      </c>
      <c r="X182" s="346" t="e">
        <f t="shared" si="108"/>
        <v>#NUM!</v>
      </c>
      <c r="Y182" s="347" t="e">
        <f t="shared" si="103"/>
        <v>#NUM!</v>
      </c>
      <c r="Z182" s="348" t="e">
        <f t="shared" si="119"/>
        <v>#NUM!</v>
      </c>
      <c r="AA182" s="349" t="e">
        <f t="shared" si="120"/>
        <v>#NUM!</v>
      </c>
      <c r="AC182" s="45">
        <v>71</v>
      </c>
      <c r="AD182" s="46">
        <f t="shared" si="131"/>
        <v>48427</v>
      </c>
      <c r="AE182" s="346" t="e">
        <f t="shared" si="121"/>
        <v>#NUM!</v>
      </c>
      <c r="AF182" s="347" t="e">
        <f t="shared" si="109"/>
        <v>#NUM!</v>
      </c>
      <c r="AG182" s="348" t="e">
        <f t="shared" si="122"/>
        <v>#NUM!</v>
      </c>
      <c r="AH182" s="349" t="e">
        <f t="shared" si="110"/>
        <v>#NUM!</v>
      </c>
      <c r="AJ182" s="45">
        <v>71</v>
      </c>
      <c r="AK182" s="46">
        <f t="shared" si="132"/>
        <v>48427</v>
      </c>
      <c r="AL182" s="346" t="e">
        <f t="shared" si="123"/>
        <v>#NUM!</v>
      </c>
      <c r="AM182" s="347" t="e">
        <f t="shared" si="111"/>
        <v>#NUM!</v>
      </c>
      <c r="AN182" s="348" t="e">
        <f t="shared" si="124"/>
        <v>#NUM!</v>
      </c>
      <c r="AO182" s="349" t="e">
        <f t="shared" si="112"/>
        <v>#NUM!</v>
      </c>
      <c r="AQ182" s="45">
        <v>71</v>
      </c>
      <c r="AR182" s="46">
        <f t="shared" si="133"/>
        <v>48458</v>
      </c>
      <c r="AS182" s="346">
        <f t="shared" si="125"/>
        <v>0</v>
      </c>
      <c r="AT182" s="347">
        <f t="shared" si="113"/>
        <v>0</v>
      </c>
      <c r="AU182" s="348">
        <f t="shared" si="126"/>
        <v>0</v>
      </c>
      <c r="AV182" s="349">
        <f t="shared" si="114"/>
        <v>0</v>
      </c>
    </row>
    <row r="183" spans="1:48" ht="14.65" thickBot="1" x14ac:dyDescent="0.5">
      <c r="A183" s="47">
        <v>72</v>
      </c>
      <c r="B183" s="48">
        <f t="shared" si="127"/>
        <v>48458</v>
      </c>
      <c r="C183" s="350" t="e">
        <f t="shared" si="99"/>
        <v>#NUM!</v>
      </c>
      <c r="D183" s="351" t="e">
        <f t="shared" si="104"/>
        <v>#NUM!</v>
      </c>
      <c r="E183" s="356" t="e">
        <f t="shared" si="105"/>
        <v>#NUM!</v>
      </c>
      <c r="F183" s="353" t="e">
        <f t="shared" si="115"/>
        <v>#NUM!</v>
      </c>
      <c r="H183" s="47">
        <v>72</v>
      </c>
      <c r="I183" s="48">
        <f t="shared" si="128"/>
        <v>48458</v>
      </c>
      <c r="J183" s="350" t="e">
        <f t="shared" si="106"/>
        <v>#NUM!</v>
      </c>
      <c r="K183" s="351" t="e">
        <f t="shared" si="101"/>
        <v>#NUM!</v>
      </c>
      <c r="L183" s="352" t="e">
        <f t="shared" si="100"/>
        <v>#NUM!</v>
      </c>
      <c r="M183" s="353" t="e">
        <f t="shared" si="116"/>
        <v>#NUM!</v>
      </c>
      <c r="O183" s="47">
        <v>72</v>
      </c>
      <c r="P183" s="48">
        <f t="shared" si="129"/>
        <v>48458</v>
      </c>
      <c r="Q183" s="350" t="e">
        <f t="shared" si="107"/>
        <v>#NUM!</v>
      </c>
      <c r="R183" s="351" t="e">
        <f t="shared" si="102"/>
        <v>#NUM!</v>
      </c>
      <c r="S183" s="352" t="e">
        <f t="shared" si="117"/>
        <v>#NUM!</v>
      </c>
      <c r="T183" s="353" t="e">
        <f t="shared" si="118"/>
        <v>#NUM!</v>
      </c>
      <c r="V183" s="47">
        <v>72</v>
      </c>
      <c r="W183" s="48">
        <f t="shared" si="130"/>
        <v>48458</v>
      </c>
      <c r="X183" s="350" t="e">
        <f t="shared" si="108"/>
        <v>#NUM!</v>
      </c>
      <c r="Y183" s="351" t="e">
        <f t="shared" si="103"/>
        <v>#NUM!</v>
      </c>
      <c r="Z183" s="352" t="e">
        <f t="shared" si="119"/>
        <v>#NUM!</v>
      </c>
      <c r="AA183" s="353" t="e">
        <f t="shared" si="120"/>
        <v>#NUM!</v>
      </c>
      <c r="AC183" s="47">
        <v>72</v>
      </c>
      <c r="AD183" s="48">
        <f t="shared" si="131"/>
        <v>48458</v>
      </c>
      <c r="AE183" s="350" t="e">
        <f t="shared" si="121"/>
        <v>#NUM!</v>
      </c>
      <c r="AF183" s="351" t="e">
        <f t="shared" si="109"/>
        <v>#NUM!</v>
      </c>
      <c r="AG183" s="352" t="e">
        <f t="shared" si="122"/>
        <v>#NUM!</v>
      </c>
      <c r="AH183" s="353" t="e">
        <f t="shared" si="110"/>
        <v>#NUM!</v>
      </c>
      <c r="AJ183" s="47">
        <v>72</v>
      </c>
      <c r="AK183" s="48">
        <f t="shared" si="132"/>
        <v>48458</v>
      </c>
      <c r="AL183" s="350" t="e">
        <f t="shared" si="123"/>
        <v>#NUM!</v>
      </c>
      <c r="AM183" s="351" t="e">
        <f t="shared" si="111"/>
        <v>#NUM!</v>
      </c>
      <c r="AN183" s="352" t="e">
        <f t="shared" si="124"/>
        <v>#NUM!</v>
      </c>
      <c r="AO183" s="353" t="e">
        <f t="shared" si="112"/>
        <v>#NUM!</v>
      </c>
      <c r="AQ183" s="47">
        <v>72</v>
      </c>
      <c r="AR183" s="48">
        <f t="shared" si="133"/>
        <v>48488</v>
      </c>
      <c r="AS183" s="350">
        <f t="shared" si="125"/>
        <v>0</v>
      </c>
      <c r="AT183" s="351">
        <f t="shared" si="113"/>
        <v>0</v>
      </c>
      <c r="AU183" s="352">
        <f t="shared" si="126"/>
        <v>0</v>
      </c>
      <c r="AV183" s="353">
        <f t="shared" si="114"/>
        <v>0</v>
      </c>
    </row>
    <row r="184" spans="1:48" x14ac:dyDescent="0.45">
      <c r="A184" s="43">
        <v>73</v>
      </c>
      <c r="B184" s="44">
        <f t="shared" si="127"/>
        <v>48488</v>
      </c>
      <c r="C184" s="344" t="e">
        <f t="shared" si="99"/>
        <v>#NUM!</v>
      </c>
      <c r="D184" s="253" t="e">
        <f t="shared" si="104"/>
        <v>#NUM!</v>
      </c>
      <c r="E184" s="354" t="e">
        <f t="shared" si="105"/>
        <v>#NUM!</v>
      </c>
      <c r="F184" s="254" t="e">
        <f t="shared" si="115"/>
        <v>#NUM!</v>
      </c>
      <c r="H184" s="43">
        <v>73</v>
      </c>
      <c r="I184" s="44">
        <f t="shared" si="128"/>
        <v>48488</v>
      </c>
      <c r="J184" s="344" t="e">
        <f t="shared" si="106"/>
        <v>#NUM!</v>
      </c>
      <c r="K184" s="253" t="e">
        <f t="shared" si="101"/>
        <v>#NUM!</v>
      </c>
      <c r="L184" s="345" t="e">
        <f t="shared" si="100"/>
        <v>#NUM!</v>
      </c>
      <c r="M184" s="254" t="e">
        <f t="shared" si="116"/>
        <v>#NUM!</v>
      </c>
      <c r="O184" s="43">
        <v>73</v>
      </c>
      <c r="P184" s="44">
        <f t="shared" si="129"/>
        <v>48488</v>
      </c>
      <c r="Q184" s="344" t="e">
        <f t="shared" si="107"/>
        <v>#NUM!</v>
      </c>
      <c r="R184" s="253" t="e">
        <f t="shared" si="102"/>
        <v>#NUM!</v>
      </c>
      <c r="S184" s="345" t="e">
        <f t="shared" si="117"/>
        <v>#NUM!</v>
      </c>
      <c r="T184" s="254" t="e">
        <f t="shared" si="118"/>
        <v>#NUM!</v>
      </c>
      <c r="V184" s="43">
        <v>73</v>
      </c>
      <c r="W184" s="44">
        <f t="shared" si="130"/>
        <v>48488</v>
      </c>
      <c r="X184" s="344" t="e">
        <f t="shared" si="108"/>
        <v>#NUM!</v>
      </c>
      <c r="Y184" s="253" t="e">
        <f t="shared" si="103"/>
        <v>#NUM!</v>
      </c>
      <c r="Z184" s="345" t="e">
        <f t="shared" si="119"/>
        <v>#NUM!</v>
      </c>
      <c r="AA184" s="254" t="e">
        <f t="shared" si="120"/>
        <v>#NUM!</v>
      </c>
      <c r="AC184" s="43">
        <v>73</v>
      </c>
      <c r="AD184" s="44">
        <f t="shared" si="131"/>
        <v>48488</v>
      </c>
      <c r="AE184" s="344" t="e">
        <f t="shared" si="121"/>
        <v>#NUM!</v>
      </c>
      <c r="AF184" s="253" t="e">
        <f t="shared" si="109"/>
        <v>#NUM!</v>
      </c>
      <c r="AG184" s="345" t="e">
        <f t="shared" si="122"/>
        <v>#NUM!</v>
      </c>
      <c r="AH184" s="254" t="e">
        <f t="shared" si="110"/>
        <v>#NUM!</v>
      </c>
      <c r="AJ184" s="43">
        <v>73</v>
      </c>
      <c r="AK184" s="44">
        <f t="shared" si="132"/>
        <v>48488</v>
      </c>
      <c r="AL184" s="344" t="e">
        <f t="shared" si="123"/>
        <v>#NUM!</v>
      </c>
      <c r="AM184" s="253" t="e">
        <f t="shared" si="111"/>
        <v>#NUM!</v>
      </c>
      <c r="AN184" s="345" t="e">
        <f t="shared" si="124"/>
        <v>#NUM!</v>
      </c>
      <c r="AO184" s="254" t="e">
        <f t="shared" si="112"/>
        <v>#NUM!</v>
      </c>
      <c r="AQ184" s="43">
        <v>73</v>
      </c>
      <c r="AR184" s="44">
        <f t="shared" si="133"/>
        <v>48519</v>
      </c>
      <c r="AS184" s="344">
        <f t="shared" si="125"/>
        <v>0</v>
      </c>
      <c r="AT184" s="253">
        <f t="shared" si="113"/>
        <v>0</v>
      </c>
      <c r="AU184" s="345">
        <f t="shared" si="126"/>
        <v>0</v>
      </c>
      <c r="AV184" s="254">
        <f t="shared" si="114"/>
        <v>0</v>
      </c>
    </row>
    <row r="185" spans="1:48" x14ac:dyDescent="0.45">
      <c r="A185" s="45">
        <v>74</v>
      </c>
      <c r="B185" s="46">
        <f t="shared" si="127"/>
        <v>48519</v>
      </c>
      <c r="C185" s="346" t="e">
        <f t="shared" si="99"/>
        <v>#NUM!</v>
      </c>
      <c r="D185" s="347" t="e">
        <f t="shared" si="104"/>
        <v>#NUM!</v>
      </c>
      <c r="E185" s="355" t="e">
        <f t="shared" si="105"/>
        <v>#NUM!</v>
      </c>
      <c r="F185" s="349" t="e">
        <f t="shared" si="115"/>
        <v>#NUM!</v>
      </c>
      <c r="H185" s="45">
        <v>74</v>
      </c>
      <c r="I185" s="46">
        <f t="shared" si="128"/>
        <v>48519</v>
      </c>
      <c r="J185" s="346" t="e">
        <f t="shared" si="106"/>
        <v>#NUM!</v>
      </c>
      <c r="K185" s="347" t="e">
        <f t="shared" si="101"/>
        <v>#NUM!</v>
      </c>
      <c r="L185" s="348" t="e">
        <f t="shared" si="100"/>
        <v>#NUM!</v>
      </c>
      <c r="M185" s="349" t="e">
        <f t="shared" si="116"/>
        <v>#NUM!</v>
      </c>
      <c r="O185" s="45">
        <v>74</v>
      </c>
      <c r="P185" s="46">
        <f t="shared" si="129"/>
        <v>48519</v>
      </c>
      <c r="Q185" s="346" t="e">
        <f t="shared" si="107"/>
        <v>#NUM!</v>
      </c>
      <c r="R185" s="347" t="e">
        <f t="shared" si="102"/>
        <v>#NUM!</v>
      </c>
      <c r="S185" s="348" t="e">
        <f t="shared" si="117"/>
        <v>#NUM!</v>
      </c>
      <c r="T185" s="349" t="e">
        <f t="shared" si="118"/>
        <v>#NUM!</v>
      </c>
      <c r="V185" s="45">
        <v>74</v>
      </c>
      <c r="W185" s="46">
        <f t="shared" si="130"/>
        <v>48519</v>
      </c>
      <c r="X185" s="346" t="e">
        <f t="shared" si="108"/>
        <v>#NUM!</v>
      </c>
      <c r="Y185" s="347" t="e">
        <f t="shared" si="103"/>
        <v>#NUM!</v>
      </c>
      <c r="Z185" s="348" t="e">
        <f t="shared" si="119"/>
        <v>#NUM!</v>
      </c>
      <c r="AA185" s="349" t="e">
        <f t="shared" si="120"/>
        <v>#NUM!</v>
      </c>
      <c r="AC185" s="45">
        <v>74</v>
      </c>
      <c r="AD185" s="46">
        <f t="shared" si="131"/>
        <v>48519</v>
      </c>
      <c r="AE185" s="346" t="e">
        <f t="shared" si="121"/>
        <v>#NUM!</v>
      </c>
      <c r="AF185" s="347" t="e">
        <f t="shared" si="109"/>
        <v>#NUM!</v>
      </c>
      <c r="AG185" s="348" t="e">
        <f t="shared" si="122"/>
        <v>#NUM!</v>
      </c>
      <c r="AH185" s="349" t="e">
        <f t="shared" si="110"/>
        <v>#NUM!</v>
      </c>
      <c r="AJ185" s="45">
        <v>74</v>
      </c>
      <c r="AK185" s="46">
        <f t="shared" si="132"/>
        <v>48519</v>
      </c>
      <c r="AL185" s="346" t="e">
        <f t="shared" si="123"/>
        <v>#NUM!</v>
      </c>
      <c r="AM185" s="347" t="e">
        <f t="shared" si="111"/>
        <v>#NUM!</v>
      </c>
      <c r="AN185" s="348" t="e">
        <f t="shared" si="124"/>
        <v>#NUM!</v>
      </c>
      <c r="AO185" s="349" t="e">
        <f t="shared" si="112"/>
        <v>#NUM!</v>
      </c>
      <c r="AQ185" s="45">
        <v>74</v>
      </c>
      <c r="AR185" s="46">
        <f t="shared" si="133"/>
        <v>48549</v>
      </c>
      <c r="AS185" s="346">
        <f t="shared" si="125"/>
        <v>0</v>
      </c>
      <c r="AT185" s="347">
        <f t="shared" si="113"/>
        <v>0</v>
      </c>
      <c r="AU185" s="348">
        <f t="shared" si="126"/>
        <v>0</v>
      </c>
      <c r="AV185" s="349">
        <f t="shared" si="114"/>
        <v>0</v>
      </c>
    </row>
    <row r="186" spans="1:48" x14ac:dyDescent="0.45">
      <c r="A186" s="45">
        <v>75</v>
      </c>
      <c r="B186" s="46">
        <f t="shared" si="127"/>
        <v>48549</v>
      </c>
      <c r="C186" s="346" t="e">
        <f t="shared" si="99"/>
        <v>#NUM!</v>
      </c>
      <c r="D186" s="347" t="e">
        <f t="shared" si="104"/>
        <v>#NUM!</v>
      </c>
      <c r="E186" s="355" t="e">
        <f t="shared" si="105"/>
        <v>#NUM!</v>
      </c>
      <c r="F186" s="349" t="e">
        <f t="shared" si="115"/>
        <v>#NUM!</v>
      </c>
      <c r="H186" s="45">
        <v>75</v>
      </c>
      <c r="I186" s="46">
        <f t="shared" si="128"/>
        <v>48549</v>
      </c>
      <c r="J186" s="346" t="e">
        <f t="shared" si="106"/>
        <v>#NUM!</v>
      </c>
      <c r="K186" s="347" t="e">
        <f t="shared" si="101"/>
        <v>#NUM!</v>
      </c>
      <c r="L186" s="348" t="e">
        <f t="shared" si="100"/>
        <v>#NUM!</v>
      </c>
      <c r="M186" s="349" t="e">
        <f t="shared" si="116"/>
        <v>#NUM!</v>
      </c>
      <c r="O186" s="45">
        <v>75</v>
      </c>
      <c r="P186" s="46">
        <f t="shared" si="129"/>
        <v>48549</v>
      </c>
      <c r="Q186" s="346" t="e">
        <f t="shared" si="107"/>
        <v>#NUM!</v>
      </c>
      <c r="R186" s="347" t="e">
        <f t="shared" si="102"/>
        <v>#NUM!</v>
      </c>
      <c r="S186" s="348" t="e">
        <f t="shared" si="117"/>
        <v>#NUM!</v>
      </c>
      <c r="T186" s="349" t="e">
        <f t="shared" si="118"/>
        <v>#NUM!</v>
      </c>
      <c r="V186" s="45">
        <v>75</v>
      </c>
      <c r="W186" s="46">
        <f t="shared" si="130"/>
        <v>48549</v>
      </c>
      <c r="X186" s="346" t="e">
        <f t="shared" si="108"/>
        <v>#NUM!</v>
      </c>
      <c r="Y186" s="347" t="e">
        <f t="shared" si="103"/>
        <v>#NUM!</v>
      </c>
      <c r="Z186" s="348" t="e">
        <f t="shared" si="119"/>
        <v>#NUM!</v>
      </c>
      <c r="AA186" s="349" t="e">
        <f t="shared" si="120"/>
        <v>#NUM!</v>
      </c>
      <c r="AC186" s="45">
        <v>75</v>
      </c>
      <c r="AD186" s="46">
        <f t="shared" si="131"/>
        <v>48549</v>
      </c>
      <c r="AE186" s="346" t="e">
        <f t="shared" si="121"/>
        <v>#NUM!</v>
      </c>
      <c r="AF186" s="347" t="e">
        <f t="shared" si="109"/>
        <v>#NUM!</v>
      </c>
      <c r="AG186" s="348" t="e">
        <f t="shared" si="122"/>
        <v>#NUM!</v>
      </c>
      <c r="AH186" s="349" t="e">
        <f t="shared" si="110"/>
        <v>#NUM!</v>
      </c>
      <c r="AJ186" s="45">
        <v>75</v>
      </c>
      <c r="AK186" s="46">
        <f t="shared" si="132"/>
        <v>48549</v>
      </c>
      <c r="AL186" s="346" t="e">
        <f t="shared" si="123"/>
        <v>#NUM!</v>
      </c>
      <c r="AM186" s="347" t="e">
        <f t="shared" si="111"/>
        <v>#NUM!</v>
      </c>
      <c r="AN186" s="348" t="e">
        <f t="shared" si="124"/>
        <v>#NUM!</v>
      </c>
      <c r="AO186" s="349" t="e">
        <f t="shared" si="112"/>
        <v>#NUM!</v>
      </c>
      <c r="AQ186" s="45">
        <v>75</v>
      </c>
      <c r="AR186" s="46">
        <f t="shared" si="133"/>
        <v>48580</v>
      </c>
      <c r="AS186" s="346">
        <f t="shared" si="125"/>
        <v>0</v>
      </c>
      <c r="AT186" s="347">
        <f t="shared" si="113"/>
        <v>0</v>
      </c>
      <c r="AU186" s="348">
        <f t="shared" si="126"/>
        <v>0</v>
      </c>
      <c r="AV186" s="349">
        <f t="shared" si="114"/>
        <v>0</v>
      </c>
    </row>
    <row r="187" spans="1:48" x14ac:dyDescent="0.45">
      <c r="A187" s="45">
        <v>76</v>
      </c>
      <c r="B187" s="46">
        <f t="shared" si="127"/>
        <v>48580</v>
      </c>
      <c r="C187" s="346" t="e">
        <f t="shared" si="99"/>
        <v>#NUM!</v>
      </c>
      <c r="D187" s="347" t="e">
        <f t="shared" si="104"/>
        <v>#NUM!</v>
      </c>
      <c r="E187" s="355" t="e">
        <f t="shared" si="105"/>
        <v>#NUM!</v>
      </c>
      <c r="F187" s="349" t="e">
        <f t="shared" si="115"/>
        <v>#NUM!</v>
      </c>
      <c r="H187" s="45">
        <v>76</v>
      </c>
      <c r="I187" s="46">
        <f t="shared" si="128"/>
        <v>48580</v>
      </c>
      <c r="J187" s="346" t="e">
        <f t="shared" si="106"/>
        <v>#NUM!</v>
      </c>
      <c r="K187" s="347" t="e">
        <f t="shared" si="101"/>
        <v>#NUM!</v>
      </c>
      <c r="L187" s="348" t="e">
        <f t="shared" si="100"/>
        <v>#NUM!</v>
      </c>
      <c r="M187" s="349" t="e">
        <f t="shared" si="116"/>
        <v>#NUM!</v>
      </c>
      <c r="O187" s="45">
        <v>76</v>
      </c>
      <c r="P187" s="46">
        <f t="shared" si="129"/>
        <v>48580</v>
      </c>
      <c r="Q187" s="346" t="e">
        <f t="shared" si="107"/>
        <v>#NUM!</v>
      </c>
      <c r="R187" s="347" t="e">
        <f t="shared" si="102"/>
        <v>#NUM!</v>
      </c>
      <c r="S187" s="348" t="e">
        <f t="shared" si="117"/>
        <v>#NUM!</v>
      </c>
      <c r="T187" s="349" t="e">
        <f t="shared" si="118"/>
        <v>#NUM!</v>
      </c>
      <c r="V187" s="45">
        <v>76</v>
      </c>
      <c r="W187" s="46">
        <f t="shared" si="130"/>
        <v>48580</v>
      </c>
      <c r="X187" s="346" t="e">
        <f t="shared" si="108"/>
        <v>#NUM!</v>
      </c>
      <c r="Y187" s="347" t="e">
        <f t="shared" si="103"/>
        <v>#NUM!</v>
      </c>
      <c r="Z187" s="348" t="e">
        <f t="shared" si="119"/>
        <v>#NUM!</v>
      </c>
      <c r="AA187" s="349" t="e">
        <f t="shared" si="120"/>
        <v>#NUM!</v>
      </c>
      <c r="AC187" s="45">
        <v>76</v>
      </c>
      <c r="AD187" s="46">
        <f t="shared" si="131"/>
        <v>48580</v>
      </c>
      <c r="AE187" s="346" t="e">
        <f t="shared" si="121"/>
        <v>#NUM!</v>
      </c>
      <c r="AF187" s="347" t="e">
        <f t="shared" si="109"/>
        <v>#NUM!</v>
      </c>
      <c r="AG187" s="348" t="e">
        <f t="shared" si="122"/>
        <v>#NUM!</v>
      </c>
      <c r="AH187" s="349" t="e">
        <f t="shared" si="110"/>
        <v>#NUM!</v>
      </c>
      <c r="AJ187" s="45">
        <v>76</v>
      </c>
      <c r="AK187" s="46">
        <f t="shared" si="132"/>
        <v>48580</v>
      </c>
      <c r="AL187" s="346" t="e">
        <f t="shared" si="123"/>
        <v>#NUM!</v>
      </c>
      <c r="AM187" s="347" t="e">
        <f t="shared" si="111"/>
        <v>#NUM!</v>
      </c>
      <c r="AN187" s="348" t="e">
        <f t="shared" si="124"/>
        <v>#NUM!</v>
      </c>
      <c r="AO187" s="349" t="e">
        <f t="shared" si="112"/>
        <v>#NUM!</v>
      </c>
      <c r="AQ187" s="45">
        <v>76</v>
      </c>
      <c r="AR187" s="46">
        <f t="shared" si="133"/>
        <v>48611</v>
      </c>
      <c r="AS187" s="346">
        <f t="shared" si="125"/>
        <v>0</v>
      </c>
      <c r="AT187" s="347">
        <f t="shared" si="113"/>
        <v>0</v>
      </c>
      <c r="AU187" s="348">
        <f t="shared" si="126"/>
        <v>0</v>
      </c>
      <c r="AV187" s="349">
        <f t="shared" si="114"/>
        <v>0</v>
      </c>
    </row>
    <row r="188" spans="1:48" x14ac:dyDescent="0.45">
      <c r="A188" s="45">
        <v>77</v>
      </c>
      <c r="B188" s="46">
        <f t="shared" si="127"/>
        <v>48611</v>
      </c>
      <c r="C188" s="346" t="e">
        <f t="shared" si="99"/>
        <v>#NUM!</v>
      </c>
      <c r="D188" s="347" t="e">
        <f t="shared" si="104"/>
        <v>#NUM!</v>
      </c>
      <c r="E188" s="355" t="e">
        <f t="shared" si="105"/>
        <v>#NUM!</v>
      </c>
      <c r="F188" s="349" t="e">
        <f t="shared" si="115"/>
        <v>#NUM!</v>
      </c>
      <c r="H188" s="45">
        <v>77</v>
      </c>
      <c r="I188" s="46">
        <f t="shared" si="128"/>
        <v>48611</v>
      </c>
      <c r="J188" s="346" t="e">
        <f t="shared" si="106"/>
        <v>#NUM!</v>
      </c>
      <c r="K188" s="347" t="e">
        <f t="shared" si="101"/>
        <v>#NUM!</v>
      </c>
      <c r="L188" s="348" t="e">
        <f t="shared" si="100"/>
        <v>#NUM!</v>
      </c>
      <c r="M188" s="349" t="e">
        <f t="shared" si="116"/>
        <v>#NUM!</v>
      </c>
      <c r="O188" s="45">
        <v>77</v>
      </c>
      <c r="P188" s="46">
        <f t="shared" si="129"/>
        <v>48611</v>
      </c>
      <c r="Q188" s="346" t="e">
        <f t="shared" si="107"/>
        <v>#NUM!</v>
      </c>
      <c r="R188" s="347" t="e">
        <f t="shared" si="102"/>
        <v>#NUM!</v>
      </c>
      <c r="S188" s="348" t="e">
        <f t="shared" si="117"/>
        <v>#NUM!</v>
      </c>
      <c r="T188" s="349" t="e">
        <f t="shared" si="118"/>
        <v>#NUM!</v>
      </c>
      <c r="V188" s="45">
        <v>77</v>
      </c>
      <c r="W188" s="46">
        <f t="shared" si="130"/>
        <v>48611</v>
      </c>
      <c r="X188" s="346" t="e">
        <f t="shared" si="108"/>
        <v>#NUM!</v>
      </c>
      <c r="Y188" s="347" t="e">
        <f t="shared" si="103"/>
        <v>#NUM!</v>
      </c>
      <c r="Z188" s="348" t="e">
        <f t="shared" si="119"/>
        <v>#NUM!</v>
      </c>
      <c r="AA188" s="349" t="e">
        <f t="shared" si="120"/>
        <v>#NUM!</v>
      </c>
      <c r="AC188" s="45">
        <v>77</v>
      </c>
      <c r="AD188" s="46">
        <f t="shared" si="131"/>
        <v>48611</v>
      </c>
      <c r="AE188" s="346" t="e">
        <f t="shared" si="121"/>
        <v>#NUM!</v>
      </c>
      <c r="AF188" s="347" t="e">
        <f t="shared" si="109"/>
        <v>#NUM!</v>
      </c>
      <c r="AG188" s="348" t="e">
        <f t="shared" si="122"/>
        <v>#NUM!</v>
      </c>
      <c r="AH188" s="349" t="e">
        <f t="shared" si="110"/>
        <v>#NUM!</v>
      </c>
      <c r="AJ188" s="45">
        <v>77</v>
      </c>
      <c r="AK188" s="46">
        <f t="shared" si="132"/>
        <v>48611</v>
      </c>
      <c r="AL188" s="346" t="e">
        <f t="shared" si="123"/>
        <v>#NUM!</v>
      </c>
      <c r="AM188" s="347" t="e">
        <f t="shared" si="111"/>
        <v>#NUM!</v>
      </c>
      <c r="AN188" s="348" t="e">
        <f t="shared" si="124"/>
        <v>#NUM!</v>
      </c>
      <c r="AO188" s="349" t="e">
        <f t="shared" si="112"/>
        <v>#NUM!</v>
      </c>
      <c r="AQ188" s="45">
        <v>77</v>
      </c>
      <c r="AR188" s="46">
        <f t="shared" si="133"/>
        <v>48639</v>
      </c>
      <c r="AS188" s="346">
        <f t="shared" si="125"/>
        <v>0</v>
      </c>
      <c r="AT188" s="347">
        <f t="shared" si="113"/>
        <v>0</v>
      </c>
      <c r="AU188" s="348">
        <f t="shared" si="126"/>
        <v>0</v>
      </c>
      <c r="AV188" s="349">
        <f t="shared" si="114"/>
        <v>0</v>
      </c>
    </row>
    <row r="189" spans="1:48" x14ac:dyDescent="0.45">
      <c r="A189" s="45">
        <v>78</v>
      </c>
      <c r="B189" s="46">
        <f t="shared" si="127"/>
        <v>48639</v>
      </c>
      <c r="C189" s="346" t="e">
        <f t="shared" ref="C189:C252" si="134">C188-D189</f>
        <v>#NUM!</v>
      </c>
      <c r="D189" s="347" t="e">
        <f t="shared" si="104"/>
        <v>#NUM!</v>
      </c>
      <c r="E189" s="355" t="e">
        <f t="shared" si="105"/>
        <v>#NUM!</v>
      </c>
      <c r="F189" s="349" t="e">
        <f t="shared" si="115"/>
        <v>#NUM!</v>
      </c>
      <c r="H189" s="45">
        <v>78</v>
      </c>
      <c r="I189" s="46">
        <f t="shared" si="128"/>
        <v>48639</v>
      </c>
      <c r="J189" s="346" t="e">
        <f t="shared" si="106"/>
        <v>#NUM!</v>
      </c>
      <c r="K189" s="347" t="e">
        <f t="shared" si="101"/>
        <v>#NUM!</v>
      </c>
      <c r="L189" s="348" t="e">
        <f t="shared" ref="L189:L252" si="135">M189-K189</f>
        <v>#NUM!</v>
      </c>
      <c r="M189" s="349" t="e">
        <f t="shared" si="116"/>
        <v>#NUM!</v>
      </c>
      <c r="O189" s="45">
        <v>78</v>
      </c>
      <c r="P189" s="46">
        <f t="shared" si="129"/>
        <v>48639</v>
      </c>
      <c r="Q189" s="346" t="e">
        <f t="shared" si="107"/>
        <v>#NUM!</v>
      </c>
      <c r="R189" s="347" t="e">
        <f t="shared" si="102"/>
        <v>#NUM!</v>
      </c>
      <c r="S189" s="348" t="e">
        <f t="shared" si="117"/>
        <v>#NUM!</v>
      </c>
      <c r="T189" s="349" t="e">
        <f t="shared" si="118"/>
        <v>#NUM!</v>
      </c>
      <c r="V189" s="45">
        <v>78</v>
      </c>
      <c r="W189" s="46">
        <f t="shared" si="130"/>
        <v>48639</v>
      </c>
      <c r="X189" s="346" t="e">
        <f t="shared" si="108"/>
        <v>#NUM!</v>
      </c>
      <c r="Y189" s="347" t="e">
        <f t="shared" si="103"/>
        <v>#NUM!</v>
      </c>
      <c r="Z189" s="348" t="e">
        <f t="shared" si="119"/>
        <v>#NUM!</v>
      </c>
      <c r="AA189" s="349" t="e">
        <f t="shared" si="120"/>
        <v>#NUM!</v>
      </c>
      <c r="AC189" s="45">
        <v>78</v>
      </c>
      <c r="AD189" s="46">
        <f t="shared" si="131"/>
        <v>48639</v>
      </c>
      <c r="AE189" s="346" t="e">
        <f t="shared" si="121"/>
        <v>#NUM!</v>
      </c>
      <c r="AF189" s="347" t="e">
        <f t="shared" si="109"/>
        <v>#NUM!</v>
      </c>
      <c r="AG189" s="348" t="e">
        <f t="shared" si="122"/>
        <v>#NUM!</v>
      </c>
      <c r="AH189" s="349" t="e">
        <f t="shared" si="110"/>
        <v>#NUM!</v>
      </c>
      <c r="AJ189" s="45">
        <v>78</v>
      </c>
      <c r="AK189" s="46">
        <f t="shared" si="132"/>
        <v>48639</v>
      </c>
      <c r="AL189" s="346" t="e">
        <f t="shared" si="123"/>
        <v>#NUM!</v>
      </c>
      <c r="AM189" s="347" t="e">
        <f t="shared" si="111"/>
        <v>#NUM!</v>
      </c>
      <c r="AN189" s="348" t="e">
        <f t="shared" si="124"/>
        <v>#NUM!</v>
      </c>
      <c r="AO189" s="349" t="e">
        <f t="shared" si="112"/>
        <v>#NUM!</v>
      </c>
      <c r="AQ189" s="45">
        <v>78</v>
      </c>
      <c r="AR189" s="46">
        <f t="shared" si="133"/>
        <v>48670</v>
      </c>
      <c r="AS189" s="346">
        <f t="shared" si="125"/>
        <v>0</v>
      </c>
      <c r="AT189" s="347">
        <f t="shared" si="113"/>
        <v>0</v>
      </c>
      <c r="AU189" s="348">
        <f t="shared" si="126"/>
        <v>0</v>
      </c>
      <c r="AV189" s="349">
        <f t="shared" si="114"/>
        <v>0</v>
      </c>
    </row>
    <row r="190" spans="1:48" x14ac:dyDescent="0.45">
      <c r="A190" s="45">
        <v>79</v>
      </c>
      <c r="B190" s="46">
        <f t="shared" si="127"/>
        <v>48670</v>
      </c>
      <c r="C190" s="346" t="e">
        <f t="shared" si="134"/>
        <v>#NUM!</v>
      </c>
      <c r="D190" s="347" t="e">
        <f t="shared" si="104"/>
        <v>#NUM!</v>
      </c>
      <c r="E190" s="355" t="e">
        <f t="shared" si="105"/>
        <v>#NUM!</v>
      </c>
      <c r="F190" s="349" t="e">
        <f t="shared" si="115"/>
        <v>#NUM!</v>
      </c>
      <c r="H190" s="45">
        <v>79</v>
      </c>
      <c r="I190" s="46">
        <f t="shared" si="128"/>
        <v>48670</v>
      </c>
      <c r="J190" s="346" t="e">
        <f t="shared" si="106"/>
        <v>#NUM!</v>
      </c>
      <c r="K190" s="347" t="e">
        <f t="shared" si="101"/>
        <v>#NUM!</v>
      </c>
      <c r="L190" s="348" t="e">
        <f t="shared" si="135"/>
        <v>#NUM!</v>
      </c>
      <c r="M190" s="349" t="e">
        <f t="shared" si="116"/>
        <v>#NUM!</v>
      </c>
      <c r="O190" s="45">
        <v>79</v>
      </c>
      <c r="P190" s="46">
        <f t="shared" si="129"/>
        <v>48670</v>
      </c>
      <c r="Q190" s="346" t="e">
        <f t="shared" si="107"/>
        <v>#NUM!</v>
      </c>
      <c r="R190" s="347" t="e">
        <f t="shared" si="102"/>
        <v>#NUM!</v>
      </c>
      <c r="S190" s="348" t="e">
        <f t="shared" si="117"/>
        <v>#NUM!</v>
      </c>
      <c r="T190" s="349" t="e">
        <f t="shared" si="118"/>
        <v>#NUM!</v>
      </c>
      <c r="V190" s="45">
        <v>79</v>
      </c>
      <c r="W190" s="46">
        <f t="shared" si="130"/>
        <v>48670</v>
      </c>
      <c r="X190" s="346" t="e">
        <f t="shared" si="108"/>
        <v>#NUM!</v>
      </c>
      <c r="Y190" s="347" t="e">
        <f t="shared" si="103"/>
        <v>#NUM!</v>
      </c>
      <c r="Z190" s="348" t="e">
        <f t="shared" si="119"/>
        <v>#NUM!</v>
      </c>
      <c r="AA190" s="349" t="e">
        <f t="shared" si="120"/>
        <v>#NUM!</v>
      </c>
      <c r="AC190" s="45">
        <v>79</v>
      </c>
      <c r="AD190" s="46">
        <f t="shared" si="131"/>
        <v>48670</v>
      </c>
      <c r="AE190" s="346" t="e">
        <f t="shared" si="121"/>
        <v>#NUM!</v>
      </c>
      <c r="AF190" s="347" t="e">
        <f t="shared" si="109"/>
        <v>#NUM!</v>
      </c>
      <c r="AG190" s="348" t="e">
        <f t="shared" si="122"/>
        <v>#NUM!</v>
      </c>
      <c r="AH190" s="349" t="e">
        <f t="shared" si="110"/>
        <v>#NUM!</v>
      </c>
      <c r="AJ190" s="45">
        <v>79</v>
      </c>
      <c r="AK190" s="46">
        <f t="shared" si="132"/>
        <v>48670</v>
      </c>
      <c r="AL190" s="346" t="e">
        <f t="shared" si="123"/>
        <v>#NUM!</v>
      </c>
      <c r="AM190" s="347" t="e">
        <f t="shared" si="111"/>
        <v>#NUM!</v>
      </c>
      <c r="AN190" s="348" t="e">
        <f t="shared" si="124"/>
        <v>#NUM!</v>
      </c>
      <c r="AO190" s="349" t="e">
        <f t="shared" si="112"/>
        <v>#NUM!</v>
      </c>
      <c r="AQ190" s="45">
        <v>79</v>
      </c>
      <c r="AR190" s="46">
        <f t="shared" si="133"/>
        <v>48700</v>
      </c>
      <c r="AS190" s="346">
        <f t="shared" si="125"/>
        <v>0</v>
      </c>
      <c r="AT190" s="347">
        <f t="shared" si="113"/>
        <v>0</v>
      </c>
      <c r="AU190" s="348">
        <f t="shared" si="126"/>
        <v>0</v>
      </c>
      <c r="AV190" s="349">
        <f t="shared" si="114"/>
        <v>0</v>
      </c>
    </row>
    <row r="191" spans="1:48" x14ac:dyDescent="0.45">
      <c r="A191" s="45">
        <v>80</v>
      </c>
      <c r="B191" s="46">
        <f t="shared" si="127"/>
        <v>48700</v>
      </c>
      <c r="C191" s="346" t="e">
        <f t="shared" si="134"/>
        <v>#NUM!</v>
      </c>
      <c r="D191" s="347" t="e">
        <f t="shared" si="104"/>
        <v>#NUM!</v>
      </c>
      <c r="E191" s="355" t="e">
        <f t="shared" si="105"/>
        <v>#NUM!</v>
      </c>
      <c r="F191" s="349" t="e">
        <f t="shared" si="115"/>
        <v>#NUM!</v>
      </c>
      <c r="H191" s="45">
        <v>80</v>
      </c>
      <c r="I191" s="46">
        <f t="shared" si="128"/>
        <v>48700</v>
      </c>
      <c r="J191" s="346" t="e">
        <f t="shared" si="106"/>
        <v>#NUM!</v>
      </c>
      <c r="K191" s="347" t="e">
        <f t="shared" si="101"/>
        <v>#NUM!</v>
      </c>
      <c r="L191" s="348" t="e">
        <f t="shared" si="135"/>
        <v>#NUM!</v>
      </c>
      <c r="M191" s="349" t="e">
        <f t="shared" si="116"/>
        <v>#NUM!</v>
      </c>
      <c r="O191" s="45">
        <v>80</v>
      </c>
      <c r="P191" s="46">
        <f t="shared" si="129"/>
        <v>48700</v>
      </c>
      <c r="Q191" s="346" t="e">
        <f t="shared" si="107"/>
        <v>#NUM!</v>
      </c>
      <c r="R191" s="347" t="e">
        <f t="shared" si="102"/>
        <v>#NUM!</v>
      </c>
      <c r="S191" s="348" t="e">
        <f t="shared" si="117"/>
        <v>#NUM!</v>
      </c>
      <c r="T191" s="349" t="e">
        <f t="shared" si="118"/>
        <v>#NUM!</v>
      </c>
      <c r="V191" s="45">
        <v>80</v>
      </c>
      <c r="W191" s="46">
        <f t="shared" si="130"/>
        <v>48700</v>
      </c>
      <c r="X191" s="346" t="e">
        <f t="shared" si="108"/>
        <v>#NUM!</v>
      </c>
      <c r="Y191" s="347" t="e">
        <f t="shared" si="103"/>
        <v>#NUM!</v>
      </c>
      <c r="Z191" s="348" t="e">
        <f t="shared" si="119"/>
        <v>#NUM!</v>
      </c>
      <c r="AA191" s="349" t="e">
        <f t="shared" si="120"/>
        <v>#NUM!</v>
      </c>
      <c r="AC191" s="45">
        <v>80</v>
      </c>
      <c r="AD191" s="46">
        <f t="shared" si="131"/>
        <v>48700</v>
      </c>
      <c r="AE191" s="346" t="e">
        <f t="shared" si="121"/>
        <v>#NUM!</v>
      </c>
      <c r="AF191" s="347" t="e">
        <f t="shared" si="109"/>
        <v>#NUM!</v>
      </c>
      <c r="AG191" s="348" t="e">
        <f t="shared" si="122"/>
        <v>#NUM!</v>
      </c>
      <c r="AH191" s="349" t="e">
        <f t="shared" si="110"/>
        <v>#NUM!</v>
      </c>
      <c r="AJ191" s="45">
        <v>80</v>
      </c>
      <c r="AK191" s="46">
        <f t="shared" si="132"/>
        <v>48700</v>
      </c>
      <c r="AL191" s="346" t="e">
        <f t="shared" si="123"/>
        <v>#NUM!</v>
      </c>
      <c r="AM191" s="347" t="e">
        <f t="shared" si="111"/>
        <v>#NUM!</v>
      </c>
      <c r="AN191" s="348" t="e">
        <f t="shared" si="124"/>
        <v>#NUM!</v>
      </c>
      <c r="AO191" s="349" t="e">
        <f t="shared" si="112"/>
        <v>#NUM!</v>
      </c>
      <c r="AQ191" s="45">
        <v>80</v>
      </c>
      <c r="AR191" s="46">
        <f t="shared" si="133"/>
        <v>48731</v>
      </c>
      <c r="AS191" s="346">
        <f t="shared" si="125"/>
        <v>0</v>
      </c>
      <c r="AT191" s="347">
        <f t="shared" si="113"/>
        <v>0</v>
      </c>
      <c r="AU191" s="348">
        <f t="shared" si="126"/>
        <v>0</v>
      </c>
      <c r="AV191" s="349">
        <f t="shared" si="114"/>
        <v>0</v>
      </c>
    </row>
    <row r="192" spans="1:48" x14ac:dyDescent="0.45">
      <c r="A192" s="45">
        <v>81</v>
      </c>
      <c r="B192" s="46">
        <f t="shared" si="127"/>
        <v>48731</v>
      </c>
      <c r="C192" s="346" t="e">
        <f t="shared" si="134"/>
        <v>#NUM!</v>
      </c>
      <c r="D192" s="347" t="e">
        <f t="shared" si="104"/>
        <v>#NUM!</v>
      </c>
      <c r="E192" s="355" t="e">
        <f t="shared" si="105"/>
        <v>#NUM!</v>
      </c>
      <c r="F192" s="349" t="e">
        <f t="shared" si="115"/>
        <v>#NUM!</v>
      </c>
      <c r="H192" s="45">
        <v>81</v>
      </c>
      <c r="I192" s="46">
        <f t="shared" si="128"/>
        <v>48731</v>
      </c>
      <c r="J192" s="346" t="e">
        <f t="shared" si="106"/>
        <v>#NUM!</v>
      </c>
      <c r="K192" s="347" t="e">
        <f t="shared" si="101"/>
        <v>#NUM!</v>
      </c>
      <c r="L192" s="348" t="e">
        <f t="shared" si="135"/>
        <v>#NUM!</v>
      </c>
      <c r="M192" s="349" t="e">
        <f t="shared" si="116"/>
        <v>#NUM!</v>
      </c>
      <c r="O192" s="45">
        <v>81</v>
      </c>
      <c r="P192" s="46">
        <f t="shared" si="129"/>
        <v>48731</v>
      </c>
      <c r="Q192" s="346" t="e">
        <f t="shared" si="107"/>
        <v>#NUM!</v>
      </c>
      <c r="R192" s="347" t="e">
        <f t="shared" si="102"/>
        <v>#NUM!</v>
      </c>
      <c r="S192" s="348" t="e">
        <f t="shared" si="117"/>
        <v>#NUM!</v>
      </c>
      <c r="T192" s="349" t="e">
        <f t="shared" si="118"/>
        <v>#NUM!</v>
      </c>
      <c r="V192" s="45">
        <v>81</v>
      </c>
      <c r="W192" s="46">
        <f t="shared" si="130"/>
        <v>48731</v>
      </c>
      <c r="X192" s="346" t="e">
        <f t="shared" si="108"/>
        <v>#NUM!</v>
      </c>
      <c r="Y192" s="347" t="e">
        <f t="shared" si="103"/>
        <v>#NUM!</v>
      </c>
      <c r="Z192" s="348" t="e">
        <f t="shared" si="119"/>
        <v>#NUM!</v>
      </c>
      <c r="AA192" s="349" t="e">
        <f t="shared" si="120"/>
        <v>#NUM!</v>
      </c>
      <c r="AC192" s="45">
        <v>81</v>
      </c>
      <c r="AD192" s="46">
        <f t="shared" si="131"/>
        <v>48731</v>
      </c>
      <c r="AE192" s="346" t="e">
        <f t="shared" si="121"/>
        <v>#NUM!</v>
      </c>
      <c r="AF192" s="347" t="e">
        <f t="shared" si="109"/>
        <v>#NUM!</v>
      </c>
      <c r="AG192" s="348" t="e">
        <f t="shared" si="122"/>
        <v>#NUM!</v>
      </c>
      <c r="AH192" s="349" t="e">
        <f t="shared" si="110"/>
        <v>#NUM!</v>
      </c>
      <c r="AJ192" s="45">
        <v>81</v>
      </c>
      <c r="AK192" s="46">
        <f t="shared" si="132"/>
        <v>48731</v>
      </c>
      <c r="AL192" s="346" t="e">
        <f t="shared" si="123"/>
        <v>#NUM!</v>
      </c>
      <c r="AM192" s="347" t="e">
        <f t="shared" si="111"/>
        <v>#NUM!</v>
      </c>
      <c r="AN192" s="348" t="e">
        <f t="shared" si="124"/>
        <v>#NUM!</v>
      </c>
      <c r="AO192" s="349" t="e">
        <f t="shared" si="112"/>
        <v>#NUM!</v>
      </c>
      <c r="AQ192" s="45">
        <v>81</v>
      </c>
      <c r="AR192" s="46">
        <f t="shared" si="133"/>
        <v>48761</v>
      </c>
      <c r="AS192" s="346">
        <f t="shared" si="125"/>
        <v>0</v>
      </c>
      <c r="AT192" s="347">
        <f t="shared" si="113"/>
        <v>0</v>
      </c>
      <c r="AU192" s="348">
        <f t="shared" si="126"/>
        <v>0</v>
      </c>
      <c r="AV192" s="349">
        <f t="shared" si="114"/>
        <v>0</v>
      </c>
    </row>
    <row r="193" spans="1:48" x14ac:dyDescent="0.45">
      <c r="A193" s="45">
        <v>82</v>
      </c>
      <c r="B193" s="46">
        <f t="shared" si="127"/>
        <v>48761</v>
      </c>
      <c r="C193" s="346" t="e">
        <f t="shared" si="134"/>
        <v>#NUM!</v>
      </c>
      <c r="D193" s="347" t="e">
        <f t="shared" si="104"/>
        <v>#NUM!</v>
      </c>
      <c r="E193" s="355" t="e">
        <f t="shared" si="105"/>
        <v>#NUM!</v>
      </c>
      <c r="F193" s="349" t="e">
        <f t="shared" si="115"/>
        <v>#NUM!</v>
      </c>
      <c r="H193" s="45">
        <v>82</v>
      </c>
      <c r="I193" s="46">
        <f t="shared" si="128"/>
        <v>48761</v>
      </c>
      <c r="J193" s="346" t="e">
        <f t="shared" si="106"/>
        <v>#NUM!</v>
      </c>
      <c r="K193" s="347" t="e">
        <f t="shared" si="101"/>
        <v>#NUM!</v>
      </c>
      <c r="L193" s="348" t="e">
        <f t="shared" si="135"/>
        <v>#NUM!</v>
      </c>
      <c r="M193" s="349" t="e">
        <f t="shared" si="116"/>
        <v>#NUM!</v>
      </c>
      <c r="O193" s="45">
        <v>82</v>
      </c>
      <c r="P193" s="46">
        <f t="shared" si="129"/>
        <v>48761</v>
      </c>
      <c r="Q193" s="346" t="e">
        <f t="shared" si="107"/>
        <v>#NUM!</v>
      </c>
      <c r="R193" s="347" t="e">
        <f t="shared" si="102"/>
        <v>#NUM!</v>
      </c>
      <c r="S193" s="348" t="e">
        <f t="shared" si="117"/>
        <v>#NUM!</v>
      </c>
      <c r="T193" s="349" t="e">
        <f t="shared" si="118"/>
        <v>#NUM!</v>
      </c>
      <c r="V193" s="45">
        <v>82</v>
      </c>
      <c r="W193" s="46">
        <f t="shared" si="130"/>
        <v>48761</v>
      </c>
      <c r="X193" s="346" t="e">
        <f t="shared" si="108"/>
        <v>#NUM!</v>
      </c>
      <c r="Y193" s="347" t="e">
        <f t="shared" si="103"/>
        <v>#NUM!</v>
      </c>
      <c r="Z193" s="348" t="e">
        <f t="shared" si="119"/>
        <v>#NUM!</v>
      </c>
      <c r="AA193" s="349" t="e">
        <f t="shared" si="120"/>
        <v>#NUM!</v>
      </c>
      <c r="AC193" s="45">
        <v>82</v>
      </c>
      <c r="AD193" s="46">
        <f t="shared" si="131"/>
        <v>48761</v>
      </c>
      <c r="AE193" s="346" t="e">
        <f t="shared" si="121"/>
        <v>#NUM!</v>
      </c>
      <c r="AF193" s="347" t="e">
        <f t="shared" si="109"/>
        <v>#NUM!</v>
      </c>
      <c r="AG193" s="348" t="e">
        <f t="shared" si="122"/>
        <v>#NUM!</v>
      </c>
      <c r="AH193" s="349" t="e">
        <f t="shared" si="110"/>
        <v>#NUM!</v>
      </c>
      <c r="AJ193" s="45">
        <v>82</v>
      </c>
      <c r="AK193" s="46">
        <f t="shared" si="132"/>
        <v>48761</v>
      </c>
      <c r="AL193" s="346" t="e">
        <f t="shared" si="123"/>
        <v>#NUM!</v>
      </c>
      <c r="AM193" s="347" t="e">
        <f t="shared" si="111"/>
        <v>#NUM!</v>
      </c>
      <c r="AN193" s="348" t="e">
        <f t="shared" si="124"/>
        <v>#NUM!</v>
      </c>
      <c r="AO193" s="349" t="e">
        <f t="shared" si="112"/>
        <v>#NUM!</v>
      </c>
      <c r="AQ193" s="45">
        <v>82</v>
      </c>
      <c r="AR193" s="46">
        <f t="shared" si="133"/>
        <v>48792</v>
      </c>
      <c r="AS193" s="346">
        <f t="shared" si="125"/>
        <v>0</v>
      </c>
      <c r="AT193" s="347">
        <f t="shared" si="113"/>
        <v>0</v>
      </c>
      <c r="AU193" s="348">
        <f t="shared" si="126"/>
        <v>0</v>
      </c>
      <c r="AV193" s="349">
        <f t="shared" si="114"/>
        <v>0</v>
      </c>
    </row>
    <row r="194" spans="1:48" x14ac:dyDescent="0.45">
      <c r="A194" s="45">
        <v>83</v>
      </c>
      <c r="B194" s="46">
        <f t="shared" si="127"/>
        <v>48792</v>
      </c>
      <c r="C194" s="346" t="e">
        <f t="shared" si="134"/>
        <v>#NUM!</v>
      </c>
      <c r="D194" s="347" t="e">
        <f t="shared" si="104"/>
        <v>#NUM!</v>
      </c>
      <c r="E194" s="355" t="e">
        <f t="shared" si="105"/>
        <v>#NUM!</v>
      </c>
      <c r="F194" s="349" t="e">
        <f t="shared" si="115"/>
        <v>#NUM!</v>
      </c>
      <c r="H194" s="45">
        <v>83</v>
      </c>
      <c r="I194" s="46">
        <f t="shared" si="128"/>
        <v>48792</v>
      </c>
      <c r="J194" s="346" t="e">
        <f t="shared" si="106"/>
        <v>#NUM!</v>
      </c>
      <c r="K194" s="347" t="e">
        <f t="shared" si="101"/>
        <v>#NUM!</v>
      </c>
      <c r="L194" s="348" t="e">
        <f t="shared" si="135"/>
        <v>#NUM!</v>
      </c>
      <c r="M194" s="349" t="e">
        <f t="shared" si="116"/>
        <v>#NUM!</v>
      </c>
      <c r="O194" s="45">
        <v>83</v>
      </c>
      <c r="P194" s="46">
        <f t="shared" si="129"/>
        <v>48792</v>
      </c>
      <c r="Q194" s="346" t="e">
        <f t="shared" si="107"/>
        <v>#NUM!</v>
      </c>
      <c r="R194" s="347" t="e">
        <f t="shared" si="102"/>
        <v>#NUM!</v>
      </c>
      <c r="S194" s="348" t="e">
        <f t="shared" si="117"/>
        <v>#NUM!</v>
      </c>
      <c r="T194" s="349" t="e">
        <f t="shared" si="118"/>
        <v>#NUM!</v>
      </c>
      <c r="V194" s="45">
        <v>83</v>
      </c>
      <c r="W194" s="46">
        <f t="shared" si="130"/>
        <v>48792</v>
      </c>
      <c r="X194" s="346" t="e">
        <f t="shared" si="108"/>
        <v>#NUM!</v>
      </c>
      <c r="Y194" s="347" t="e">
        <f t="shared" si="103"/>
        <v>#NUM!</v>
      </c>
      <c r="Z194" s="348" t="e">
        <f t="shared" si="119"/>
        <v>#NUM!</v>
      </c>
      <c r="AA194" s="349" t="e">
        <f t="shared" si="120"/>
        <v>#NUM!</v>
      </c>
      <c r="AC194" s="45">
        <v>83</v>
      </c>
      <c r="AD194" s="46">
        <f t="shared" si="131"/>
        <v>48792</v>
      </c>
      <c r="AE194" s="346" t="e">
        <f t="shared" si="121"/>
        <v>#NUM!</v>
      </c>
      <c r="AF194" s="347" t="e">
        <f t="shared" si="109"/>
        <v>#NUM!</v>
      </c>
      <c r="AG194" s="348" t="e">
        <f t="shared" si="122"/>
        <v>#NUM!</v>
      </c>
      <c r="AH194" s="349" t="e">
        <f t="shared" si="110"/>
        <v>#NUM!</v>
      </c>
      <c r="AJ194" s="45">
        <v>83</v>
      </c>
      <c r="AK194" s="46">
        <f t="shared" si="132"/>
        <v>48792</v>
      </c>
      <c r="AL194" s="346" t="e">
        <f t="shared" si="123"/>
        <v>#NUM!</v>
      </c>
      <c r="AM194" s="347" t="e">
        <f t="shared" si="111"/>
        <v>#NUM!</v>
      </c>
      <c r="AN194" s="348" t="e">
        <f t="shared" si="124"/>
        <v>#NUM!</v>
      </c>
      <c r="AO194" s="349" t="e">
        <f t="shared" si="112"/>
        <v>#NUM!</v>
      </c>
      <c r="AQ194" s="45">
        <v>83</v>
      </c>
      <c r="AR194" s="46">
        <f t="shared" si="133"/>
        <v>48823</v>
      </c>
      <c r="AS194" s="346">
        <f t="shared" si="125"/>
        <v>0</v>
      </c>
      <c r="AT194" s="347">
        <f t="shared" si="113"/>
        <v>0</v>
      </c>
      <c r="AU194" s="348">
        <f t="shared" si="126"/>
        <v>0</v>
      </c>
      <c r="AV194" s="349">
        <f t="shared" si="114"/>
        <v>0</v>
      </c>
    </row>
    <row r="195" spans="1:48" ht="14.65" thickBot="1" x14ac:dyDescent="0.5">
      <c r="A195" s="47">
        <v>84</v>
      </c>
      <c r="B195" s="48">
        <f t="shared" si="127"/>
        <v>48823</v>
      </c>
      <c r="C195" s="350" t="e">
        <f t="shared" si="134"/>
        <v>#NUM!</v>
      </c>
      <c r="D195" s="351" t="e">
        <f t="shared" si="104"/>
        <v>#NUM!</v>
      </c>
      <c r="E195" s="356" t="e">
        <f t="shared" si="105"/>
        <v>#NUM!</v>
      </c>
      <c r="F195" s="353" t="e">
        <f t="shared" si="115"/>
        <v>#NUM!</v>
      </c>
      <c r="H195" s="47">
        <v>84</v>
      </c>
      <c r="I195" s="48">
        <f t="shared" si="128"/>
        <v>48823</v>
      </c>
      <c r="J195" s="350" t="e">
        <f t="shared" si="106"/>
        <v>#NUM!</v>
      </c>
      <c r="K195" s="351" t="e">
        <f t="shared" si="101"/>
        <v>#NUM!</v>
      </c>
      <c r="L195" s="352" t="e">
        <f t="shared" si="135"/>
        <v>#NUM!</v>
      </c>
      <c r="M195" s="353" t="e">
        <f t="shared" si="116"/>
        <v>#NUM!</v>
      </c>
      <c r="O195" s="47">
        <v>84</v>
      </c>
      <c r="P195" s="48">
        <f t="shared" si="129"/>
        <v>48823</v>
      </c>
      <c r="Q195" s="350" t="e">
        <f t="shared" si="107"/>
        <v>#NUM!</v>
      </c>
      <c r="R195" s="351" t="e">
        <f t="shared" si="102"/>
        <v>#NUM!</v>
      </c>
      <c r="S195" s="352" t="e">
        <f t="shared" si="117"/>
        <v>#NUM!</v>
      </c>
      <c r="T195" s="353" t="e">
        <f t="shared" si="118"/>
        <v>#NUM!</v>
      </c>
      <c r="V195" s="47">
        <v>84</v>
      </c>
      <c r="W195" s="48">
        <f t="shared" si="130"/>
        <v>48823</v>
      </c>
      <c r="X195" s="350" t="e">
        <f t="shared" si="108"/>
        <v>#NUM!</v>
      </c>
      <c r="Y195" s="351" t="e">
        <f t="shared" si="103"/>
        <v>#NUM!</v>
      </c>
      <c r="Z195" s="352" t="e">
        <f t="shared" si="119"/>
        <v>#NUM!</v>
      </c>
      <c r="AA195" s="353" t="e">
        <f t="shared" si="120"/>
        <v>#NUM!</v>
      </c>
      <c r="AC195" s="47">
        <v>84</v>
      </c>
      <c r="AD195" s="48">
        <f t="shared" si="131"/>
        <v>48823</v>
      </c>
      <c r="AE195" s="350" t="e">
        <f t="shared" si="121"/>
        <v>#NUM!</v>
      </c>
      <c r="AF195" s="351" t="e">
        <f t="shared" si="109"/>
        <v>#NUM!</v>
      </c>
      <c r="AG195" s="352" t="e">
        <f t="shared" si="122"/>
        <v>#NUM!</v>
      </c>
      <c r="AH195" s="353" t="e">
        <f t="shared" si="110"/>
        <v>#NUM!</v>
      </c>
      <c r="AJ195" s="47">
        <v>84</v>
      </c>
      <c r="AK195" s="48">
        <f t="shared" si="132"/>
        <v>48823</v>
      </c>
      <c r="AL195" s="350" t="e">
        <f t="shared" si="123"/>
        <v>#NUM!</v>
      </c>
      <c r="AM195" s="351" t="e">
        <f t="shared" si="111"/>
        <v>#NUM!</v>
      </c>
      <c r="AN195" s="352" t="e">
        <f t="shared" si="124"/>
        <v>#NUM!</v>
      </c>
      <c r="AO195" s="353" t="e">
        <f t="shared" si="112"/>
        <v>#NUM!</v>
      </c>
      <c r="AQ195" s="47">
        <v>84</v>
      </c>
      <c r="AR195" s="48">
        <f t="shared" si="133"/>
        <v>48853</v>
      </c>
      <c r="AS195" s="350">
        <f t="shared" si="125"/>
        <v>0</v>
      </c>
      <c r="AT195" s="351">
        <f t="shared" si="113"/>
        <v>0</v>
      </c>
      <c r="AU195" s="352">
        <f t="shared" si="126"/>
        <v>0</v>
      </c>
      <c r="AV195" s="353">
        <f t="shared" si="114"/>
        <v>0</v>
      </c>
    </row>
    <row r="196" spans="1:48" x14ac:dyDescent="0.45">
      <c r="A196" s="43">
        <v>85</v>
      </c>
      <c r="B196" s="44">
        <f t="shared" si="127"/>
        <v>48853</v>
      </c>
      <c r="C196" s="344" t="e">
        <f t="shared" si="134"/>
        <v>#NUM!</v>
      </c>
      <c r="D196" s="253" t="e">
        <f t="shared" si="104"/>
        <v>#NUM!</v>
      </c>
      <c r="E196" s="354" t="e">
        <f t="shared" si="105"/>
        <v>#NUM!</v>
      </c>
      <c r="F196" s="254" t="e">
        <f t="shared" si="115"/>
        <v>#NUM!</v>
      </c>
      <c r="H196" s="43">
        <v>85</v>
      </c>
      <c r="I196" s="44">
        <f t="shared" si="128"/>
        <v>48853</v>
      </c>
      <c r="J196" s="344" t="e">
        <f t="shared" si="106"/>
        <v>#NUM!</v>
      </c>
      <c r="K196" s="253" t="e">
        <f t="shared" si="101"/>
        <v>#NUM!</v>
      </c>
      <c r="L196" s="345" t="e">
        <f t="shared" si="135"/>
        <v>#NUM!</v>
      </c>
      <c r="M196" s="254" t="e">
        <f t="shared" si="116"/>
        <v>#NUM!</v>
      </c>
      <c r="O196" s="43">
        <v>85</v>
      </c>
      <c r="P196" s="44">
        <f t="shared" si="129"/>
        <v>48853</v>
      </c>
      <c r="Q196" s="344" t="e">
        <f t="shared" si="107"/>
        <v>#NUM!</v>
      </c>
      <c r="R196" s="253" t="e">
        <f t="shared" si="102"/>
        <v>#NUM!</v>
      </c>
      <c r="S196" s="345" t="e">
        <f t="shared" si="117"/>
        <v>#NUM!</v>
      </c>
      <c r="T196" s="254" t="e">
        <f t="shared" si="118"/>
        <v>#NUM!</v>
      </c>
      <c r="V196" s="43">
        <v>85</v>
      </c>
      <c r="W196" s="44">
        <f t="shared" si="130"/>
        <v>48853</v>
      </c>
      <c r="X196" s="344" t="e">
        <f t="shared" si="108"/>
        <v>#NUM!</v>
      </c>
      <c r="Y196" s="253" t="e">
        <f t="shared" si="103"/>
        <v>#NUM!</v>
      </c>
      <c r="Z196" s="345" t="e">
        <f t="shared" si="119"/>
        <v>#NUM!</v>
      </c>
      <c r="AA196" s="254" t="e">
        <f t="shared" si="120"/>
        <v>#NUM!</v>
      </c>
      <c r="AC196" s="43">
        <v>85</v>
      </c>
      <c r="AD196" s="44">
        <f t="shared" si="131"/>
        <v>48853</v>
      </c>
      <c r="AE196" s="344" t="e">
        <f t="shared" si="121"/>
        <v>#NUM!</v>
      </c>
      <c r="AF196" s="253" t="e">
        <f t="shared" si="109"/>
        <v>#NUM!</v>
      </c>
      <c r="AG196" s="345" t="e">
        <f t="shared" si="122"/>
        <v>#NUM!</v>
      </c>
      <c r="AH196" s="254" t="e">
        <f t="shared" si="110"/>
        <v>#NUM!</v>
      </c>
      <c r="AJ196" s="43">
        <v>85</v>
      </c>
      <c r="AK196" s="44">
        <f t="shared" si="132"/>
        <v>48853</v>
      </c>
      <c r="AL196" s="344" t="e">
        <f t="shared" si="123"/>
        <v>#NUM!</v>
      </c>
      <c r="AM196" s="253" t="e">
        <f t="shared" si="111"/>
        <v>#NUM!</v>
      </c>
      <c r="AN196" s="345" t="e">
        <f t="shared" si="124"/>
        <v>#NUM!</v>
      </c>
      <c r="AO196" s="254" t="e">
        <f t="shared" si="112"/>
        <v>#NUM!</v>
      </c>
      <c r="AQ196" s="43">
        <v>85</v>
      </c>
      <c r="AR196" s="44">
        <f t="shared" si="133"/>
        <v>48884</v>
      </c>
      <c r="AS196" s="344">
        <f t="shared" si="125"/>
        <v>0</v>
      </c>
      <c r="AT196" s="253">
        <f t="shared" si="113"/>
        <v>0</v>
      </c>
      <c r="AU196" s="345">
        <f t="shared" si="126"/>
        <v>0</v>
      </c>
      <c r="AV196" s="254">
        <f t="shared" si="114"/>
        <v>0</v>
      </c>
    </row>
    <row r="197" spans="1:48" x14ac:dyDescent="0.45">
      <c r="A197" s="45">
        <v>86</v>
      </c>
      <c r="B197" s="46">
        <f t="shared" si="127"/>
        <v>48884</v>
      </c>
      <c r="C197" s="346" t="e">
        <f t="shared" si="134"/>
        <v>#NUM!</v>
      </c>
      <c r="D197" s="347" t="e">
        <f t="shared" si="104"/>
        <v>#NUM!</v>
      </c>
      <c r="E197" s="355" t="e">
        <f t="shared" si="105"/>
        <v>#NUM!</v>
      </c>
      <c r="F197" s="349" t="e">
        <f t="shared" si="115"/>
        <v>#NUM!</v>
      </c>
      <c r="H197" s="45">
        <v>86</v>
      </c>
      <c r="I197" s="46">
        <f t="shared" si="128"/>
        <v>48884</v>
      </c>
      <c r="J197" s="346" t="e">
        <f t="shared" si="106"/>
        <v>#NUM!</v>
      </c>
      <c r="K197" s="347" t="e">
        <f t="shared" si="101"/>
        <v>#NUM!</v>
      </c>
      <c r="L197" s="348" t="e">
        <f t="shared" si="135"/>
        <v>#NUM!</v>
      </c>
      <c r="M197" s="349" t="e">
        <f t="shared" si="116"/>
        <v>#NUM!</v>
      </c>
      <c r="O197" s="45">
        <v>86</v>
      </c>
      <c r="P197" s="46">
        <f t="shared" si="129"/>
        <v>48884</v>
      </c>
      <c r="Q197" s="346" t="e">
        <f t="shared" si="107"/>
        <v>#NUM!</v>
      </c>
      <c r="R197" s="347" t="e">
        <f t="shared" si="102"/>
        <v>#NUM!</v>
      </c>
      <c r="S197" s="348" t="e">
        <f t="shared" si="117"/>
        <v>#NUM!</v>
      </c>
      <c r="T197" s="349" t="e">
        <f t="shared" si="118"/>
        <v>#NUM!</v>
      </c>
      <c r="V197" s="45">
        <v>86</v>
      </c>
      <c r="W197" s="46">
        <f t="shared" si="130"/>
        <v>48884</v>
      </c>
      <c r="X197" s="346" t="e">
        <f t="shared" si="108"/>
        <v>#NUM!</v>
      </c>
      <c r="Y197" s="347" t="e">
        <f t="shared" si="103"/>
        <v>#NUM!</v>
      </c>
      <c r="Z197" s="348" t="e">
        <f t="shared" si="119"/>
        <v>#NUM!</v>
      </c>
      <c r="AA197" s="349" t="e">
        <f t="shared" si="120"/>
        <v>#NUM!</v>
      </c>
      <c r="AC197" s="45">
        <v>86</v>
      </c>
      <c r="AD197" s="46">
        <f t="shared" si="131"/>
        <v>48884</v>
      </c>
      <c r="AE197" s="346" t="e">
        <f t="shared" si="121"/>
        <v>#NUM!</v>
      </c>
      <c r="AF197" s="347" t="e">
        <f t="shared" si="109"/>
        <v>#NUM!</v>
      </c>
      <c r="AG197" s="348" t="e">
        <f t="shared" si="122"/>
        <v>#NUM!</v>
      </c>
      <c r="AH197" s="349" t="e">
        <f t="shared" si="110"/>
        <v>#NUM!</v>
      </c>
      <c r="AJ197" s="45">
        <v>86</v>
      </c>
      <c r="AK197" s="46">
        <f t="shared" si="132"/>
        <v>48884</v>
      </c>
      <c r="AL197" s="346" t="e">
        <f t="shared" si="123"/>
        <v>#NUM!</v>
      </c>
      <c r="AM197" s="347" t="e">
        <f t="shared" si="111"/>
        <v>#NUM!</v>
      </c>
      <c r="AN197" s="348" t="e">
        <f t="shared" si="124"/>
        <v>#NUM!</v>
      </c>
      <c r="AO197" s="349" t="e">
        <f t="shared" si="112"/>
        <v>#NUM!</v>
      </c>
      <c r="AQ197" s="45">
        <v>86</v>
      </c>
      <c r="AR197" s="46">
        <f t="shared" si="133"/>
        <v>48914</v>
      </c>
      <c r="AS197" s="346">
        <f t="shared" si="125"/>
        <v>0</v>
      </c>
      <c r="AT197" s="347">
        <f t="shared" si="113"/>
        <v>0</v>
      </c>
      <c r="AU197" s="348">
        <f t="shared" si="126"/>
        <v>0</v>
      </c>
      <c r="AV197" s="349">
        <f t="shared" si="114"/>
        <v>0</v>
      </c>
    </row>
    <row r="198" spans="1:48" x14ac:dyDescent="0.45">
      <c r="A198" s="45">
        <v>87</v>
      </c>
      <c r="B198" s="46">
        <f t="shared" si="127"/>
        <v>48914</v>
      </c>
      <c r="C198" s="346" t="e">
        <f t="shared" si="134"/>
        <v>#NUM!</v>
      </c>
      <c r="D198" s="347" t="e">
        <f t="shared" si="104"/>
        <v>#NUM!</v>
      </c>
      <c r="E198" s="355" t="e">
        <f t="shared" si="105"/>
        <v>#NUM!</v>
      </c>
      <c r="F198" s="349" t="e">
        <f t="shared" si="115"/>
        <v>#NUM!</v>
      </c>
      <c r="H198" s="45">
        <v>87</v>
      </c>
      <c r="I198" s="46">
        <f t="shared" si="128"/>
        <v>48914</v>
      </c>
      <c r="J198" s="346" t="e">
        <f t="shared" si="106"/>
        <v>#NUM!</v>
      </c>
      <c r="K198" s="347" t="e">
        <f t="shared" si="101"/>
        <v>#NUM!</v>
      </c>
      <c r="L198" s="348" t="e">
        <f t="shared" si="135"/>
        <v>#NUM!</v>
      </c>
      <c r="M198" s="349" t="e">
        <f t="shared" si="116"/>
        <v>#NUM!</v>
      </c>
      <c r="O198" s="45">
        <v>87</v>
      </c>
      <c r="P198" s="46">
        <f t="shared" si="129"/>
        <v>48914</v>
      </c>
      <c r="Q198" s="346" t="e">
        <f t="shared" si="107"/>
        <v>#NUM!</v>
      </c>
      <c r="R198" s="347" t="e">
        <f t="shared" si="102"/>
        <v>#NUM!</v>
      </c>
      <c r="S198" s="348" t="e">
        <f t="shared" si="117"/>
        <v>#NUM!</v>
      </c>
      <c r="T198" s="349" t="e">
        <f t="shared" si="118"/>
        <v>#NUM!</v>
      </c>
      <c r="V198" s="45">
        <v>87</v>
      </c>
      <c r="W198" s="46">
        <f t="shared" si="130"/>
        <v>48914</v>
      </c>
      <c r="X198" s="346" t="e">
        <f t="shared" si="108"/>
        <v>#NUM!</v>
      </c>
      <c r="Y198" s="347" t="e">
        <f t="shared" si="103"/>
        <v>#NUM!</v>
      </c>
      <c r="Z198" s="348" t="e">
        <f t="shared" si="119"/>
        <v>#NUM!</v>
      </c>
      <c r="AA198" s="349" t="e">
        <f t="shared" si="120"/>
        <v>#NUM!</v>
      </c>
      <c r="AC198" s="45">
        <v>87</v>
      </c>
      <c r="AD198" s="46">
        <f t="shared" si="131"/>
        <v>48914</v>
      </c>
      <c r="AE198" s="346" t="e">
        <f t="shared" si="121"/>
        <v>#NUM!</v>
      </c>
      <c r="AF198" s="347" t="e">
        <f t="shared" si="109"/>
        <v>#NUM!</v>
      </c>
      <c r="AG198" s="348" t="e">
        <f t="shared" si="122"/>
        <v>#NUM!</v>
      </c>
      <c r="AH198" s="349" t="e">
        <f t="shared" si="110"/>
        <v>#NUM!</v>
      </c>
      <c r="AJ198" s="45">
        <v>87</v>
      </c>
      <c r="AK198" s="46">
        <f t="shared" si="132"/>
        <v>48914</v>
      </c>
      <c r="AL198" s="346" t="e">
        <f t="shared" si="123"/>
        <v>#NUM!</v>
      </c>
      <c r="AM198" s="347" t="e">
        <f t="shared" si="111"/>
        <v>#NUM!</v>
      </c>
      <c r="AN198" s="348" t="e">
        <f t="shared" si="124"/>
        <v>#NUM!</v>
      </c>
      <c r="AO198" s="349" t="e">
        <f t="shared" si="112"/>
        <v>#NUM!</v>
      </c>
      <c r="AQ198" s="45">
        <v>87</v>
      </c>
      <c r="AR198" s="46">
        <f t="shared" si="133"/>
        <v>48945</v>
      </c>
      <c r="AS198" s="346">
        <f t="shared" si="125"/>
        <v>0</v>
      </c>
      <c r="AT198" s="347">
        <f t="shared" si="113"/>
        <v>0</v>
      </c>
      <c r="AU198" s="348">
        <f t="shared" si="126"/>
        <v>0</v>
      </c>
      <c r="AV198" s="349">
        <f t="shared" si="114"/>
        <v>0</v>
      </c>
    </row>
    <row r="199" spans="1:48" x14ac:dyDescent="0.45">
      <c r="A199" s="45">
        <v>88</v>
      </c>
      <c r="B199" s="46">
        <f t="shared" si="127"/>
        <v>48945</v>
      </c>
      <c r="C199" s="346" t="e">
        <f t="shared" si="134"/>
        <v>#NUM!</v>
      </c>
      <c r="D199" s="347" t="e">
        <f t="shared" si="104"/>
        <v>#NUM!</v>
      </c>
      <c r="E199" s="355" t="e">
        <f t="shared" si="105"/>
        <v>#NUM!</v>
      </c>
      <c r="F199" s="349" t="e">
        <f t="shared" si="115"/>
        <v>#NUM!</v>
      </c>
      <c r="H199" s="45">
        <v>88</v>
      </c>
      <c r="I199" s="46">
        <f t="shared" si="128"/>
        <v>48945</v>
      </c>
      <c r="J199" s="346" t="e">
        <f t="shared" si="106"/>
        <v>#NUM!</v>
      </c>
      <c r="K199" s="347" t="e">
        <f t="shared" si="101"/>
        <v>#NUM!</v>
      </c>
      <c r="L199" s="348" t="e">
        <f t="shared" si="135"/>
        <v>#NUM!</v>
      </c>
      <c r="M199" s="349" t="e">
        <f t="shared" si="116"/>
        <v>#NUM!</v>
      </c>
      <c r="O199" s="45">
        <v>88</v>
      </c>
      <c r="P199" s="46">
        <f t="shared" si="129"/>
        <v>48945</v>
      </c>
      <c r="Q199" s="346" t="e">
        <f t="shared" si="107"/>
        <v>#NUM!</v>
      </c>
      <c r="R199" s="347" t="e">
        <f t="shared" si="102"/>
        <v>#NUM!</v>
      </c>
      <c r="S199" s="348" t="e">
        <f t="shared" si="117"/>
        <v>#NUM!</v>
      </c>
      <c r="T199" s="349" t="e">
        <f t="shared" si="118"/>
        <v>#NUM!</v>
      </c>
      <c r="V199" s="45">
        <v>88</v>
      </c>
      <c r="W199" s="46">
        <f t="shared" si="130"/>
        <v>48945</v>
      </c>
      <c r="X199" s="346" t="e">
        <f t="shared" si="108"/>
        <v>#NUM!</v>
      </c>
      <c r="Y199" s="347" t="e">
        <f t="shared" si="103"/>
        <v>#NUM!</v>
      </c>
      <c r="Z199" s="348" t="e">
        <f t="shared" si="119"/>
        <v>#NUM!</v>
      </c>
      <c r="AA199" s="349" t="e">
        <f t="shared" si="120"/>
        <v>#NUM!</v>
      </c>
      <c r="AC199" s="45">
        <v>88</v>
      </c>
      <c r="AD199" s="46">
        <f t="shared" si="131"/>
        <v>48945</v>
      </c>
      <c r="AE199" s="346" t="e">
        <f t="shared" si="121"/>
        <v>#NUM!</v>
      </c>
      <c r="AF199" s="347" t="e">
        <f t="shared" si="109"/>
        <v>#NUM!</v>
      </c>
      <c r="AG199" s="348" t="e">
        <f t="shared" si="122"/>
        <v>#NUM!</v>
      </c>
      <c r="AH199" s="349" t="e">
        <f t="shared" si="110"/>
        <v>#NUM!</v>
      </c>
      <c r="AJ199" s="45">
        <v>88</v>
      </c>
      <c r="AK199" s="46">
        <f t="shared" si="132"/>
        <v>48945</v>
      </c>
      <c r="AL199" s="346" t="e">
        <f t="shared" si="123"/>
        <v>#NUM!</v>
      </c>
      <c r="AM199" s="347" t="e">
        <f t="shared" si="111"/>
        <v>#NUM!</v>
      </c>
      <c r="AN199" s="348" t="e">
        <f t="shared" si="124"/>
        <v>#NUM!</v>
      </c>
      <c r="AO199" s="349" t="e">
        <f t="shared" si="112"/>
        <v>#NUM!</v>
      </c>
      <c r="AQ199" s="45">
        <v>88</v>
      </c>
      <c r="AR199" s="46">
        <f t="shared" si="133"/>
        <v>48976</v>
      </c>
      <c r="AS199" s="346">
        <f t="shared" si="125"/>
        <v>0</v>
      </c>
      <c r="AT199" s="347">
        <f t="shared" si="113"/>
        <v>0</v>
      </c>
      <c r="AU199" s="348">
        <f t="shared" si="126"/>
        <v>0</v>
      </c>
      <c r="AV199" s="349">
        <f t="shared" si="114"/>
        <v>0</v>
      </c>
    </row>
    <row r="200" spans="1:48" x14ac:dyDescent="0.45">
      <c r="A200" s="45">
        <v>89</v>
      </c>
      <c r="B200" s="46">
        <f t="shared" si="127"/>
        <v>48976</v>
      </c>
      <c r="C200" s="346" t="e">
        <f t="shared" si="134"/>
        <v>#NUM!</v>
      </c>
      <c r="D200" s="347" t="e">
        <f t="shared" si="104"/>
        <v>#NUM!</v>
      </c>
      <c r="E200" s="355" t="e">
        <f t="shared" si="105"/>
        <v>#NUM!</v>
      </c>
      <c r="F200" s="349" t="e">
        <f t="shared" si="115"/>
        <v>#NUM!</v>
      </c>
      <c r="H200" s="45">
        <v>89</v>
      </c>
      <c r="I200" s="46">
        <f t="shared" si="128"/>
        <v>48976</v>
      </c>
      <c r="J200" s="346" t="e">
        <f t="shared" si="106"/>
        <v>#NUM!</v>
      </c>
      <c r="K200" s="347" t="e">
        <f t="shared" si="101"/>
        <v>#NUM!</v>
      </c>
      <c r="L200" s="348" t="e">
        <f t="shared" si="135"/>
        <v>#NUM!</v>
      </c>
      <c r="M200" s="349" t="e">
        <f t="shared" si="116"/>
        <v>#NUM!</v>
      </c>
      <c r="O200" s="45">
        <v>89</v>
      </c>
      <c r="P200" s="46">
        <f t="shared" si="129"/>
        <v>48976</v>
      </c>
      <c r="Q200" s="346" t="e">
        <f t="shared" si="107"/>
        <v>#NUM!</v>
      </c>
      <c r="R200" s="347" t="e">
        <f t="shared" si="102"/>
        <v>#NUM!</v>
      </c>
      <c r="S200" s="348" t="e">
        <f t="shared" si="117"/>
        <v>#NUM!</v>
      </c>
      <c r="T200" s="349" t="e">
        <f t="shared" si="118"/>
        <v>#NUM!</v>
      </c>
      <c r="V200" s="45">
        <v>89</v>
      </c>
      <c r="W200" s="46">
        <f t="shared" si="130"/>
        <v>48976</v>
      </c>
      <c r="X200" s="346" t="e">
        <f t="shared" si="108"/>
        <v>#NUM!</v>
      </c>
      <c r="Y200" s="347" t="e">
        <f t="shared" si="103"/>
        <v>#NUM!</v>
      </c>
      <c r="Z200" s="348" t="e">
        <f t="shared" si="119"/>
        <v>#NUM!</v>
      </c>
      <c r="AA200" s="349" t="e">
        <f t="shared" si="120"/>
        <v>#NUM!</v>
      </c>
      <c r="AC200" s="45">
        <v>89</v>
      </c>
      <c r="AD200" s="46">
        <f t="shared" si="131"/>
        <v>48976</v>
      </c>
      <c r="AE200" s="346" t="e">
        <f t="shared" si="121"/>
        <v>#NUM!</v>
      </c>
      <c r="AF200" s="347" t="e">
        <f t="shared" si="109"/>
        <v>#NUM!</v>
      </c>
      <c r="AG200" s="348" t="e">
        <f t="shared" si="122"/>
        <v>#NUM!</v>
      </c>
      <c r="AH200" s="349" t="e">
        <f t="shared" si="110"/>
        <v>#NUM!</v>
      </c>
      <c r="AJ200" s="45">
        <v>89</v>
      </c>
      <c r="AK200" s="46">
        <f t="shared" si="132"/>
        <v>48976</v>
      </c>
      <c r="AL200" s="346" t="e">
        <f t="shared" si="123"/>
        <v>#NUM!</v>
      </c>
      <c r="AM200" s="347" t="e">
        <f t="shared" si="111"/>
        <v>#NUM!</v>
      </c>
      <c r="AN200" s="348" t="e">
        <f t="shared" si="124"/>
        <v>#NUM!</v>
      </c>
      <c r="AO200" s="349" t="e">
        <f t="shared" si="112"/>
        <v>#NUM!</v>
      </c>
      <c r="AQ200" s="45">
        <v>89</v>
      </c>
      <c r="AR200" s="46">
        <f t="shared" si="133"/>
        <v>49004</v>
      </c>
      <c r="AS200" s="346">
        <f t="shared" si="125"/>
        <v>0</v>
      </c>
      <c r="AT200" s="347">
        <f t="shared" si="113"/>
        <v>0</v>
      </c>
      <c r="AU200" s="348">
        <f t="shared" si="126"/>
        <v>0</v>
      </c>
      <c r="AV200" s="349">
        <f t="shared" si="114"/>
        <v>0</v>
      </c>
    </row>
    <row r="201" spans="1:48" x14ac:dyDescent="0.45">
      <c r="A201" s="45">
        <v>90</v>
      </c>
      <c r="B201" s="46">
        <f t="shared" si="127"/>
        <v>49004</v>
      </c>
      <c r="C201" s="346" t="e">
        <f t="shared" si="134"/>
        <v>#NUM!</v>
      </c>
      <c r="D201" s="347" t="e">
        <f t="shared" si="104"/>
        <v>#NUM!</v>
      </c>
      <c r="E201" s="355" t="e">
        <f t="shared" si="105"/>
        <v>#NUM!</v>
      </c>
      <c r="F201" s="349" t="e">
        <f t="shared" si="115"/>
        <v>#NUM!</v>
      </c>
      <c r="H201" s="45">
        <v>90</v>
      </c>
      <c r="I201" s="46">
        <f t="shared" si="128"/>
        <v>49004</v>
      </c>
      <c r="J201" s="346" t="e">
        <f t="shared" si="106"/>
        <v>#NUM!</v>
      </c>
      <c r="K201" s="347" t="e">
        <f t="shared" si="101"/>
        <v>#NUM!</v>
      </c>
      <c r="L201" s="348" t="e">
        <f t="shared" si="135"/>
        <v>#NUM!</v>
      </c>
      <c r="M201" s="349" t="e">
        <f t="shared" si="116"/>
        <v>#NUM!</v>
      </c>
      <c r="O201" s="45">
        <v>90</v>
      </c>
      <c r="P201" s="46">
        <f t="shared" si="129"/>
        <v>49004</v>
      </c>
      <c r="Q201" s="346" t="e">
        <f t="shared" si="107"/>
        <v>#NUM!</v>
      </c>
      <c r="R201" s="347" t="e">
        <f t="shared" si="102"/>
        <v>#NUM!</v>
      </c>
      <c r="S201" s="348" t="e">
        <f t="shared" si="117"/>
        <v>#NUM!</v>
      </c>
      <c r="T201" s="349" t="e">
        <f t="shared" si="118"/>
        <v>#NUM!</v>
      </c>
      <c r="V201" s="45">
        <v>90</v>
      </c>
      <c r="W201" s="46">
        <f t="shared" si="130"/>
        <v>49004</v>
      </c>
      <c r="X201" s="346" t="e">
        <f t="shared" si="108"/>
        <v>#NUM!</v>
      </c>
      <c r="Y201" s="347" t="e">
        <f t="shared" si="103"/>
        <v>#NUM!</v>
      </c>
      <c r="Z201" s="348" t="e">
        <f t="shared" si="119"/>
        <v>#NUM!</v>
      </c>
      <c r="AA201" s="349" t="e">
        <f t="shared" si="120"/>
        <v>#NUM!</v>
      </c>
      <c r="AC201" s="45">
        <v>90</v>
      </c>
      <c r="AD201" s="46">
        <f t="shared" si="131"/>
        <v>49004</v>
      </c>
      <c r="AE201" s="346" t="e">
        <f t="shared" si="121"/>
        <v>#NUM!</v>
      </c>
      <c r="AF201" s="347" t="e">
        <f t="shared" si="109"/>
        <v>#NUM!</v>
      </c>
      <c r="AG201" s="348" t="e">
        <f t="shared" si="122"/>
        <v>#NUM!</v>
      </c>
      <c r="AH201" s="349" t="e">
        <f t="shared" si="110"/>
        <v>#NUM!</v>
      </c>
      <c r="AJ201" s="45">
        <v>90</v>
      </c>
      <c r="AK201" s="46">
        <f t="shared" si="132"/>
        <v>49004</v>
      </c>
      <c r="AL201" s="346" t="e">
        <f t="shared" si="123"/>
        <v>#NUM!</v>
      </c>
      <c r="AM201" s="347" t="e">
        <f t="shared" si="111"/>
        <v>#NUM!</v>
      </c>
      <c r="AN201" s="348" t="e">
        <f t="shared" si="124"/>
        <v>#NUM!</v>
      </c>
      <c r="AO201" s="349" t="e">
        <f t="shared" si="112"/>
        <v>#NUM!</v>
      </c>
      <c r="AQ201" s="45">
        <v>90</v>
      </c>
      <c r="AR201" s="46">
        <f t="shared" si="133"/>
        <v>49035</v>
      </c>
      <c r="AS201" s="346">
        <f t="shared" si="125"/>
        <v>0</v>
      </c>
      <c r="AT201" s="347">
        <f t="shared" si="113"/>
        <v>0</v>
      </c>
      <c r="AU201" s="348">
        <f t="shared" si="126"/>
        <v>0</v>
      </c>
      <c r="AV201" s="349">
        <f t="shared" si="114"/>
        <v>0</v>
      </c>
    </row>
    <row r="202" spans="1:48" x14ac:dyDescent="0.45">
      <c r="A202" s="45">
        <v>91</v>
      </c>
      <c r="B202" s="46">
        <f t="shared" si="127"/>
        <v>49035</v>
      </c>
      <c r="C202" s="346" t="e">
        <f t="shared" si="134"/>
        <v>#NUM!</v>
      </c>
      <c r="D202" s="347" t="e">
        <f t="shared" si="104"/>
        <v>#NUM!</v>
      </c>
      <c r="E202" s="355" t="e">
        <f t="shared" si="105"/>
        <v>#NUM!</v>
      </c>
      <c r="F202" s="349" t="e">
        <f t="shared" si="115"/>
        <v>#NUM!</v>
      </c>
      <c r="H202" s="45">
        <v>91</v>
      </c>
      <c r="I202" s="46">
        <f t="shared" si="128"/>
        <v>49035</v>
      </c>
      <c r="J202" s="346" t="e">
        <f t="shared" si="106"/>
        <v>#NUM!</v>
      </c>
      <c r="K202" s="347" t="e">
        <f t="shared" si="101"/>
        <v>#NUM!</v>
      </c>
      <c r="L202" s="348" t="e">
        <f t="shared" si="135"/>
        <v>#NUM!</v>
      </c>
      <c r="M202" s="349" t="e">
        <f t="shared" si="116"/>
        <v>#NUM!</v>
      </c>
      <c r="O202" s="45">
        <v>91</v>
      </c>
      <c r="P202" s="46">
        <f t="shared" si="129"/>
        <v>49035</v>
      </c>
      <c r="Q202" s="346" t="e">
        <f t="shared" si="107"/>
        <v>#NUM!</v>
      </c>
      <c r="R202" s="347" t="e">
        <f t="shared" si="102"/>
        <v>#NUM!</v>
      </c>
      <c r="S202" s="348" t="e">
        <f t="shared" si="117"/>
        <v>#NUM!</v>
      </c>
      <c r="T202" s="349" t="e">
        <f t="shared" si="118"/>
        <v>#NUM!</v>
      </c>
      <c r="V202" s="45">
        <v>91</v>
      </c>
      <c r="W202" s="46">
        <f t="shared" si="130"/>
        <v>49035</v>
      </c>
      <c r="X202" s="346" t="e">
        <f t="shared" si="108"/>
        <v>#NUM!</v>
      </c>
      <c r="Y202" s="347" t="e">
        <f t="shared" si="103"/>
        <v>#NUM!</v>
      </c>
      <c r="Z202" s="348" t="e">
        <f t="shared" si="119"/>
        <v>#NUM!</v>
      </c>
      <c r="AA202" s="349" t="e">
        <f t="shared" si="120"/>
        <v>#NUM!</v>
      </c>
      <c r="AC202" s="45">
        <v>91</v>
      </c>
      <c r="AD202" s="46">
        <f t="shared" si="131"/>
        <v>49035</v>
      </c>
      <c r="AE202" s="346" t="e">
        <f t="shared" si="121"/>
        <v>#NUM!</v>
      </c>
      <c r="AF202" s="347" t="e">
        <f t="shared" si="109"/>
        <v>#NUM!</v>
      </c>
      <c r="AG202" s="348" t="e">
        <f t="shared" si="122"/>
        <v>#NUM!</v>
      </c>
      <c r="AH202" s="349" t="e">
        <f t="shared" si="110"/>
        <v>#NUM!</v>
      </c>
      <c r="AJ202" s="45">
        <v>91</v>
      </c>
      <c r="AK202" s="46">
        <f t="shared" si="132"/>
        <v>49035</v>
      </c>
      <c r="AL202" s="346" t="e">
        <f t="shared" si="123"/>
        <v>#NUM!</v>
      </c>
      <c r="AM202" s="347" t="e">
        <f t="shared" si="111"/>
        <v>#NUM!</v>
      </c>
      <c r="AN202" s="348" t="e">
        <f t="shared" si="124"/>
        <v>#NUM!</v>
      </c>
      <c r="AO202" s="349" t="e">
        <f t="shared" si="112"/>
        <v>#NUM!</v>
      </c>
      <c r="AQ202" s="45">
        <v>91</v>
      </c>
      <c r="AR202" s="46">
        <f t="shared" si="133"/>
        <v>49065</v>
      </c>
      <c r="AS202" s="346">
        <f t="shared" si="125"/>
        <v>0</v>
      </c>
      <c r="AT202" s="347">
        <f t="shared" si="113"/>
        <v>0</v>
      </c>
      <c r="AU202" s="348">
        <f t="shared" si="126"/>
        <v>0</v>
      </c>
      <c r="AV202" s="349">
        <f t="shared" si="114"/>
        <v>0</v>
      </c>
    </row>
    <row r="203" spans="1:48" x14ac:dyDescent="0.45">
      <c r="A203" s="45">
        <v>92</v>
      </c>
      <c r="B203" s="46">
        <f t="shared" si="127"/>
        <v>49065</v>
      </c>
      <c r="C203" s="346" t="e">
        <f t="shared" si="134"/>
        <v>#NUM!</v>
      </c>
      <c r="D203" s="347" t="e">
        <f t="shared" si="104"/>
        <v>#NUM!</v>
      </c>
      <c r="E203" s="355" t="e">
        <f t="shared" si="105"/>
        <v>#NUM!</v>
      </c>
      <c r="F203" s="349" t="e">
        <f t="shared" si="115"/>
        <v>#NUM!</v>
      </c>
      <c r="H203" s="45">
        <v>92</v>
      </c>
      <c r="I203" s="46">
        <f t="shared" si="128"/>
        <v>49065</v>
      </c>
      <c r="J203" s="346" t="e">
        <f t="shared" si="106"/>
        <v>#NUM!</v>
      </c>
      <c r="K203" s="347" t="e">
        <f t="shared" si="101"/>
        <v>#NUM!</v>
      </c>
      <c r="L203" s="348" t="e">
        <f t="shared" si="135"/>
        <v>#NUM!</v>
      </c>
      <c r="M203" s="349" t="e">
        <f t="shared" si="116"/>
        <v>#NUM!</v>
      </c>
      <c r="O203" s="45">
        <v>92</v>
      </c>
      <c r="P203" s="46">
        <f t="shared" si="129"/>
        <v>49065</v>
      </c>
      <c r="Q203" s="346" t="e">
        <f t="shared" si="107"/>
        <v>#NUM!</v>
      </c>
      <c r="R203" s="347" t="e">
        <f t="shared" si="102"/>
        <v>#NUM!</v>
      </c>
      <c r="S203" s="348" t="e">
        <f t="shared" si="117"/>
        <v>#NUM!</v>
      </c>
      <c r="T203" s="349" t="e">
        <f t="shared" si="118"/>
        <v>#NUM!</v>
      </c>
      <c r="V203" s="45">
        <v>92</v>
      </c>
      <c r="W203" s="46">
        <f t="shared" si="130"/>
        <v>49065</v>
      </c>
      <c r="X203" s="346" t="e">
        <f t="shared" si="108"/>
        <v>#NUM!</v>
      </c>
      <c r="Y203" s="347" t="e">
        <f t="shared" si="103"/>
        <v>#NUM!</v>
      </c>
      <c r="Z203" s="348" t="e">
        <f t="shared" si="119"/>
        <v>#NUM!</v>
      </c>
      <c r="AA203" s="349" t="e">
        <f t="shared" si="120"/>
        <v>#NUM!</v>
      </c>
      <c r="AC203" s="45">
        <v>92</v>
      </c>
      <c r="AD203" s="46">
        <f t="shared" si="131"/>
        <v>49065</v>
      </c>
      <c r="AE203" s="346" t="e">
        <f t="shared" si="121"/>
        <v>#NUM!</v>
      </c>
      <c r="AF203" s="347" t="e">
        <f t="shared" si="109"/>
        <v>#NUM!</v>
      </c>
      <c r="AG203" s="348" t="e">
        <f t="shared" si="122"/>
        <v>#NUM!</v>
      </c>
      <c r="AH203" s="349" t="e">
        <f t="shared" si="110"/>
        <v>#NUM!</v>
      </c>
      <c r="AJ203" s="45">
        <v>92</v>
      </c>
      <c r="AK203" s="46">
        <f t="shared" si="132"/>
        <v>49065</v>
      </c>
      <c r="AL203" s="346" t="e">
        <f t="shared" si="123"/>
        <v>#NUM!</v>
      </c>
      <c r="AM203" s="347" t="e">
        <f t="shared" si="111"/>
        <v>#NUM!</v>
      </c>
      <c r="AN203" s="348" t="e">
        <f t="shared" si="124"/>
        <v>#NUM!</v>
      </c>
      <c r="AO203" s="349" t="e">
        <f t="shared" si="112"/>
        <v>#NUM!</v>
      </c>
      <c r="AQ203" s="45">
        <v>92</v>
      </c>
      <c r="AR203" s="46">
        <f t="shared" si="133"/>
        <v>49096</v>
      </c>
      <c r="AS203" s="346">
        <f t="shared" si="125"/>
        <v>0</v>
      </c>
      <c r="AT203" s="347">
        <f t="shared" si="113"/>
        <v>0</v>
      </c>
      <c r="AU203" s="348">
        <f t="shared" si="126"/>
        <v>0</v>
      </c>
      <c r="AV203" s="349">
        <f t="shared" si="114"/>
        <v>0</v>
      </c>
    </row>
    <row r="204" spans="1:48" x14ac:dyDescent="0.45">
      <c r="A204" s="45">
        <v>93</v>
      </c>
      <c r="B204" s="46">
        <f t="shared" si="127"/>
        <v>49096</v>
      </c>
      <c r="C204" s="346" t="e">
        <f t="shared" si="134"/>
        <v>#NUM!</v>
      </c>
      <c r="D204" s="347" t="e">
        <f t="shared" si="104"/>
        <v>#NUM!</v>
      </c>
      <c r="E204" s="355" t="e">
        <f t="shared" si="105"/>
        <v>#NUM!</v>
      </c>
      <c r="F204" s="349" t="e">
        <f t="shared" si="115"/>
        <v>#NUM!</v>
      </c>
      <c r="H204" s="45">
        <v>93</v>
      </c>
      <c r="I204" s="46">
        <f t="shared" si="128"/>
        <v>49096</v>
      </c>
      <c r="J204" s="346" t="e">
        <f t="shared" si="106"/>
        <v>#NUM!</v>
      </c>
      <c r="K204" s="347" t="e">
        <f t="shared" si="101"/>
        <v>#NUM!</v>
      </c>
      <c r="L204" s="348" t="e">
        <f t="shared" si="135"/>
        <v>#NUM!</v>
      </c>
      <c r="M204" s="349" t="e">
        <f t="shared" si="116"/>
        <v>#NUM!</v>
      </c>
      <c r="O204" s="45">
        <v>93</v>
      </c>
      <c r="P204" s="46">
        <f t="shared" si="129"/>
        <v>49096</v>
      </c>
      <c r="Q204" s="346" t="e">
        <f t="shared" si="107"/>
        <v>#NUM!</v>
      </c>
      <c r="R204" s="347" t="e">
        <f t="shared" si="102"/>
        <v>#NUM!</v>
      </c>
      <c r="S204" s="348" t="e">
        <f t="shared" si="117"/>
        <v>#NUM!</v>
      </c>
      <c r="T204" s="349" t="e">
        <f t="shared" si="118"/>
        <v>#NUM!</v>
      </c>
      <c r="V204" s="45">
        <v>93</v>
      </c>
      <c r="W204" s="46">
        <f t="shared" si="130"/>
        <v>49096</v>
      </c>
      <c r="X204" s="346" t="e">
        <f t="shared" si="108"/>
        <v>#NUM!</v>
      </c>
      <c r="Y204" s="347" t="e">
        <f t="shared" si="103"/>
        <v>#NUM!</v>
      </c>
      <c r="Z204" s="348" t="e">
        <f t="shared" si="119"/>
        <v>#NUM!</v>
      </c>
      <c r="AA204" s="349" t="e">
        <f t="shared" si="120"/>
        <v>#NUM!</v>
      </c>
      <c r="AC204" s="45">
        <v>93</v>
      </c>
      <c r="AD204" s="46">
        <f t="shared" si="131"/>
        <v>49096</v>
      </c>
      <c r="AE204" s="346" t="e">
        <f t="shared" si="121"/>
        <v>#NUM!</v>
      </c>
      <c r="AF204" s="347" t="e">
        <f t="shared" si="109"/>
        <v>#NUM!</v>
      </c>
      <c r="AG204" s="348" t="e">
        <f t="shared" si="122"/>
        <v>#NUM!</v>
      </c>
      <c r="AH204" s="349" t="e">
        <f t="shared" si="110"/>
        <v>#NUM!</v>
      </c>
      <c r="AJ204" s="45">
        <v>93</v>
      </c>
      <c r="AK204" s="46">
        <f t="shared" si="132"/>
        <v>49096</v>
      </c>
      <c r="AL204" s="346" t="e">
        <f t="shared" si="123"/>
        <v>#NUM!</v>
      </c>
      <c r="AM204" s="347" t="e">
        <f t="shared" si="111"/>
        <v>#NUM!</v>
      </c>
      <c r="AN204" s="348" t="e">
        <f t="shared" si="124"/>
        <v>#NUM!</v>
      </c>
      <c r="AO204" s="349" t="e">
        <f t="shared" si="112"/>
        <v>#NUM!</v>
      </c>
      <c r="AQ204" s="45">
        <v>93</v>
      </c>
      <c r="AR204" s="46">
        <f t="shared" si="133"/>
        <v>49126</v>
      </c>
      <c r="AS204" s="346">
        <f t="shared" si="125"/>
        <v>0</v>
      </c>
      <c r="AT204" s="347">
        <f t="shared" si="113"/>
        <v>0</v>
      </c>
      <c r="AU204" s="348">
        <f t="shared" si="126"/>
        <v>0</v>
      </c>
      <c r="AV204" s="349">
        <f t="shared" si="114"/>
        <v>0</v>
      </c>
    </row>
    <row r="205" spans="1:48" x14ac:dyDescent="0.45">
      <c r="A205" s="45">
        <v>94</v>
      </c>
      <c r="B205" s="46">
        <f t="shared" si="127"/>
        <v>49126</v>
      </c>
      <c r="C205" s="346" t="e">
        <f t="shared" si="134"/>
        <v>#NUM!</v>
      </c>
      <c r="D205" s="347" t="e">
        <f t="shared" si="104"/>
        <v>#NUM!</v>
      </c>
      <c r="E205" s="355" t="e">
        <f t="shared" si="105"/>
        <v>#NUM!</v>
      </c>
      <c r="F205" s="349" t="e">
        <f t="shared" si="115"/>
        <v>#NUM!</v>
      </c>
      <c r="H205" s="45">
        <v>94</v>
      </c>
      <c r="I205" s="46">
        <f t="shared" si="128"/>
        <v>49126</v>
      </c>
      <c r="J205" s="346" t="e">
        <f t="shared" si="106"/>
        <v>#NUM!</v>
      </c>
      <c r="K205" s="347" t="e">
        <f t="shared" si="101"/>
        <v>#NUM!</v>
      </c>
      <c r="L205" s="348" t="e">
        <f t="shared" si="135"/>
        <v>#NUM!</v>
      </c>
      <c r="M205" s="349" t="e">
        <f t="shared" si="116"/>
        <v>#NUM!</v>
      </c>
      <c r="O205" s="45">
        <v>94</v>
      </c>
      <c r="P205" s="46">
        <f t="shared" si="129"/>
        <v>49126</v>
      </c>
      <c r="Q205" s="346" t="e">
        <f t="shared" si="107"/>
        <v>#NUM!</v>
      </c>
      <c r="R205" s="347" t="e">
        <f t="shared" si="102"/>
        <v>#NUM!</v>
      </c>
      <c r="S205" s="348" t="e">
        <f t="shared" si="117"/>
        <v>#NUM!</v>
      </c>
      <c r="T205" s="349" t="e">
        <f t="shared" si="118"/>
        <v>#NUM!</v>
      </c>
      <c r="V205" s="45">
        <v>94</v>
      </c>
      <c r="W205" s="46">
        <f t="shared" si="130"/>
        <v>49126</v>
      </c>
      <c r="X205" s="346" t="e">
        <f t="shared" si="108"/>
        <v>#NUM!</v>
      </c>
      <c r="Y205" s="347" t="e">
        <f t="shared" si="103"/>
        <v>#NUM!</v>
      </c>
      <c r="Z205" s="348" t="e">
        <f t="shared" si="119"/>
        <v>#NUM!</v>
      </c>
      <c r="AA205" s="349" t="e">
        <f t="shared" si="120"/>
        <v>#NUM!</v>
      </c>
      <c r="AC205" s="45">
        <v>94</v>
      </c>
      <c r="AD205" s="46">
        <f t="shared" si="131"/>
        <v>49126</v>
      </c>
      <c r="AE205" s="346" t="e">
        <f t="shared" si="121"/>
        <v>#NUM!</v>
      </c>
      <c r="AF205" s="347" t="e">
        <f t="shared" si="109"/>
        <v>#NUM!</v>
      </c>
      <c r="AG205" s="348" t="e">
        <f t="shared" si="122"/>
        <v>#NUM!</v>
      </c>
      <c r="AH205" s="349" t="e">
        <f t="shared" si="110"/>
        <v>#NUM!</v>
      </c>
      <c r="AJ205" s="45">
        <v>94</v>
      </c>
      <c r="AK205" s="46">
        <f t="shared" si="132"/>
        <v>49126</v>
      </c>
      <c r="AL205" s="346" t="e">
        <f t="shared" si="123"/>
        <v>#NUM!</v>
      </c>
      <c r="AM205" s="347" t="e">
        <f t="shared" si="111"/>
        <v>#NUM!</v>
      </c>
      <c r="AN205" s="348" t="e">
        <f t="shared" si="124"/>
        <v>#NUM!</v>
      </c>
      <c r="AO205" s="349" t="e">
        <f t="shared" si="112"/>
        <v>#NUM!</v>
      </c>
      <c r="AQ205" s="45">
        <v>94</v>
      </c>
      <c r="AR205" s="46">
        <f t="shared" si="133"/>
        <v>49157</v>
      </c>
      <c r="AS205" s="346">
        <f t="shared" si="125"/>
        <v>0</v>
      </c>
      <c r="AT205" s="347">
        <f t="shared" si="113"/>
        <v>0</v>
      </c>
      <c r="AU205" s="348">
        <f t="shared" si="126"/>
        <v>0</v>
      </c>
      <c r="AV205" s="349">
        <f t="shared" si="114"/>
        <v>0</v>
      </c>
    </row>
    <row r="206" spans="1:48" x14ac:dyDescent="0.45">
      <c r="A206" s="45">
        <v>95</v>
      </c>
      <c r="B206" s="46">
        <f t="shared" si="127"/>
        <v>49157</v>
      </c>
      <c r="C206" s="346" t="e">
        <f t="shared" si="134"/>
        <v>#NUM!</v>
      </c>
      <c r="D206" s="347" t="e">
        <f t="shared" si="104"/>
        <v>#NUM!</v>
      </c>
      <c r="E206" s="355" t="e">
        <f t="shared" si="105"/>
        <v>#NUM!</v>
      </c>
      <c r="F206" s="349" t="e">
        <f t="shared" si="115"/>
        <v>#NUM!</v>
      </c>
      <c r="H206" s="45">
        <v>95</v>
      </c>
      <c r="I206" s="46">
        <f t="shared" si="128"/>
        <v>49157</v>
      </c>
      <c r="J206" s="346" t="e">
        <f t="shared" si="106"/>
        <v>#NUM!</v>
      </c>
      <c r="K206" s="347" t="e">
        <f t="shared" si="101"/>
        <v>#NUM!</v>
      </c>
      <c r="L206" s="348" t="e">
        <f t="shared" si="135"/>
        <v>#NUM!</v>
      </c>
      <c r="M206" s="349" t="e">
        <f t="shared" si="116"/>
        <v>#NUM!</v>
      </c>
      <c r="O206" s="45">
        <v>95</v>
      </c>
      <c r="P206" s="46">
        <f t="shared" si="129"/>
        <v>49157</v>
      </c>
      <c r="Q206" s="346" t="e">
        <f t="shared" si="107"/>
        <v>#NUM!</v>
      </c>
      <c r="R206" s="347" t="e">
        <f t="shared" si="102"/>
        <v>#NUM!</v>
      </c>
      <c r="S206" s="348" t="e">
        <f t="shared" si="117"/>
        <v>#NUM!</v>
      </c>
      <c r="T206" s="349" t="e">
        <f t="shared" si="118"/>
        <v>#NUM!</v>
      </c>
      <c r="V206" s="45">
        <v>95</v>
      </c>
      <c r="W206" s="46">
        <f t="shared" si="130"/>
        <v>49157</v>
      </c>
      <c r="X206" s="346" t="e">
        <f t="shared" si="108"/>
        <v>#NUM!</v>
      </c>
      <c r="Y206" s="347" t="e">
        <f t="shared" si="103"/>
        <v>#NUM!</v>
      </c>
      <c r="Z206" s="348" t="e">
        <f t="shared" si="119"/>
        <v>#NUM!</v>
      </c>
      <c r="AA206" s="349" t="e">
        <f t="shared" si="120"/>
        <v>#NUM!</v>
      </c>
      <c r="AC206" s="45">
        <v>95</v>
      </c>
      <c r="AD206" s="46">
        <f t="shared" si="131"/>
        <v>49157</v>
      </c>
      <c r="AE206" s="346" t="e">
        <f t="shared" si="121"/>
        <v>#NUM!</v>
      </c>
      <c r="AF206" s="347" t="e">
        <f t="shared" si="109"/>
        <v>#NUM!</v>
      </c>
      <c r="AG206" s="348" t="e">
        <f t="shared" si="122"/>
        <v>#NUM!</v>
      </c>
      <c r="AH206" s="349" t="e">
        <f t="shared" si="110"/>
        <v>#NUM!</v>
      </c>
      <c r="AJ206" s="45">
        <v>95</v>
      </c>
      <c r="AK206" s="46">
        <f t="shared" si="132"/>
        <v>49157</v>
      </c>
      <c r="AL206" s="346" t="e">
        <f t="shared" si="123"/>
        <v>#NUM!</v>
      </c>
      <c r="AM206" s="347" t="e">
        <f t="shared" si="111"/>
        <v>#NUM!</v>
      </c>
      <c r="AN206" s="348" t="e">
        <f t="shared" si="124"/>
        <v>#NUM!</v>
      </c>
      <c r="AO206" s="349" t="e">
        <f t="shared" si="112"/>
        <v>#NUM!</v>
      </c>
      <c r="AQ206" s="45">
        <v>95</v>
      </c>
      <c r="AR206" s="46">
        <f t="shared" si="133"/>
        <v>49188</v>
      </c>
      <c r="AS206" s="346">
        <f t="shared" si="125"/>
        <v>0</v>
      </c>
      <c r="AT206" s="347">
        <f t="shared" si="113"/>
        <v>0</v>
      </c>
      <c r="AU206" s="348">
        <f t="shared" si="126"/>
        <v>0</v>
      </c>
      <c r="AV206" s="349">
        <f t="shared" si="114"/>
        <v>0</v>
      </c>
    </row>
    <row r="207" spans="1:48" ht="14.65" thickBot="1" x14ac:dyDescent="0.5">
      <c r="A207" s="47">
        <v>96</v>
      </c>
      <c r="B207" s="48">
        <f t="shared" si="127"/>
        <v>49188</v>
      </c>
      <c r="C207" s="350" t="e">
        <f t="shared" si="134"/>
        <v>#NUM!</v>
      </c>
      <c r="D207" s="351" t="e">
        <f t="shared" si="104"/>
        <v>#NUM!</v>
      </c>
      <c r="E207" s="356" t="e">
        <f t="shared" si="105"/>
        <v>#NUM!</v>
      </c>
      <c r="F207" s="353" t="e">
        <f t="shared" si="115"/>
        <v>#NUM!</v>
      </c>
      <c r="H207" s="47">
        <v>96</v>
      </c>
      <c r="I207" s="48">
        <f t="shared" si="128"/>
        <v>49188</v>
      </c>
      <c r="J207" s="350" t="e">
        <f t="shared" si="106"/>
        <v>#NUM!</v>
      </c>
      <c r="K207" s="351" t="e">
        <f t="shared" si="101"/>
        <v>#NUM!</v>
      </c>
      <c r="L207" s="352" t="e">
        <f t="shared" si="135"/>
        <v>#NUM!</v>
      </c>
      <c r="M207" s="353" t="e">
        <f t="shared" si="116"/>
        <v>#NUM!</v>
      </c>
      <c r="O207" s="47">
        <v>96</v>
      </c>
      <c r="P207" s="48">
        <f t="shared" si="129"/>
        <v>49188</v>
      </c>
      <c r="Q207" s="350" t="e">
        <f t="shared" si="107"/>
        <v>#NUM!</v>
      </c>
      <c r="R207" s="351" t="e">
        <f t="shared" si="102"/>
        <v>#NUM!</v>
      </c>
      <c r="S207" s="352" t="e">
        <f t="shared" si="117"/>
        <v>#NUM!</v>
      </c>
      <c r="T207" s="353" t="e">
        <f t="shared" si="118"/>
        <v>#NUM!</v>
      </c>
      <c r="V207" s="47">
        <v>96</v>
      </c>
      <c r="W207" s="48">
        <f t="shared" si="130"/>
        <v>49188</v>
      </c>
      <c r="X207" s="350" t="e">
        <f t="shared" si="108"/>
        <v>#NUM!</v>
      </c>
      <c r="Y207" s="351" t="e">
        <f t="shared" si="103"/>
        <v>#NUM!</v>
      </c>
      <c r="Z207" s="352" t="e">
        <f t="shared" si="119"/>
        <v>#NUM!</v>
      </c>
      <c r="AA207" s="353" t="e">
        <f t="shared" si="120"/>
        <v>#NUM!</v>
      </c>
      <c r="AC207" s="47">
        <v>96</v>
      </c>
      <c r="AD207" s="48">
        <f t="shared" si="131"/>
        <v>49188</v>
      </c>
      <c r="AE207" s="350" t="e">
        <f t="shared" si="121"/>
        <v>#NUM!</v>
      </c>
      <c r="AF207" s="351" t="e">
        <f t="shared" si="109"/>
        <v>#NUM!</v>
      </c>
      <c r="AG207" s="352" t="e">
        <f t="shared" si="122"/>
        <v>#NUM!</v>
      </c>
      <c r="AH207" s="353" t="e">
        <f t="shared" si="110"/>
        <v>#NUM!</v>
      </c>
      <c r="AJ207" s="47">
        <v>96</v>
      </c>
      <c r="AK207" s="48">
        <f t="shared" si="132"/>
        <v>49188</v>
      </c>
      <c r="AL207" s="350" t="e">
        <f t="shared" si="123"/>
        <v>#NUM!</v>
      </c>
      <c r="AM207" s="351" t="e">
        <f t="shared" si="111"/>
        <v>#NUM!</v>
      </c>
      <c r="AN207" s="352" t="e">
        <f t="shared" si="124"/>
        <v>#NUM!</v>
      </c>
      <c r="AO207" s="353" t="e">
        <f t="shared" si="112"/>
        <v>#NUM!</v>
      </c>
      <c r="AQ207" s="47">
        <v>96</v>
      </c>
      <c r="AR207" s="48">
        <f t="shared" si="133"/>
        <v>49218</v>
      </c>
      <c r="AS207" s="350">
        <f t="shared" si="125"/>
        <v>0</v>
      </c>
      <c r="AT207" s="351">
        <f t="shared" si="113"/>
        <v>0</v>
      </c>
      <c r="AU207" s="352">
        <f t="shared" si="126"/>
        <v>0</v>
      </c>
      <c r="AV207" s="353">
        <f t="shared" si="114"/>
        <v>0</v>
      </c>
    </row>
    <row r="208" spans="1:48" x14ac:dyDescent="0.45">
      <c r="A208" s="43">
        <v>97</v>
      </c>
      <c r="B208" s="44">
        <f t="shared" si="127"/>
        <v>49218</v>
      </c>
      <c r="C208" s="344" t="e">
        <f t="shared" si="134"/>
        <v>#NUM!</v>
      </c>
      <c r="D208" s="253" t="e">
        <f t="shared" si="104"/>
        <v>#NUM!</v>
      </c>
      <c r="E208" s="354" t="e">
        <f t="shared" si="105"/>
        <v>#NUM!</v>
      </c>
      <c r="F208" s="254" t="e">
        <f t="shared" si="115"/>
        <v>#NUM!</v>
      </c>
      <c r="H208" s="43">
        <v>97</v>
      </c>
      <c r="I208" s="44">
        <f t="shared" si="128"/>
        <v>49218</v>
      </c>
      <c r="J208" s="344" t="e">
        <f t="shared" si="106"/>
        <v>#NUM!</v>
      </c>
      <c r="K208" s="253" t="e">
        <f t="shared" si="101"/>
        <v>#NUM!</v>
      </c>
      <c r="L208" s="345" t="e">
        <f t="shared" si="135"/>
        <v>#NUM!</v>
      </c>
      <c r="M208" s="254" t="e">
        <f t="shared" si="116"/>
        <v>#NUM!</v>
      </c>
      <c r="O208" s="43">
        <v>97</v>
      </c>
      <c r="P208" s="44">
        <f t="shared" si="129"/>
        <v>49218</v>
      </c>
      <c r="Q208" s="344" t="e">
        <f t="shared" si="107"/>
        <v>#NUM!</v>
      </c>
      <c r="R208" s="253" t="e">
        <f t="shared" si="102"/>
        <v>#NUM!</v>
      </c>
      <c r="S208" s="345" t="e">
        <f t="shared" si="117"/>
        <v>#NUM!</v>
      </c>
      <c r="T208" s="254" t="e">
        <f t="shared" si="118"/>
        <v>#NUM!</v>
      </c>
      <c r="V208" s="43">
        <v>97</v>
      </c>
      <c r="W208" s="44">
        <f t="shared" si="130"/>
        <v>49218</v>
      </c>
      <c r="X208" s="344" t="e">
        <f t="shared" si="108"/>
        <v>#NUM!</v>
      </c>
      <c r="Y208" s="253" t="e">
        <f t="shared" si="103"/>
        <v>#NUM!</v>
      </c>
      <c r="Z208" s="345" t="e">
        <f t="shared" si="119"/>
        <v>#NUM!</v>
      </c>
      <c r="AA208" s="254" t="e">
        <f t="shared" si="120"/>
        <v>#NUM!</v>
      </c>
      <c r="AC208" s="43">
        <v>97</v>
      </c>
      <c r="AD208" s="44">
        <f t="shared" si="131"/>
        <v>49218</v>
      </c>
      <c r="AE208" s="344" t="e">
        <f t="shared" si="121"/>
        <v>#NUM!</v>
      </c>
      <c r="AF208" s="253" t="e">
        <f t="shared" si="109"/>
        <v>#NUM!</v>
      </c>
      <c r="AG208" s="345" t="e">
        <f t="shared" si="122"/>
        <v>#NUM!</v>
      </c>
      <c r="AH208" s="254" t="e">
        <f t="shared" si="110"/>
        <v>#NUM!</v>
      </c>
      <c r="AJ208" s="43">
        <v>97</v>
      </c>
      <c r="AK208" s="44">
        <f t="shared" si="132"/>
        <v>49218</v>
      </c>
      <c r="AL208" s="344" t="e">
        <f t="shared" si="123"/>
        <v>#NUM!</v>
      </c>
      <c r="AM208" s="253" t="e">
        <f t="shared" si="111"/>
        <v>#NUM!</v>
      </c>
      <c r="AN208" s="345" t="e">
        <f t="shared" si="124"/>
        <v>#NUM!</v>
      </c>
      <c r="AO208" s="254" t="e">
        <f t="shared" si="112"/>
        <v>#NUM!</v>
      </c>
      <c r="AQ208" s="43">
        <v>97</v>
      </c>
      <c r="AR208" s="44">
        <f t="shared" si="133"/>
        <v>49249</v>
      </c>
      <c r="AS208" s="344">
        <f t="shared" si="125"/>
        <v>0</v>
      </c>
      <c r="AT208" s="253">
        <f t="shared" si="113"/>
        <v>0</v>
      </c>
      <c r="AU208" s="345">
        <f t="shared" si="126"/>
        <v>0</v>
      </c>
      <c r="AV208" s="254">
        <f t="shared" si="114"/>
        <v>0</v>
      </c>
    </row>
    <row r="209" spans="1:48" x14ac:dyDescent="0.45">
      <c r="A209" s="45">
        <v>98</v>
      </c>
      <c r="B209" s="46">
        <f t="shared" si="127"/>
        <v>49249</v>
      </c>
      <c r="C209" s="346" t="e">
        <f t="shared" si="134"/>
        <v>#NUM!</v>
      </c>
      <c r="D209" s="347" t="e">
        <f t="shared" si="104"/>
        <v>#NUM!</v>
      </c>
      <c r="E209" s="355" t="e">
        <f t="shared" si="105"/>
        <v>#NUM!</v>
      </c>
      <c r="F209" s="349" t="e">
        <f t="shared" si="115"/>
        <v>#NUM!</v>
      </c>
      <c r="H209" s="45">
        <v>98</v>
      </c>
      <c r="I209" s="46">
        <f t="shared" si="128"/>
        <v>49249</v>
      </c>
      <c r="J209" s="346" t="e">
        <f t="shared" si="106"/>
        <v>#NUM!</v>
      </c>
      <c r="K209" s="347" t="e">
        <f t="shared" si="101"/>
        <v>#NUM!</v>
      </c>
      <c r="L209" s="348" t="e">
        <f t="shared" si="135"/>
        <v>#NUM!</v>
      </c>
      <c r="M209" s="349" t="e">
        <f t="shared" si="116"/>
        <v>#NUM!</v>
      </c>
      <c r="O209" s="45">
        <v>98</v>
      </c>
      <c r="P209" s="46">
        <f t="shared" si="129"/>
        <v>49249</v>
      </c>
      <c r="Q209" s="346" t="e">
        <f t="shared" si="107"/>
        <v>#NUM!</v>
      </c>
      <c r="R209" s="347" t="e">
        <f t="shared" si="102"/>
        <v>#NUM!</v>
      </c>
      <c r="S209" s="348" t="e">
        <f t="shared" si="117"/>
        <v>#NUM!</v>
      </c>
      <c r="T209" s="349" t="e">
        <f t="shared" si="118"/>
        <v>#NUM!</v>
      </c>
      <c r="V209" s="45">
        <v>98</v>
      </c>
      <c r="W209" s="46">
        <f t="shared" si="130"/>
        <v>49249</v>
      </c>
      <c r="X209" s="346" t="e">
        <f t="shared" si="108"/>
        <v>#NUM!</v>
      </c>
      <c r="Y209" s="347" t="e">
        <f t="shared" si="103"/>
        <v>#NUM!</v>
      </c>
      <c r="Z209" s="348" t="e">
        <f t="shared" si="119"/>
        <v>#NUM!</v>
      </c>
      <c r="AA209" s="349" t="e">
        <f t="shared" si="120"/>
        <v>#NUM!</v>
      </c>
      <c r="AC209" s="45">
        <v>98</v>
      </c>
      <c r="AD209" s="46">
        <f t="shared" si="131"/>
        <v>49249</v>
      </c>
      <c r="AE209" s="346" t="e">
        <f t="shared" si="121"/>
        <v>#NUM!</v>
      </c>
      <c r="AF209" s="347" t="e">
        <f t="shared" si="109"/>
        <v>#NUM!</v>
      </c>
      <c r="AG209" s="348" t="e">
        <f t="shared" si="122"/>
        <v>#NUM!</v>
      </c>
      <c r="AH209" s="349" t="e">
        <f t="shared" si="110"/>
        <v>#NUM!</v>
      </c>
      <c r="AJ209" s="45">
        <v>98</v>
      </c>
      <c r="AK209" s="46">
        <f t="shared" si="132"/>
        <v>49249</v>
      </c>
      <c r="AL209" s="346" t="e">
        <f t="shared" si="123"/>
        <v>#NUM!</v>
      </c>
      <c r="AM209" s="347" t="e">
        <f t="shared" si="111"/>
        <v>#NUM!</v>
      </c>
      <c r="AN209" s="348" t="e">
        <f t="shared" si="124"/>
        <v>#NUM!</v>
      </c>
      <c r="AO209" s="349" t="e">
        <f t="shared" si="112"/>
        <v>#NUM!</v>
      </c>
      <c r="AQ209" s="45">
        <v>98</v>
      </c>
      <c r="AR209" s="46">
        <f t="shared" si="133"/>
        <v>49279</v>
      </c>
      <c r="AS209" s="346">
        <f t="shared" si="125"/>
        <v>0</v>
      </c>
      <c r="AT209" s="347">
        <f t="shared" si="113"/>
        <v>0</v>
      </c>
      <c r="AU209" s="348">
        <f t="shared" si="126"/>
        <v>0</v>
      </c>
      <c r="AV209" s="349">
        <f t="shared" si="114"/>
        <v>0</v>
      </c>
    </row>
    <row r="210" spans="1:48" x14ac:dyDescent="0.45">
      <c r="A210" s="45">
        <v>99</v>
      </c>
      <c r="B210" s="46">
        <f t="shared" si="127"/>
        <v>49279</v>
      </c>
      <c r="C210" s="346" t="e">
        <f t="shared" si="134"/>
        <v>#NUM!</v>
      </c>
      <c r="D210" s="347" t="e">
        <f t="shared" si="104"/>
        <v>#NUM!</v>
      </c>
      <c r="E210" s="355" t="e">
        <f t="shared" si="105"/>
        <v>#NUM!</v>
      </c>
      <c r="F210" s="349" t="e">
        <f t="shared" si="115"/>
        <v>#NUM!</v>
      </c>
      <c r="H210" s="45">
        <v>99</v>
      </c>
      <c r="I210" s="46">
        <f t="shared" si="128"/>
        <v>49279</v>
      </c>
      <c r="J210" s="346" t="e">
        <f t="shared" si="106"/>
        <v>#NUM!</v>
      </c>
      <c r="K210" s="347" t="e">
        <f t="shared" si="101"/>
        <v>#NUM!</v>
      </c>
      <c r="L210" s="348" t="e">
        <f t="shared" si="135"/>
        <v>#NUM!</v>
      </c>
      <c r="M210" s="349" t="e">
        <f t="shared" si="116"/>
        <v>#NUM!</v>
      </c>
      <c r="O210" s="45">
        <v>99</v>
      </c>
      <c r="P210" s="46">
        <f t="shared" si="129"/>
        <v>49279</v>
      </c>
      <c r="Q210" s="346" t="e">
        <f t="shared" si="107"/>
        <v>#NUM!</v>
      </c>
      <c r="R210" s="347" t="e">
        <f t="shared" si="102"/>
        <v>#NUM!</v>
      </c>
      <c r="S210" s="348" t="e">
        <f t="shared" si="117"/>
        <v>#NUM!</v>
      </c>
      <c r="T210" s="349" t="e">
        <f t="shared" si="118"/>
        <v>#NUM!</v>
      </c>
      <c r="V210" s="45">
        <v>99</v>
      </c>
      <c r="W210" s="46">
        <f t="shared" si="130"/>
        <v>49279</v>
      </c>
      <c r="X210" s="346" t="e">
        <f t="shared" si="108"/>
        <v>#NUM!</v>
      </c>
      <c r="Y210" s="347" t="e">
        <f t="shared" si="103"/>
        <v>#NUM!</v>
      </c>
      <c r="Z210" s="348" t="e">
        <f t="shared" si="119"/>
        <v>#NUM!</v>
      </c>
      <c r="AA210" s="349" t="e">
        <f t="shared" si="120"/>
        <v>#NUM!</v>
      </c>
      <c r="AC210" s="45">
        <v>99</v>
      </c>
      <c r="AD210" s="46">
        <f t="shared" si="131"/>
        <v>49279</v>
      </c>
      <c r="AE210" s="346" t="e">
        <f t="shared" si="121"/>
        <v>#NUM!</v>
      </c>
      <c r="AF210" s="347" t="e">
        <f t="shared" si="109"/>
        <v>#NUM!</v>
      </c>
      <c r="AG210" s="348" t="e">
        <f t="shared" si="122"/>
        <v>#NUM!</v>
      </c>
      <c r="AH210" s="349" t="e">
        <f t="shared" si="110"/>
        <v>#NUM!</v>
      </c>
      <c r="AJ210" s="45">
        <v>99</v>
      </c>
      <c r="AK210" s="46">
        <f t="shared" si="132"/>
        <v>49279</v>
      </c>
      <c r="AL210" s="346" t="e">
        <f t="shared" si="123"/>
        <v>#NUM!</v>
      </c>
      <c r="AM210" s="347" t="e">
        <f t="shared" si="111"/>
        <v>#NUM!</v>
      </c>
      <c r="AN210" s="348" t="e">
        <f t="shared" si="124"/>
        <v>#NUM!</v>
      </c>
      <c r="AO210" s="349" t="e">
        <f t="shared" si="112"/>
        <v>#NUM!</v>
      </c>
      <c r="AQ210" s="45">
        <v>99</v>
      </c>
      <c r="AR210" s="46">
        <f t="shared" si="133"/>
        <v>49310</v>
      </c>
      <c r="AS210" s="346">
        <f t="shared" si="125"/>
        <v>0</v>
      </c>
      <c r="AT210" s="347">
        <f t="shared" si="113"/>
        <v>0</v>
      </c>
      <c r="AU210" s="348">
        <f t="shared" si="126"/>
        <v>0</v>
      </c>
      <c r="AV210" s="349">
        <f t="shared" si="114"/>
        <v>0</v>
      </c>
    </row>
    <row r="211" spans="1:48" x14ac:dyDescent="0.45">
      <c r="A211" s="45">
        <v>100</v>
      </c>
      <c r="B211" s="46">
        <f t="shared" si="127"/>
        <v>49310</v>
      </c>
      <c r="C211" s="346" t="e">
        <f t="shared" si="134"/>
        <v>#NUM!</v>
      </c>
      <c r="D211" s="347" t="e">
        <f t="shared" si="104"/>
        <v>#NUM!</v>
      </c>
      <c r="E211" s="355" t="e">
        <f t="shared" si="105"/>
        <v>#NUM!</v>
      </c>
      <c r="F211" s="349" t="e">
        <f t="shared" si="115"/>
        <v>#NUM!</v>
      </c>
      <c r="H211" s="45">
        <v>100</v>
      </c>
      <c r="I211" s="46">
        <f t="shared" si="128"/>
        <v>49310</v>
      </c>
      <c r="J211" s="346" t="e">
        <f t="shared" si="106"/>
        <v>#NUM!</v>
      </c>
      <c r="K211" s="347" t="e">
        <f t="shared" si="101"/>
        <v>#NUM!</v>
      </c>
      <c r="L211" s="348" t="e">
        <f t="shared" si="135"/>
        <v>#NUM!</v>
      </c>
      <c r="M211" s="349" t="e">
        <f t="shared" si="116"/>
        <v>#NUM!</v>
      </c>
      <c r="O211" s="45">
        <v>100</v>
      </c>
      <c r="P211" s="46">
        <f t="shared" si="129"/>
        <v>49310</v>
      </c>
      <c r="Q211" s="346" t="e">
        <f t="shared" si="107"/>
        <v>#NUM!</v>
      </c>
      <c r="R211" s="347" t="e">
        <f t="shared" si="102"/>
        <v>#NUM!</v>
      </c>
      <c r="S211" s="348" t="e">
        <f t="shared" si="117"/>
        <v>#NUM!</v>
      </c>
      <c r="T211" s="349" t="e">
        <f t="shared" si="118"/>
        <v>#NUM!</v>
      </c>
      <c r="V211" s="45">
        <v>100</v>
      </c>
      <c r="W211" s="46">
        <f t="shared" si="130"/>
        <v>49310</v>
      </c>
      <c r="X211" s="346" t="e">
        <f t="shared" si="108"/>
        <v>#NUM!</v>
      </c>
      <c r="Y211" s="347" t="e">
        <f t="shared" si="103"/>
        <v>#NUM!</v>
      </c>
      <c r="Z211" s="348" t="e">
        <f t="shared" si="119"/>
        <v>#NUM!</v>
      </c>
      <c r="AA211" s="349" t="e">
        <f t="shared" si="120"/>
        <v>#NUM!</v>
      </c>
      <c r="AC211" s="45">
        <v>100</v>
      </c>
      <c r="AD211" s="46">
        <f t="shared" si="131"/>
        <v>49310</v>
      </c>
      <c r="AE211" s="346" t="e">
        <f t="shared" si="121"/>
        <v>#NUM!</v>
      </c>
      <c r="AF211" s="347" t="e">
        <f t="shared" si="109"/>
        <v>#NUM!</v>
      </c>
      <c r="AG211" s="348" t="e">
        <f t="shared" si="122"/>
        <v>#NUM!</v>
      </c>
      <c r="AH211" s="349" t="e">
        <f t="shared" si="110"/>
        <v>#NUM!</v>
      </c>
      <c r="AJ211" s="45">
        <v>100</v>
      </c>
      <c r="AK211" s="46">
        <f t="shared" si="132"/>
        <v>49310</v>
      </c>
      <c r="AL211" s="346" t="e">
        <f t="shared" si="123"/>
        <v>#NUM!</v>
      </c>
      <c r="AM211" s="347" t="e">
        <f t="shared" si="111"/>
        <v>#NUM!</v>
      </c>
      <c r="AN211" s="348" t="e">
        <f t="shared" si="124"/>
        <v>#NUM!</v>
      </c>
      <c r="AO211" s="349" t="e">
        <f t="shared" si="112"/>
        <v>#NUM!</v>
      </c>
      <c r="AQ211" s="45">
        <v>100</v>
      </c>
      <c r="AR211" s="46">
        <f t="shared" si="133"/>
        <v>49341</v>
      </c>
      <c r="AS211" s="346">
        <f t="shared" si="125"/>
        <v>0</v>
      </c>
      <c r="AT211" s="347">
        <f t="shared" si="113"/>
        <v>0</v>
      </c>
      <c r="AU211" s="348">
        <f t="shared" si="126"/>
        <v>0</v>
      </c>
      <c r="AV211" s="349">
        <f t="shared" si="114"/>
        <v>0</v>
      </c>
    </row>
    <row r="212" spans="1:48" x14ac:dyDescent="0.45">
      <c r="A212" s="45">
        <v>101</v>
      </c>
      <c r="B212" s="46">
        <f t="shared" si="127"/>
        <v>49341</v>
      </c>
      <c r="C212" s="346" t="e">
        <f t="shared" si="134"/>
        <v>#NUM!</v>
      </c>
      <c r="D212" s="347" t="e">
        <f t="shared" si="104"/>
        <v>#NUM!</v>
      </c>
      <c r="E212" s="355" t="e">
        <f t="shared" si="105"/>
        <v>#NUM!</v>
      </c>
      <c r="F212" s="349" t="e">
        <f t="shared" si="115"/>
        <v>#NUM!</v>
      </c>
      <c r="H212" s="45">
        <v>101</v>
      </c>
      <c r="I212" s="46">
        <f t="shared" si="128"/>
        <v>49341</v>
      </c>
      <c r="J212" s="346" t="e">
        <f t="shared" si="106"/>
        <v>#NUM!</v>
      </c>
      <c r="K212" s="347" t="e">
        <f t="shared" si="101"/>
        <v>#NUM!</v>
      </c>
      <c r="L212" s="348" t="e">
        <f t="shared" si="135"/>
        <v>#NUM!</v>
      </c>
      <c r="M212" s="349" t="e">
        <f t="shared" si="116"/>
        <v>#NUM!</v>
      </c>
      <c r="O212" s="45">
        <v>101</v>
      </c>
      <c r="P212" s="46">
        <f t="shared" si="129"/>
        <v>49341</v>
      </c>
      <c r="Q212" s="346" t="e">
        <f t="shared" si="107"/>
        <v>#NUM!</v>
      </c>
      <c r="R212" s="347" t="e">
        <f t="shared" si="102"/>
        <v>#NUM!</v>
      </c>
      <c r="S212" s="348" t="e">
        <f t="shared" si="117"/>
        <v>#NUM!</v>
      </c>
      <c r="T212" s="349" t="e">
        <f t="shared" si="118"/>
        <v>#NUM!</v>
      </c>
      <c r="V212" s="45">
        <v>101</v>
      </c>
      <c r="W212" s="46">
        <f t="shared" si="130"/>
        <v>49341</v>
      </c>
      <c r="X212" s="346" t="e">
        <f t="shared" si="108"/>
        <v>#NUM!</v>
      </c>
      <c r="Y212" s="347" t="e">
        <f t="shared" si="103"/>
        <v>#NUM!</v>
      </c>
      <c r="Z212" s="348" t="e">
        <f t="shared" si="119"/>
        <v>#NUM!</v>
      </c>
      <c r="AA212" s="349" t="e">
        <f t="shared" si="120"/>
        <v>#NUM!</v>
      </c>
      <c r="AC212" s="45">
        <v>101</v>
      </c>
      <c r="AD212" s="46">
        <f t="shared" si="131"/>
        <v>49341</v>
      </c>
      <c r="AE212" s="346" t="e">
        <f t="shared" si="121"/>
        <v>#NUM!</v>
      </c>
      <c r="AF212" s="347" t="e">
        <f t="shared" si="109"/>
        <v>#NUM!</v>
      </c>
      <c r="AG212" s="348" t="e">
        <f t="shared" si="122"/>
        <v>#NUM!</v>
      </c>
      <c r="AH212" s="349" t="e">
        <f t="shared" si="110"/>
        <v>#NUM!</v>
      </c>
      <c r="AJ212" s="45">
        <v>101</v>
      </c>
      <c r="AK212" s="46">
        <f t="shared" si="132"/>
        <v>49341</v>
      </c>
      <c r="AL212" s="346" t="e">
        <f t="shared" si="123"/>
        <v>#NUM!</v>
      </c>
      <c r="AM212" s="347" t="e">
        <f t="shared" si="111"/>
        <v>#NUM!</v>
      </c>
      <c r="AN212" s="348" t="e">
        <f t="shared" si="124"/>
        <v>#NUM!</v>
      </c>
      <c r="AO212" s="349" t="e">
        <f t="shared" si="112"/>
        <v>#NUM!</v>
      </c>
      <c r="AQ212" s="45">
        <v>101</v>
      </c>
      <c r="AR212" s="46">
        <f t="shared" si="133"/>
        <v>49369</v>
      </c>
      <c r="AS212" s="346">
        <f t="shared" si="125"/>
        <v>0</v>
      </c>
      <c r="AT212" s="347">
        <f t="shared" si="113"/>
        <v>0</v>
      </c>
      <c r="AU212" s="348">
        <f t="shared" si="126"/>
        <v>0</v>
      </c>
      <c r="AV212" s="349">
        <f t="shared" si="114"/>
        <v>0</v>
      </c>
    </row>
    <row r="213" spans="1:48" x14ac:dyDescent="0.45">
      <c r="A213" s="45">
        <v>102</v>
      </c>
      <c r="B213" s="46">
        <f t="shared" si="127"/>
        <v>49369</v>
      </c>
      <c r="C213" s="346" t="e">
        <f t="shared" si="134"/>
        <v>#NUM!</v>
      </c>
      <c r="D213" s="347" t="e">
        <f t="shared" si="104"/>
        <v>#NUM!</v>
      </c>
      <c r="E213" s="355" t="e">
        <f t="shared" si="105"/>
        <v>#NUM!</v>
      </c>
      <c r="F213" s="349" t="e">
        <f t="shared" si="115"/>
        <v>#NUM!</v>
      </c>
      <c r="H213" s="45">
        <v>102</v>
      </c>
      <c r="I213" s="46">
        <f t="shared" si="128"/>
        <v>49369</v>
      </c>
      <c r="J213" s="346" t="e">
        <f t="shared" si="106"/>
        <v>#NUM!</v>
      </c>
      <c r="K213" s="347" t="e">
        <f t="shared" si="101"/>
        <v>#NUM!</v>
      </c>
      <c r="L213" s="348" t="e">
        <f t="shared" si="135"/>
        <v>#NUM!</v>
      </c>
      <c r="M213" s="349" t="e">
        <f t="shared" si="116"/>
        <v>#NUM!</v>
      </c>
      <c r="O213" s="45">
        <v>102</v>
      </c>
      <c r="P213" s="46">
        <f t="shared" si="129"/>
        <v>49369</v>
      </c>
      <c r="Q213" s="346" t="e">
        <f t="shared" si="107"/>
        <v>#NUM!</v>
      </c>
      <c r="R213" s="347" t="e">
        <f t="shared" si="102"/>
        <v>#NUM!</v>
      </c>
      <c r="S213" s="348" t="e">
        <f t="shared" si="117"/>
        <v>#NUM!</v>
      </c>
      <c r="T213" s="349" t="e">
        <f t="shared" si="118"/>
        <v>#NUM!</v>
      </c>
      <c r="V213" s="45">
        <v>102</v>
      </c>
      <c r="W213" s="46">
        <f t="shared" si="130"/>
        <v>49369</v>
      </c>
      <c r="X213" s="346" t="e">
        <f t="shared" si="108"/>
        <v>#NUM!</v>
      </c>
      <c r="Y213" s="347" t="e">
        <f t="shared" si="103"/>
        <v>#NUM!</v>
      </c>
      <c r="Z213" s="348" t="e">
        <f t="shared" si="119"/>
        <v>#NUM!</v>
      </c>
      <c r="AA213" s="349" t="e">
        <f t="shared" si="120"/>
        <v>#NUM!</v>
      </c>
      <c r="AC213" s="45">
        <v>102</v>
      </c>
      <c r="AD213" s="46">
        <f t="shared" si="131"/>
        <v>49369</v>
      </c>
      <c r="AE213" s="346" t="e">
        <f t="shared" si="121"/>
        <v>#NUM!</v>
      </c>
      <c r="AF213" s="347" t="e">
        <f t="shared" si="109"/>
        <v>#NUM!</v>
      </c>
      <c r="AG213" s="348" t="e">
        <f t="shared" si="122"/>
        <v>#NUM!</v>
      </c>
      <c r="AH213" s="349" t="e">
        <f t="shared" si="110"/>
        <v>#NUM!</v>
      </c>
      <c r="AJ213" s="45">
        <v>102</v>
      </c>
      <c r="AK213" s="46">
        <f t="shared" si="132"/>
        <v>49369</v>
      </c>
      <c r="AL213" s="346" t="e">
        <f t="shared" si="123"/>
        <v>#NUM!</v>
      </c>
      <c r="AM213" s="347" t="e">
        <f t="shared" si="111"/>
        <v>#NUM!</v>
      </c>
      <c r="AN213" s="348" t="e">
        <f t="shared" si="124"/>
        <v>#NUM!</v>
      </c>
      <c r="AO213" s="349" t="e">
        <f t="shared" si="112"/>
        <v>#NUM!</v>
      </c>
      <c r="AQ213" s="45">
        <v>102</v>
      </c>
      <c r="AR213" s="46">
        <f t="shared" si="133"/>
        <v>49400</v>
      </c>
      <c r="AS213" s="346">
        <f t="shared" si="125"/>
        <v>0</v>
      </c>
      <c r="AT213" s="347">
        <f t="shared" si="113"/>
        <v>0</v>
      </c>
      <c r="AU213" s="348">
        <f t="shared" si="126"/>
        <v>0</v>
      </c>
      <c r="AV213" s="349">
        <f t="shared" si="114"/>
        <v>0</v>
      </c>
    </row>
    <row r="214" spans="1:48" x14ac:dyDescent="0.45">
      <c r="A214" s="45">
        <v>103</v>
      </c>
      <c r="B214" s="46">
        <f t="shared" si="127"/>
        <v>49400</v>
      </c>
      <c r="C214" s="346" t="e">
        <f t="shared" si="134"/>
        <v>#NUM!</v>
      </c>
      <c r="D214" s="347" t="e">
        <f t="shared" si="104"/>
        <v>#NUM!</v>
      </c>
      <c r="E214" s="355" t="e">
        <f t="shared" si="105"/>
        <v>#NUM!</v>
      </c>
      <c r="F214" s="349" t="e">
        <f t="shared" si="115"/>
        <v>#NUM!</v>
      </c>
      <c r="H214" s="45">
        <v>103</v>
      </c>
      <c r="I214" s="46">
        <f t="shared" si="128"/>
        <v>49400</v>
      </c>
      <c r="J214" s="346" t="e">
        <f t="shared" si="106"/>
        <v>#NUM!</v>
      </c>
      <c r="K214" s="347" t="e">
        <f t="shared" si="101"/>
        <v>#NUM!</v>
      </c>
      <c r="L214" s="348" t="e">
        <f t="shared" si="135"/>
        <v>#NUM!</v>
      </c>
      <c r="M214" s="349" t="e">
        <f t="shared" si="116"/>
        <v>#NUM!</v>
      </c>
      <c r="O214" s="45">
        <v>103</v>
      </c>
      <c r="P214" s="46">
        <f t="shared" si="129"/>
        <v>49400</v>
      </c>
      <c r="Q214" s="346" t="e">
        <f t="shared" si="107"/>
        <v>#NUM!</v>
      </c>
      <c r="R214" s="347" t="e">
        <f t="shared" si="102"/>
        <v>#NUM!</v>
      </c>
      <c r="S214" s="348" t="e">
        <f t="shared" si="117"/>
        <v>#NUM!</v>
      </c>
      <c r="T214" s="349" t="e">
        <f t="shared" si="118"/>
        <v>#NUM!</v>
      </c>
      <c r="V214" s="45">
        <v>103</v>
      </c>
      <c r="W214" s="46">
        <f t="shared" si="130"/>
        <v>49400</v>
      </c>
      <c r="X214" s="346" t="e">
        <f t="shared" si="108"/>
        <v>#NUM!</v>
      </c>
      <c r="Y214" s="347" t="e">
        <f t="shared" si="103"/>
        <v>#NUM!</v>
      </c>
      <c r="Z214" s="348" t="e">
        <f t="shared" si="119"/>
        <v>#NUM!</v>
      </c>
      <c r="AA214" s="349" t="e">
        <f t="shared" si="120"/>
        <v>#NUM!</v>
      </c>
      <c r="AC214" s="45">
        <v>103</v>
      </c>
      <c r="AD214" s="46">
        <f t="shared" si="131"/>
        <v>49400</v>
      </c>
      <c r="AE214" s="346" t="e">
        <f t="shared" si="121"/>
        <v>#NUM!</v>
      </c>
      <c r="AF214" s="347" t="e">
        <f t="shared" si="109"/>
        <v>#NUM!</v>
      </c>
      <c r="AG214" s="348" t="e">
        <f t="shared" si="122"/>
        <v>#NUM!</v>
      </c>
      <c r="AH214" s="349" t="e">
        <f t="shared" si="110"/>
        <v>#NUM!</v>
      </c>
      <c r="AJ214" s="45">
        <v>103</v>
      </c>
      <c r="AK214" s="46">
        <f t="shared" si="132"/>
        <v>49400</v>
      </c>
      <c r="AL214" s="346" t="e">
        <f t="shared" si="123"/>
        <v>#NUM!</v>
      </c>
      <c r="AM214" s="347" t="e">
        <f t="shared" si="111"/>
        <v>#NUM!</v>
      </c>
      <c r="AN214" s="348" t="e">
        <f t="shared" si="124"/>
        <v>#NUM!</v>
      </c>
      <c r="AO214" s="349" t="e">
        <f t="shared" si="112"/>
        <v>#NUM!</v>
      </c>
      <c r="AQ214" s="45">
        <v>103</v>
      </c>
      <c r="AR214" s="46">
        <f t="shared" si="133"/>
        <v>49430</v>
      </c>
      <c r="AS214" s="346">
        <f t="shared" si="125"/>
        <v>0</v>
      </c>
      <c r="AT214" s="347">
        <f t="shared" si="113"/>
        <v>0</v>
      </c>
      <c r="AU214" s="348">
        <f t="shared" si="126"/>
        <v>0</v>
      </c>
      <c r="AV214" s="349">
        <f t="shared" si="114"/>
        <v>0</v>
      </c>
    </row>
    <row r="215" spans="1:48" x14ac:dyDescent="0.45">
      <c r="A215" s="45">
        <v>104</v>
      </c>
      <c r="B215" s="46">
        <f t="shared" si="127"/>
        <v>49430</v>
      </c>
      <c r="C215" s="346" t="e">
        <f t="shared" si="134"/>
        <v>#NUM!</v>
      </c>
      <c r="D215" s="347" t="e">
        <f t="shared" si="104"/>
        <v>#NUM!</v>
      </c>
      <c r="E215" s="355" t="e">
        <f t="shared" si="105"/>
        <v>#NUM!</v>
      </c>
      <c r="F215" s="349" t="e">
        <f t="shared" si="115"/>
        <v>#NUM!</v>
      </c>
      <c r="H215" s="45">
        <v>104</v>
      </c>
      <c r="I215" s="46">
        <f t="shared" si="128"/>
        <v>49430</v>
      </c>
      <c r="J215" s="346" t="e">
        <f t="shared" si="106"/>
        <v>#NUM!</v>
      </c>
      <c r="K215" s="347" t="e">
        <f t="shared" si="101"/>
        <v>#NUM!</v>
      </c>
      <c r="L215" s="348" t="e">
        <f t="shared" si="135"/>
        <v>#NUM!</v>
      </c>
      <c r="M215" s="349" t="e">
        <f t="shared" si="116"/>
        <v>#NUM!</v>
      </c>
      <c r="O215" s="45">
        <v>104</v>
      </c>
      <c r="P215" s="46">
        <f t="shared" si="129"/>
        <v>49430</v>
      </c>
      <c r="Q215" s="346" t="e">
        <f t="shared" si="107"/>
        <v>#NUM!</v>
      </c>
      <c r="R215" s="347" t="e">
        <f t="shared" si="102"/>
        <v>#NUM!</v>
      </c>
      <c r="S215" s="348" t="e">
        <f t="shared" si="117"/>
        <v>#NUM!</v>
      </c>
      <c r="T215" s="349" t="e">
        <f t="shared" si="118"/>
        <v>#NUM!</v>
      </c>
      <c r="V215" s="45">
        <v>104</v>
      </c>
      <c r="W215" s="46">
        <f t="shared" si="130"/>
        <v>49430</v>
      </c>
      <c r="X215" s="346" t="e">
        <f t="shared" si="108"/>
        <v>#NUM!</v>
      </c>
      <c r="Y215" s="347" t="e">
        <f t="shared" si="103"/>
        <v>#NUM!</v>
      </c>
      <c r="Z215" s="348" t="e">
        <f t="shared" si="119"/>
        <v>#NUM!</v>
      </c>
      <c r="AA215" s="349" t="e">
        <f t="shared" si="120"/>
        <v>#NUM!</v>
      </c>
      <c r="AC215" s="45">
        <v>104</v>
      </c>
      <c r="AD215" s="46">
        <f t="shared" si="131"/>
        <v>49430</v>
      </c>
      <c r="AE215" s="346" t="e">
        <f t="shared" si="121"/>
        <v>#NUM!</v>
      </c>
      <c r="AF215" s="347" t="e">
        <f t="shared" si="109"/>
        <v>#NUM!</v>
      </c>
      <c r="AG215" s="348" t="e">
        <f t="shared" si="122"/>
        <v>#NUM!</v>
      </c>
      <c r="AH215" s="349" t="e">
        <f t="shared" si="110"/>
        <v>#NUM!</v>
      </c>
      <c r="AJ215" s="45">
        <v>104</v>
      </c>
      <c r="AK215" s="46">
        <f t="shared" si="132"/>
        <v>49430</v>
      </c>
      <c r="AL215" s="346" t="e">
        <f t="shared" si="123"/>
        <v>#NUM!</v>
      </c>
      <c r="AM215" s="347" t="e">
        <f t="shared" si="111"/>
        <v>#NUM!</v>
      </c>
      <c r="AN215" s="348" t="e">
        <f t="shared" si="124"/>
        <v>#NUM!</v>
      </c>
      <c r="AO215" s="349" t="e">
        <f t="shared" si="112"/>
        <v>#NUM!</v>
      </c>
      <c r="AQ215" s="45">
        <v>104</v>
      </c>
      <c r="AR215" s="46">
        <f t="shared" si="133"/>
        <v>49461</v>
      </c>
      <c r="AS215" s="346">
        <f t="shared" si="125"/>
        <v>0</v>
      </c>
      <c r="AT215" s="347">
        <f t="shared" si="113"/>
        <v>0</v>
      </c>
      <c r="AU215" s="348">
        <f t="shared" si="126"/>
        <v>0</v>
      </c>
      <c r="AV215" s="349">
        <f t="shared" si="114"/>
        <v>0</v>
      </c>
    </row>
    <row r="216" spans="1:48" x14ac:dyDescent="0.45">
      <c r="A216" s="45">
        <v>105</v>
      </c>
      <c r="B216" s="46">
        <f t="shared" si="127"/>
        <v>49461</v>
      </c>
      <c r="C216" s="346" t="e">
        <f t="shared" si="134"/>
        <v>#NUM!</v>
      </c>
      <c r="D216" s="347" t="e">
        <f t="shared" si="104"/>
        <v>#NUM!</v>
      </c>
      <c r="E216" s="355" t="e">
        <f t="shared" si="105"/>
        <v>#NUM!</v>
      </c>
      <c r="F216" s="349" t="e">
        <f t="shared" si="115"/>
        <v>#NUM!</v>
      </c>
      <c r="H216" s="45">
        <v>105</v>
      </c>
      <c r="I216" s="46">
        <f t="shared" si="128"/>
        <v>49461</v>
      </c>
      <c r="J216" s="346" t="e">
        <f t="shared" si="106"/>
        <v>#NUM!</v>
      </c>
      <c r="K216" s="347" t="e">
        <f t="shared" si="101"/>
        <v>#NUM!</v>
      </c>
      <c r="L216" s="348" t="e">
        <f t="shared" si="135"/>
        <v>#NUM!</v>
      </c>
      <c r="M216" s="349" t="e">
        <f t="shared" si="116"/>
        <v>#NUM!</v>
      </c>
      <c r="O216" s="45">
        <v>105</v>
      </c>
      <c r="P216" s="46">
        <f t="shared" si="129"/>
        <v>49461</v>
      </c>
      <c r="Q216" s="346" t="e">
        <f t="shared" si="107"/>
        <v>#NUM!</v>
      </c>
      <c r="R216" s="347" t="e">
        <f t="shared" si="102"/>
        <v>#NUM!</v>
      </c>
      <c r="S216" s="348" t="e">
        <f t="shared" si="117"/>
        <v>#NUM!</v>
      </c>
      <c r="T216" s="349" t="e">
        <f t="shared" si="118"/>
        <v>#NUM!</v>
      </c>
      <c r="V216" s="45">
        <v>105</v>
      </c>
      <c r="W216" s="46">
        <f t="shared" si="130"/>
        <v>49461</v>
      </c>
      <c r="X216" s="346" t="e">
        <f t="shared" si="108"/>
        <v>#NUM!</v>
      </c>
      <c r="Y216" s="347" t="e">
        <f t="shared" si="103"/>
        <v>#NUM!</v>
      </c>
      <c r="Z216" s="348" t="e">
        <f t="shared" si="119"/>
        <v>#NUM!</v>
      </c>
      <c r="AA216" s="349" t="e">
        <f t="shared" si="120"/>
        <v>#NUM!</v>
      </c>
      <c r="AC216" s="45">
        <v>105</v>
      </c>
      <c r="AD216" s="46">
        <f t="shared" si="131"/>
        <v>49461</v>
      </c>
      <c r="AE216" s="346" t="e">
        <f t="shared" si="121"/>
        <v>#NUM!</v>
      </c>
      <c r="AF216" s="347" t="e">
        <f t="shared" si="109"/>
        <v>#NUM!</v>
      </c>
      <c r="AG216" s="348" t="e">
        <f t="shared" si="122"/>
        <v>#NUM!</v>
      </c>
      <c r="AH216" s="349" t="e">
        <f t="shared" si="110"/>
        <v>#NUM!</v>
      </c>
      <c r="AJ216" s="45">
        <v>105</v>
      </c>
      <c r="AK216" s="46">
        <f t="shared" si="132"/>
        <v>49461</v>
      </c>
      <c r="AL216" s="346" t="e">
        <f t="shared" si="123"/>
        <v>#NUM!</v>
      </c>
      <c r="AM216" s="347" t="e">
        <f t="shared" si="111"/>
        <v>#NUM!</v>
      </c>
      <c r="AN216" s="348" t="e">
        <f t="shared" si="124"/>
        <v>#NUM!</v>
      </c>
      <c r="AO216" s="349" t="e">
        <f t="shared" si="112"/>
        <v>#NUM!</v>
      </c>
      <c r="AQ216" s="45">
        <v>105</v>
      </c>
      <c r="AR216" s="46">
        <f t="shared" si="133"/>
        <v>49491</v>
      </c>
      <c r="AS216" s="346">
        <f t="shared" si="125"/>
        <v>0</v>
      </c>
      <c r="AT216" s="347">
        <f t="shared" si="113"/>
        <v>0</v>
      </c>
      <c r="AU216" s="348">
        <f t="shared" si="126"/>
        <v>0</v>
      </c>
      <c r="AV216" s="349">
        <f t="shared" si="114"/>
        <v>0</v>
      </c>
    </row>
    <row r="217" spans="1:48" x14ac:dyDescent="0.45">
      <c r="A217" s="45">
        <v>106</v>
      </c>
      <c r="B217" s="46">
        <f t="shared" si="127"/>
        <v>49491</v>
      </c>
      <c r="C217" s="346" t="e">
        <f t="shared" si="134"/>
        <v>#NUM!</v>
      </c>
      <c r="D217" s="347" t="e">
        <f t="shared" si="104"/>
        <v>#NUM!</v>
      </c>
      <c r="E217" s="355" t="e">
        <f t="shared" si="105"/>
        <v>#NUM!</v>
      </c>
      <c r="F217" s="349" t="e">
        <f t="shared" si="115"/>
        <v>#NUM!</v>
      </c>
      <c r="H217" s="45">
        <v>106</v>
      </c>
      <c r="I217" s="46">
        <f t="shared" si="128"/>
        <v>49491</v>
      </c>
      <c r="J217" s="346" t="e">
        <f t="shared" si="106"/>
        <v>#NUM!</v>
      </c>
      <c r="K217" s="347" t="e">
        <f t="shared" si="101"/>
        <v>#NUM!</v>
      </c>
      <c r="L217" s="348" t="e">
        <f t="shared" si="135"/>
        <v>#NUM!</v>
      </c>
      <c r="M217" s="349" t="e">
        <f t="shared" si="116"/>
        <v>#NUM!</v>
      </c>
      <c r="O217" s="45">
        <v>106</v>
      </c>
      <c r="P217" s="46">
        <f t="shared" si="129"/>
        <v>49491</v>
      </c>
      <c r="Q217" s="346" t="e">
        <f t="shared" si="107"/>
        <v>#NUM!</v>
      </c>
      <c r="R217" s="347" t="e">
        <f t="shared" si="102"/>
        <v>#NUM!</v>
      </c>
      <c r="S217" s="348" t="e">
        <f t="shared" si="117"/>
        <v>#NUM!</v>
      </c>
      <c r="T217" s="349" t="e">
        <f t="shared" si="118"/>
        <v>#NUM!</v>
      </c>
      <c r="V217" s="45">
        <v>106</v>
      </c>
      <c r="W217" s="46">
        <f t="shared" si="130"/>
        <v>49491</v>
      </c>
      <c r="X217" s="346" t="e">
        <f t="shared" si="108"/>
        <v>#NUM!</v>
      </c>
      <c r="Y217" s="347" t="e">
        <f t="shared" si="103"/>
        <v>#NUM!</v>
      </c>
      <c r="Z217" s="348" t="e">
        <f t="shared" si="119"/>
        <v>#NUM!</v>
      </c>
      <c r="AA217" s="349" t="e">
        <f t="shared" si="120"/>
        <v>#NUM!</v>
      </c>
      <c r="AC217" s="45">
        <v>106</v>
      </c>
      <c r="AD217" s="46">
        <f t="shared" si="131"/>
        <v>49491</v>
      </c>
      <c r="AE217" s="346" t="e">
        <f t="shared" si="121"/>
        <v>#NUM!</v>
      </c>
      <c r="AF217" s="347" t="e">
        <f t="shared" si="109"/>
        <v>#NUM!</v>
      </c>
      <c r="AG217" s="348" t="e">
        <f t="shared" si="122"/>
        <v>#NUM!</v>
      </c>
      <c r="AH217" s="349" t="e">
        <f t="shared" si="110"/>
        <v>#NUM!</v>
      </c>
      <c r="AJ217" s="45">
        <v>106</v>
      </c>
      <c r="AK217" s="46">
        <f t="shared" si="132"/>
        <v>49491</v>
      </c>
      <c r="AL217" s="346" t="e">
        <f t="shared" si="123"/>
        <v>#NUM!</v>
      </c>
      <c r="AM217" s="347" t="e">
        <f t="shared" si="111"/>
        <v>#NUM!</v>
      </c>
      <c r="AN217" s="348" t="e">
        <f t="shared" si="124"/>
        <v>#NUM!</v>
      </c>
      <c r="AO217" s="349" t="e">
        <f t="shared" si="112"/>
        <v>#NUM!</v>
      </c>
      <c r="AQ217" s="45">
        <v>106</v>
      </c>
      <c r="AR217" s="46">
        <f t="shared" si="133"/>
        <v>49522</v>
      </c>
      <c r="AS217" s="346">
        <f t="shared" si="125"/>
        <v>0</v>
      </c>
      <c r="AT217" s="347">
        <f t="shared" si="113"/>
        <v>0</v>
      </c>
      <c r="AU217" s="348">
        <f t="shared" si="126"/>
        <v>0</v>
      </c>
      <c r="AV217" s="349">
        <f t="shared" si="114"/>
        <v>0</v>
      </c>
    </row>
    <row r="218" spans="1:48" x14ac:dyDescent="0.45">
      <c r="A218" s="45">
        <v>107</v>
      </c>
      <c r="B218" s="46">
        <f t="shared" si="127"/>
        <v>49522</v>
      </c>
      <c r="C218" s="346" t="e">
        <f t="shared" si="134"/>
        <v>#NUM!</v>
      </c>
      <c r="D218" s="347" t="e">
        <f t="shared" si="104"/>
        <v>#NUM!</v>
      </c>
      <c r="E218" s="355" t="e">
        <f t="shared" si="105"/>
        <v>#NUM!</v>
      </c>
      <c r="F218" s="349" t="e">
        <f t="shared" si="115"/>
        <v>#NUM!</v>
      </c>
      <c r="H218" s="45">
        <v>107</v>
      </c>
      <c r="I218" s="46">
        <f t="shared" si="128"/>
        <v>49522</v>
      </c>
      <c r="J218" s="346" t="e">
        <f t="shared" si="106"/>
        <v>#NUM!</v>
      </c>
      <c r="K218" s="347" t="e">
        <f t="shared" si="101"/>
        <v>#NUM!</v>
      </c>
      <c r="L218" s="348" t="e">
        <f t="shared" si="135"/>
        <v>#NUM!</v>
      </c>
      <c r="M218" s="349" t="e">
        <f t="shared" si="116"/>
        <v>#NUM!</v>
      </c>
      <c r="O218" s="45">
        <v>107</v>
      </c>
      <c r="P218" s="46">
        <f t="shared" si="129"/>
        <v>49522</v>
      </c>
      <c r="Q218" s="346" t="e">
        <f t="shared" si="107"/>
        <v>#NUM!</v>
      </c>
      <c r="R218" s="347" t="e">
        <f t="shared" si="102"/>
        <v>#NUM!</v>
      </c>
      <c r="S218" s="348" t="e">
        <f t="shared" si="117"/>
        <v>#NUM!</v>
      </c>
      <c r="T218" s="349" t="e">
        <f t="shared" si="118"/>
        <v>#NUM!</v>
      </c>
      <c r="V218" s="45">
        <v>107</v>
      </c>
      <c r="W218" s="46">
        <f t="shared" si="130"/>
        <v>49522</v>
      </c>
      <c r="X218" s="346" t="e">
        <f t="shared" si="108"/>
        <v>#NUM!</v>
      </c>
      <c r="Y218" s="347" t="e">
        <f t="shared" si="103"/>
        <v>#NUM!</v>
      </c>
      <c r="Z218" s="348" t="e">
        <f t="shared" si="119"/>
        <v>#NUM!</v>
      </c>
      <c r="AA218" s="349" t="e">
        <f t="shared" si="120"/>
        <v>#NUM!</v>
      </c>
      <c r="AC218" s="45">
        <v>107</v>
      </c>
      <c r="AD218" s="46">
        <f t="shared" si="131"/>
        <v>49522</v>
      </c>
      <c r="AE218" s="346" t="e">
        <f t="shared" si="121"/>
        <v>#NUM!</v>
      </c>
      <c r="AF218" s="347" t="e">
        <f t="shared" si="109"/>
        <v>#NUM!</v>
      </c>
      <c r="AG218" s="348" t="e">
        <f t="shared" si="122"/>
        <v>#NUM!</v>
      </c>
      <c r="AH218" s="349" t="e">
        <f t="shared" si="110"/>
        <v>#NUM!</v>
      </c>
      <c r="AJ218" s="45">
        <v>107</v>
      </c>
      <c r="AK218" s="46">
        <f t="shared" si="132"/>
        <v>49522</v>
      </c>
      <c r="AL218" s="346" t="e">
        <f t="shared" si="123"/>
        <v>#NUM!</v>
      </c>
      <c r="AM218" s="347" t="e">
        <f t="shared" si="111"/>
        <v>#NUM!</v>
      </c>
      <c r="AN218" s="348" t="e">
        <f t="shared" si="124"/>
        <v>#NUM!</v>
      </c>
      <c r="AO218" s="349" t="e">
        <f t="shared" si="112"/>
        <v>#NUM!</v>
      </c>
      <c r="AQ218" s="45">
        <v>107</v>
      </c>
      <c r="AR218" s="46">
        <f t="shared" si="133"/>
        <v>49553</v>
      </c>
      <c r="AS218" s="346">
        <f t="shared" si="125"/>
        <v>0</v>
      </c>
      <c r="AT218" s="347">
        <f t="shared" si="113"/>
        <v>0</v>
      </c>
      <c r="AU218" s="348">
        <f t="shared" si="126"/>
        <v>0</v>
      </c>
      <c r="AV218" s="349">
        <f t="shared" si="114"/>
        <v>0</v>
      </c>
    </row>
    <row r="219" spans="1:48" ht="14.65" thickBot="1" x14ac:dyDescent="0.5">
      <c r="A219" s="47">
        <v>108</v>
      </c>
      <c r="B219" s="48">
        <f t="shared" si="127"/>
        <v>49553</v>
      </c>
      <c r="C219" s="350" t="e">
        <f t="shared" si="134"/>
        <v>#NUM!</v>
      </c>
      <c r="D219" s="351" t="e">
        <f t="shared" si="104"/>
        <v>#NUM!</v>
      </c>
      <c r="E219" s="356" t="e">
        <f t="shared" si="105"/>
        <v>#NUM!</v>
      </c>
      <c r="F219" s="353" t="e">
        <f t="shared" si="115"/>
        <v>#NUM!</v>
      </c>
      <c r="H219" s="47">
        <v>108</v>
      </c>
      <c r="I219" s="48">
        <f t="shared" si="128"/>
        <v>49553</v>
      </c>
      <c r="J219" s="350" t="e">
        <f t="shared" si="106"/>
        <v>#NUM!</v>
      </c>
      <c r="K219" s="351" t="e">
        <f t="shared" si="101"/>
        <v>#NUM!</v>
      </c>
      <c r="L219" s="352" t="e">
        <f t="shared" si="135"/>
        <v>#NUM!</v>
      </c>
      <c r="M219" s="353" t="e">
        <f t="shared" si="116"/>
        <v>#NUM!</v>
      </c>
      <c r="O219" s="47">
        <v>108</v>
      </c>
      <c r="P219" s="48">
        <f t="shared" si="129"/>
        <v>49553</v>
      </c>
      <c r="Q219" s="350" t="e">
        <f t="shared" si="107"/>
        <v>#NUM!</v>
      </c>
      <c r="R219" s="351" t="e">
        <f t="shared" si="102"/>
        <v>#NUM!</v>
      </c>
      <c r="S219" s="352" t="e">
        <f t="shared" si="117"/>
        <v>#NUM!</v>
      </c>
      <c r="T219" s="353" t="e">
        <f t="shared" si="118"/>
        <v>#NUM!</v>
      </c>
      <c r="V219" s="47">
        <v>108</v>
      </c>
      <c r="W219" s="48">
        <f t="shared" si="130"/>
        <v>49553</v>
      </c>
      <c r="X219" s="350" t="e">
        <f t="shared" si="108"/>
        <v>#NUM!</v>
      </c>
      <c r="Y219" s="351" t="e">
        <f t="shared" si="103"/>
        <v>#NUM!</v>
      </c>
      <c r="Z219" s="352" t="e">
        <f t="shared" si="119"/>
        <v>#NUM!</v>
      </c>
      <c r="AA219" s="353" t="e">
        <f t="shared" si="120"/>
        <v>#NUM!</v>
      </c>
      <c r="AC219" s="47">
        <v>108</v>
      </c>
      <c r="AD219" s="48">
        <f t="shared" si="131"/>
        <v>49553</v>
      </c>
      <c r="AE219" s="350" t="e">
        <f t="shared" si="121"/>
        <v>#NUM!</v>
      </c>
      <c r="AF219" s="351" t="e">
        <f t="shared" si="109"/>
        <v>#NUM!</v>
      </c>
      <c r="AG219" s="352" t="e">
        <f t="shared" si="122"/>
        <v>#NUM!</v>
      </c>
      <c r="AH219" s="353" t="e">
        <f t="shared" si="110"/>
        <v>#NUM!</v>
      </c>
      <c r="AJ219" s="47">
        <v>108</v>
      </c>
      <c r="AK219" s="48">
        <f t="shared" si="132"/>
        <v>49553</v>
      </c>
      <c r="AL219" s="350" t="e">
        <f t="shared" si="123"/>
        <v>#NUM!</v>
      </c>
      <c r="AM219" s="351" t="e">
        <f t="shared" si="111"/>
        <v>#NUM!</v>
      </c>
      <c r="AN219" s="352" t="e">
        <f t="shared" si="124"/>
        <v>#NUM!</v>
      </c>
      <c r="AO219" s="353" t="e">
        <f t="shared" si="112"/>
        <v>#NUM!</v>
      </c>
      <c r="AQ219" s="47">
        <v>108</v>
      </c>
      <c r="AR219" s="48">
        <f t="shared" si="133"/>
        <v>49583</v>
      </c>
      <c r="AS219" s="350">
        <f t="shared" si="125"/>
        <v>0</v>
      </c>
      <c r="AT219" s="351">
        <f t="shared" si="113"/>
        <v>0</v>
      </c>
      <c r="AU219" s="352">
        <f t="shared" si="126"/>
        <v>0</v>
      </c>
      <c r="AV219" s="353">
        <f t="shared" si="114"/>
        <v>0</v>
      </c>
    </row>
    <row r="220" spans="1:48" x14ac:dyDescent="0.45">
      <c r="A220" s="43">
        <v>109</v>
      </c>
      <c r="B220" s="44">
        <f t="shared" si="127"/>
        <v>49583</v>
      </c>
      <c r="C220" s="344" t="e">
        <f t="shared" si="134"/>
        <v>#NUM!</v>
      </c>
      <c r="D220" s="253" t="e">
        <f t="shared" si="104"/>
        <v>#NUM!</v>
      </c>
      <c r="E220" s="354" t="e">
        <f t="shared" si="105"/>
        <v>#NUM!</v>
      </c>
      <c r="F220" s="254" t="e">
        <f t="shared" si="115"/>
        <v>#NUM!</v>
      </c>
      <c r="H220" s="43">
        <v>109</v>
      </c>
      <c r="I220" s="44">
        <f t="shared" si="128"/>
        <v>49583</v>
      </c>
      <c r="J220" s="344" t="e">
        <f t="shared" si="106"/>
        <v>#NUM!</v>
      </c>
      <c r="K220" s="253" t="e">
        <f t="shared" si="101"/>
        <v>#NUM!</v>
      </c>
      <c r="L220" s="345" t="e">
        <f t="shared" si="135"/>
        <v>#NUM!</v>
      </c>
      <c r="M220" s="254" t="e">
        <f t="shared" si="116"/>
        <v>#NUM!</v>
      </c>
      <c r="O220" s="43">
        <v>109</v>
      </c>
      <c r="P220" s="44">
        <f t="shared" si="129"/>
        <v>49583</v>
      </c>
      <c r="Q220" s="344" t="e">
        <f t="shared" si="107"/>
        <v>#NUM!</v>
      </c>
      <c r="R220" s="253" t="e">
        <f t="shared" si="102"/>
        <v>#NUM!</v>
      </c>
      <c r="S220" s="345" t="e">
        <f t="shared" si="117"/>
        <v>#NUM!</v>
      </c>
      <c r="T220" s="254" t="e">
        <f t="shared" si="118"/>
        <v>#NUM!</v>
      </c>
      <c r="V220" s="43">
        <v>109</v>
      </c>
      <c r="W220" s="44">
        <f t="shared" si="130"/>
        <v>49583</v>
      </c>
      <c r="X220" s="344" t="e">
        <f t="shared" si="108"/>
        <v>#NUM!</v>
      </c>
      <c r="Y220" s="253" t="e">
        <f t="shared" si="103"/>
        <v>#NUM!</v>
      </c>
      <c r="Z220" s="345" t="e">
        <f t="shared" si="119"/>
        <v>#NUM!</v>
      </c>
      <c r="AA220" s="254" t="e">
        <f t="shared" si="120"/>
        <v>#NUM!</v>
      </c>
      <c r="AC220" s="43">
        <v>109</v>
      </c>
      <c r="AD220" s="44">
        <f t="shared" si="131"/>
        <v>49583</v>
      </c>
      <c r="AE220" s="344" t="e">
        <f t="shared" si="121"/>
        <v>#NUM!</v>
      </c>
      <c r="AF220" s="253" t="e">
        <f t="shared" si="109"/>
        <v>#NUM!</v>
      </c>
      <c r="AG220" s="345" t="e">
        <f t="shared" si="122"/>
        <v>#NUM!</v>
      </c>
      <c r="AH220" s="254" t="e">
        <f t="shared" si="110"/>
        <v>#NUM!</v>
      </c>
      <c r="AJ220" s="43">
        <v>109</v>
      </c>
      <c r="AK220" s="44">
        <f t="shared" si="132"/>
        <v>49583</v>
      </c>
      <c r="AL220" s="344" t="e">
        <f t="shared" si="123"/>
        <v>#NUM!</v>
      </c>
      <c r="AM220" s="253" t="e">
        <f t="shared" si="111"/>
        <v>#NUM!</v>
      </c>
      <c r="AN220" s="345" t="e">
        <f t="shared" si="124"/>
        <v>#NUM!</v>
      </c>
      <c r="AO220" s="254" t="e">
        <f t="shared" si="112"/>
        <v>#NUM!</v>
      </c>
      <c r="AQ220" s="43">
        <v>109</v>
      </c>
      <c r="AR220" s="44">
        <f t="shared" si="133"/>
        <v>49614</v>
      </c>
      <c r="AS220" s="344">
        <f t="shared" si="125"/>
        <v>0</v>
      </c>
      <c r="AT220" s="253">
        <f t="shared" si="113"/>
        <v>0</v>
      </c>
      <c r="AU220" s="345">
        <f t="shared" si="126"/>
        <v>0</v>
      </c>
      <c r="AV220" s="254">
        <f t="shared" si="114"/>
        <v>0</v>
      </c>
    </row>
    <row r="221" spans="1:48" x14ac:dyDescent="0.45">
      <c r="A221" s="45">
        <v>110</v>
      </c>
      <c r="B221" s="46">
        <f t="shared" si="127"/>
        <v>49614</v>
      </c>
      <c r="C221" s="346" t="e">
        <f t="shared" si="134"/>
        <v>#NUM!</v>
      </c>
      <c r="D221" s="347" t="e">
        <f t="shared" si="104"/>
        <v>#NUM!</v>
      </c>
      <c r="E221" s="355" t="e">
        <f t="shared" si="105"/>
        <v>#NUM!</v>
      </c>
      <c r="F221" s="349" t="e">
        <f t="shared" si="115"/>
        <v>#NUM!</v>
      </c>
      <c r="H221" s="45">
        <v>110</v>
      </c>
      <c r="I221" s="46">
        <f t="shared" si="128"/>
        <v>49614</v>
      </c>
      <c r="J221" s="346" t="e">
        <f t="shared" si="106"/>
        <v>#NUM!</v>
      </c>
      <c r="K221" s="347" t="e">
        <f t="shared" si="101"/>
        <v>#NUM!</v>
      </c>
      <c r="L221" s="348" t="e">
        <f t="shared" si="135"/>
        <v>#NUM!</v>
      </c>
      <c r="M221" s="349" t="e">
        <f t="shared" si="116"/>
        <v>#NUM!</v>
      </c>
      <c r="O221" s="45">
        <v>110</v>
      </c>
      <c r="P221" s="46">
        <f t="shared" si="129"/>
        <v>49614</v>
      </c>
      <c r="Q221" s="346" t="e">
        <f t="shared" si="107"/>
        <v>#NUM!</v>
      </c>
      <c r="R221" s="347" t="e">
        <f t="shared" si="102"/>
        <v>#NUM!</v>
      </c>
      <c r="S221" s="348" t="e">
        <f t="shared" si="117"/>
        <v>#NUM!</v>
      </c>
      <c r="T221" s="349" t="e">
        <f t="shared" si="118"/>
        <v>#NUM!</v>
      </c>
      <c r="V221" s="45">
        <v>110</v>
      </c>
      <c r="W221" s="46">
        <f t="shared" si="130"/>
        <v>49614</v>
      </c>
      <c r="X221" s="346" t="e">
        <f t="shared" si="108"/>
        <v>#NUM!</v>
      </c>
      <c r="Y221" s="347" t="e">
        <f t="shared" si="103"/>
        <v>#NUM!</v>
      </c>
      <c r="Z221" s="348" t="e">
        <f t="shared" si="119"/>
        <v>#NUM!</v>
      </c>
      <c r="AA221" s="349" t="e">
        <f t="shared" si="120"/>
        <v>#NUM!</v>
      </c>
      <c r="AC221" s="45">
        <v>110</v>
      </c>
      <c r="AD221" s="46">
        <f t="shared" si="131"/>
        <v>49614</v>
      </c>
      <c r="AE221" s="346" t="e">
        <f t="shared" si="121"/>
        <v>#NUM!</v>
      </c>
      <c r="AF221" s="347" t="e">
        <f t="shared" si="109"/>
        <v>#NUM!</v>
      </c>
      <c r="AG221" s="348" t="e">
        <f t="shared" si="122"/>
        <v>#NUM!</v>
      </c>
      <c r="AH221" s="349" t="e">
        <f t="shared" si="110"/>
        <v>#NUM!</v>
      </c>
      <c r="AJ221" s="45">
        <v>110</v>
      </c>
      <c r="AK221" s="46">
        <f t="shared" si="132"/>
        <v>49614</v>
      </c>
      <c r="AL221" s="346" t="e">
        <f t="shared" si="123"/>
        <v>#NUM!</v>
      </c>
      <c r="AM221" s="347" t="e">
        <f t="shared" si="111"/>
        <v>#NUM!</v>
      </c>
      <c r="AN221" s="348" t="e">
        <f t="shared" si="124"/>
        <v>#NUM!</v>
      </c>
      <c r="AO221" s="349" t="e">
        <f t="shared" si="112"/>
        <v>#NUM!</v>
      </c>
      <c r="AQ221" s="45">
        <v>110</v>
      </c>
      <c r="AR221" s="46">
        <f t="shared" si="133"/>
        <v>49644</v>
      </c>
      <c r="AS221" s="346">
        <f t="shared" si="125"/>
        <v>0</v>
      </c>
      <c r="AT221" s="347">
        <f t="shared" si="113"/>
        <v>0</v>
      </c>
      <c r="AU221" s="348">
        <f t="shared" si="126"/>
        <v>0</v>
      </c>
      <c r="AV221" s="349">
        <f t="shared" si="114"/>
        <v>0</v>
      </c>
    </row>
    <row r="222" spans="1:48" x14ac:dyDescent="0.45">
      <c r="A222" s="45">
        <v>111</v>
      </c>
      <c r="B222" s="46">
        <f t="shared" si="127"/>
        <v>49644</v>
      </c>
      <c r="C222" s="346" t="e">
        <f t="shared" si="134"/>
        <v>#NUM!</v>
      </c>
      <c r="D222" s="347" t="e">
        <f t="shared" si="104"/>
        <v>#NUM!</v>
      </c>
      <c r="E222" s="355" t="e">
        <f t="shared" si="105"/>
        <v>#NUM!</v>
      </c>
      <c r="F222" s="349" t="e">
        <f t="shared" si="115"/>
        <v>#NUM!</v>
      </c>
      <c r="H222" s="45">
        <v>111</v>
      </c>
      <c r="I222" s="46">
        <f t="shared" si="128"/>
        <v>49644</v>
      </c>
      <c r="J222" s="346" t="e">
        <f t="shared" si="106"/>
        <v>#NUM!</v>
      </c>
      <c r="K222" s="347" t="e">
        <f t="shared" si="101"/>
        <v>#NUM!</v>
      </c>
      <c r="L222" s="348" t="e">
        <f t="shared" si="135"/>
        <v>#NUM!</v>
      </c>
      <c r="M222" s="349" t="e">
        <f t="shared" si="116"/>
        <v>#NUM!</v>
      </c>
      <c r="O222" s="45">
        <v>111</v>
      </c>
      <c r="P222" s="46">
        <f t="shared" si="129"/>
        <v>49644</v>
      </c>
      <c r="Q222" s="346" t="e">
        <f t="shared" si="107"/>
        <v>#NUM!</v>
      </c>
      <c r="R222" s="347" t="e">
        <f t="shared" si="102"/>
        <v>#NUM!</v>
      </c>
      <c r="S222" s="348" t="e">
        <f t="shared" si="117"/>
        <v>#NUM!</v>
      </c>
      <c r="T222" s="349" t="e">
        <f t="shared" si="118"/>
        <v>#NUM!</v>
      </c>
      <c r="V222" s="45">
        <v>111</v>
      </c>
      <c r="W222" s="46">
        <f t="shared" si="130"/>
        <v>49644</v>
      </c>
      <c r="X222" s="346" t="e">
        <f t="shared" si="108"/>
        <v>#NUM!</v>
      </c>
      <c r="Y222" s="347" t="e">
        <f t="shared" si="103"/>
        <v>#NUM!</v>
      </c>
      <c r="Z222" s="348" t="e">
        <f t="shared" si="119"/>
        <v>#NUM!</v>
      </c>
      <c r="AA222" s="349" t="e">
        <f t="shared" si="120"/>
        <v>#NUM!</v>
      </c>
      <c r="AC222" s="45">
        <v>111</v>
      </c>
      <c r="AD222" s="46">
        <f t="shared" si="131"/>
        <v>49644</v>
      </c>
      <c r="AE222" s="346" t="e">
        <f t="shared" si="121"/>
        <v>#NUM!</v>
      </c>
      <c r="AF222" s="347" t="e">
        <f t="shared" si="109"/>
        <v>#NUM!</v>
      </c>
      <c r="AG222" s="348" t="e">
        <f t="shared" si="122"/>
        <v>#NUM!</v>
      </c>
      <c r="AH222" s="349" t="e">
        <f t="shared" si="110"/>
        <v>#NUM!</v>
      </c>
      <c r="AJ222" s="45">
        <v>111</v>
      </c>
      <c r="AK222" s="46">
        <f t="shared" si="132"/>
        <v>49644</v>
      </c>
      <c r="AL222" s="346" t="e">
        <f t="shared" si="123"/>
        <v>#NUM!</v>
      </c>
      <c r="AM222" s="347" t="e">
        <f t="shared" si="111"/>
        <v>#NUM!</v>
      </c>
      <c r="AN222" s="348" t="e">
        <f t="shared" si="124"/>
        <v>#NUM!</v>
      </c>
      <c r="AO222" s="349" t="e">
        <f t="shared" si="112"/>
        <v>#NUM!</v>
      </c>
      <c r="AQ222" s="45">
        <v>111</v>
      </c>
      <c r="AR222" s="46">
        <f t="shared" si="133"/>
        <v>49675</v>
      </c>
      <c r="AS222" s="346">
        <f t="shared" si="125"/>
        <v>0</v>
      </c>
      <c r="AT222" s="347">
        <f t="shared" si="113"/>
        <v>0</v>
      </c>
      <c r="AU222" s="348">
        <f t="shared" si="126"/>
        <v>0</v>
      </c>
      <c r="AV222" s="349">
        <f t="shared" si="114"/>
        <v>0</v>
      </c>
    </row>
    <row r="223" spans="1:48" x14ac:dyDescent="0.45">
      <c r="A223" s="45">
        <v>112</v>
      </c>
      <c r="B223" s="46">
        <f t="shared" si="127"/>
        <v>49675</v>
      </c>
      <c r="C223" s="346" t="e">
        <f t="shared" si="134"/>
        <v>#NUM!</v>
      </c>
      <c r="D223" s="347" t="e">
        <f t="shared" si="104"/>
        <v>#NUM!</v>
      </c>
      <c r="E223" s="355" t="e">
        <f t="shared" si="105"/>
        <v>#NUM!</v>
      </c>
      <c r="F223" s="349" t="e">
        <f t="shared" si="115"/>
        <v>#NUM!</v>
      </c>
      <c r="H223" s="45">
        <v>112</v>
      </c>
      <c r="I223" s="46">
        <f t="shared" si="128"/>
        <v>49675</v>
      </c>
      <c r="J223" s="346" t="e">
        <f t="shared" si="106"/>
        <v>#NUM!</v>
      </c>
      <c r="K223" s="347" t="e">
        <f t="shared" si="101"/>
        <v>#NUM!</v>
      </c>
      <c r="L223" s="348" t="e">
        <f t="shared" si="135"/>
        <v>#NUM!</v>
      </c>
      <c r="M223" s="349" t="e">
        <f t="shared" si="116"/>
        <v>#NUM!</v>
      </c>
      <c r="O223" s="45">
        <v>112</v>
      </c>
      <c r="P223" s="46">
        <f t="shared" si="129"/>
        <v>49675</v>
      </c>
      <c r="Q223" s="346" t="e">
        <f t="shared" si="107"/>
        <v>#NUM!</v>
      </c>
      <c r="R223" s="347" t="e">
        <f t="shared" si="102"/>
        <v>#NUM!</v>
      </c>
      <c r="S223" s="348" t="e">
        <f t="shared" si="117"/>
        <v>#NUM!</v>
      </c>
      <c r="T223" s="349" t="e">
        <f t="shared" si="118"/>
        <v>#NUM!</v>
      </c>
      <c r="V223" s="45">
        <v>112</v>
      </c>
      <c r="W223" s="46">
        <f t="shared" si="130"/>
        <v>49675</v>
      </c>
      <c r="X223" s="346" t="e">
        <f t="shared" si="108"/>
        <v>#NUM!</v>
      </c>
      <c r="Y223" s="347" t="e">
        <f t="shared" si="103"/>
        <v>#NUM!</v>
      </c>
      <c r="Z223" s="348" t="e">
        <f t="shared" si="119"/>
        <v>#NUM!</v>
      </c>
      <c r="AA223" s="349" t="e">
        <f t="shared" si="120"/>
        <v>#NUM!</v>
      </c>
      <c r="AC223" s="45">
        <v>112</v>
      </c>
      <c r="AD223" s="46">
        <f t="shared" si="131"/>
        <v>49675</v>
      </c>
      <c r="AE223" s="346" t="e">
        <f t="shared" si="121"/>
        <v>#NUM!</v>
      </c>
      <c r="AF223" s="347" t="e">
        <f t="shared" si="109"/>
        <v>#NUM!</v>
      </c>
      <c r="AG223" s="348" t="e">
        <f t="shared" si="122"/>
        <v>#NUM!</v>
      </c>
      <c r="AH223" s="349" t="e">
        <f t="shared" si="110"/>
        <v>#NUM!</v>
      </c>
      <c r="AJ223" s="45">
        <v>112</v>
      </c>
      <c r="AK223" s="46">
        <f t="shared" si="132"/>
        <v>49675</v>
      </c>
      <c r="AL223" s="346" t="e">
        <f t="shared" si="123"/>
        <v>#NUM!</v>
      </c>
      <c r="AM223" s="347" t="e">
        <f t="shared" si="111"/>
        <v>#NUM!</v>
      </c>
      <c r="AN223" s="348" t="e">
        <f t="shared" si="124"/>
        <v>#NUM!</v>
      </c>
      <c r="AO223" s="349" t="e">
        <f t="shared" si="112"/>
        <v>#NUM!</v>
      </c>
      <c r="AQ223" s="45">
        <v>112</v>
      </c>
      <c r="AR223" s="46">
        <f t="shared" si="133"/>
        <v>49706</v>
      </c>
      <c r="AS223" s="346">
        <f t="shared" si="125"/>
        <v>0</v>
      </c>
      <c r="AT223" s="347">
        <f t="shared" si="113"/>
        <v>0</v>
      </c>
      <c r="AU223" s="348">
        <f t="shared" si="126"/>
        <v>0</v>
      </c>
      <c r="AV223" s="349">
        <f t="shared" si="114"/>
        <v>0</v>
      </c>
    </row>
    <row r="224" spans="1:48" x14ac:dyDescent="0.45">
      <c r="A224" s="45">
        <v>113</v>
      </c>
      <c r="B224" s="46">
        <f t="shared" si="127"/>
        <v>49706</v>
      </c>
      <c r="C224" s="346" t="e">
        <f t="shared" si="134"/>
        <v>#NUM!</v>
      </c>
      <c r="D224" s="347" t="e">
        <f t="shared" si="104"/>
        <v>#NUM!</v>
      </c>
      <c r="E224" s="355" t="e">
        <f t="shared" si="105"/>
        <v>#NUM!</v>
      </c>
      <c r="F224" s="349" t="e">
        <f t="shared" si="115"/>
        <v>#NUM!</v>
      </c>
      <c r="H224" s="45">
        <v>113</v>
      </c>
      <c r="I224" s="46">
        <f t="shared" si="128"/>
        <v>49706</v>
      </c>
      <c r="J224" s="346" t="e">
        <f t="shared" si="106"/>
        <v>#NUM!</v>
      </c>
      <c r="K224" s="347" t="e">
        <f t="shared" si="101"/>
        <v>#NUM!</v>
      </c>
      <c r="L224" s="348" t="e">
        <f t="shared" si="135"/>
        <v>#NUM!</v>
      </c>
      <c r="M224" s="349" t="e">
        <f t="shared" si="116"/>
        <v>#NUM!</v>
      </c>
      <c r="O224" s="45">
        <v>113</v>
      </c>
      <c r="P224" s="46">
        <f t="shared" si="129"/>
        <v>49706</v>
      </c>
      <c r="Q224" s="346" t="e">
        <f t="shared" si="107"/>
        <v>#NUM!</v>
      </c>
      <c r="R224" s="347" t="e">
        <f t="shared" si="102"/>
        <v>#NUM!</v>
      </c>
      <c r="S224" s="348" t="e">
        <f t="shared" si="117"/>
        <v>#NUM!</v>
      </c>
      <c r="T224" s="349" t="e">
        <f t="shared" si="118"/>
        <v>#NUM!</v>
      </c>
      <c r="V224" s="45">
        <v>113</v>
      </c>
      <c r="W224" s="46">
        <f t="shared" si="130"/>
        <v>49706</v>
      </c>
      <c r="X224" s="346" t="e">
        <f t="shared" si="108"/>
        <v>#NUM!</v>
      </c>
      <c r="Y224" s="347" t="e">
        <f t="shared" si="103"/>
        <v>#NUM!</v>
      </c>
      <c r="Z224" s="348" t="e">
        <f t="shared" si="119"/>
        <v>#NUM!</v>
      </c>
      <c r="AA224" s="349" t="e">
        <f t="shared" si="120"/>
        <v>#NUM!</v>
      </c>
      <c r="AC224" s="45">
        <v>113</v>
      </c>
      <c r="AD224" s="46">
        <f t="shared" si="131"/>
        <v>49706</v>
      </c>
      <c r="AE224" s="346" t="e">
        <f t="shared" si="121"/>
        <v>#NUM!</v>
      </c>
      <c r="AF224" s="347" t="e">
        <f t="shared" si="109"/>
        <v>#NUM!</v>
      </c>
      <c r="AG224" s="348" t="e">
        <f t="shared" si="122"/>
        <v>#NUM!</v>
      </c>
      <c r="AH224" s="349" t="e">
        <f t="shared" si="110"/>
        <v>#NUM!</v>
      </c>
      <c r="AJ224" s="45">
        <v>113</v>
      </c>
      <c r="AK224" s="46">
        <f t="shared" si="132"/>
        <v>49706</v>
      </c>
      <c r="AL224" s="346" t="e">
        <f t="shared" si="123"/>
        <v>#NUM!</v>
      </c>
      <c r="AM224" s="347" t="e">
        <f t="shared" si="111"/>
        <v>#NUM!</v>
      </c>
      <c r="AN224" s="348" t="e">
        <f t="shared" si="124"/>
        <v>#NUM!</v>
      </c>
      <c r="AO224" s="349" t="e">
        <f t="shared" si="112"/>
        <v>#NUM!</v>
      </c>
      <c r="AQ224" s="45">
        <v>113</v>
      </c>
      <c r="AR224" s="46">
        <f t="shared" si="133"/>
        <v>49735</v>
      </c>
      <c r="AS224" s="346">
        <f t="shared" si="125"/>
        <v>0</v>
      </c>
      <c r="AT224" s="347">
        <f t="shared" si="113"/>
        <v>0</v>
      </c>
      <c r="AU224" s="348">
        <f t="shared" si="126"/>
        <v>0</v>
      </c>
      <c r="AV224" s="349">
        <f t="shared" si="114"/>
        <v>0</v>
      </c>
    </row>
    <row r="225" spans="1:48" x14ac:dyDescent="0.45">
      <c r="A225" s="45">
        <v>114</v>
      </c>
      <c r="B225" s="46">
        <f t="shared" si="127"/>
        <v>49735</v>
      </c>
      <c r="C225" s="346" t="e">
        <f t="shared" si="134"/>
        <v>#NUM!</v>
      </c>
      <c r="D225" s="347" t="e">
        <f t="shared" si="104"/>
        <v>#NUM!</v>
      </c>
      <c r="E225" s="355" t="e">
        <f t="shared" si="105"/>
        <v>#NUM!</v>
      </c>
      <c r="F225" s="349" t="e">
        <f t="shared" si="115"/>
        <v>#NUM!</v>
      </c>
      <c r="H225" s="45">
        <v>114</v>
      </c>
      <c r="I225" s="46">
        <f t="shared" si="128"/>
        <v>49735</v>
      </c>
      <c r="J225" s="346" t="e">
        <f t="shared" si="106"/>
        <v>#NUM!</v>
      </c>
      <c r="K225" s="347" t="e">
        <f t="shared" si="101"/>
        <v>#NUM!</v>
      </c>
      <c r="L225" s="348" t="e">
        <f t="shared" si="135"/>
        <v>#NUM!</v>
      </c>
      <c r="M225" s="349" t="e">
        <f t="shared" si="116"/>
        <v>#NUM!</v>
      </c>
      <c r="O225" s="45">
        <v>114</v>
      </c>
      <c r="P225" s="46">
        <f t="shared" si="129"/>
        <v>49735</v>
      </c>
      <c r="Q225" s="346" t="e">
        <f t="shared" si="107"/>
        <v>#NUM!</v>
      </c>
      <c r="R225" s="347" t="e">
        <f t="shared" si="102"/>
        <v>#NUM!</v>
      </c>
      <c r="S225" s="348" t="e">
        <f t="shared" si="117"/>
        <v>#NUM!</v>
      </c>
      <c r="T225" s="349" t="e">
        <f t="shared" si="118"/>
        <v>#NUM!</v>
      </c>
      <c r="V225" s="45">
        <v>114</v>
      </c>
      <c r="W225" s="46">
        <f t="shared" si="130"/>
        <v>49735</v>
      </c>
      <c r="X225" s="346" t="e">
        <f t="shared" si="108"/>
        <v>#NUM!</v>
      </c>
      <c r="Y225" s="347" t="e">
        <f t="shared" si="103"/>
        <v>#NUM!</v>
      </c>
      <c r="Z225" s="348" t="e">
        <f t="shared" si="119"/>
        <v>#NUM!</v>
      </c>
      <c r="AA225" s="349" t="e">
        <f t="shared" si="120"/>
        <v>#NUM!</v>
      </c>
      <c r="AC225" s="45">
        <v>114</v>
      </c>
      <c r="AD225" s="46">
        <f t="shared" si="131"/>
        <v>49735</v>
      </c>
      <c r="AE225" s="346" t="e">
        <f t="shared" si="121"/>
        <v>#NUM!</v>
      </c>
      <c r="AF225" s="347" t="e">
        <f t="shared" si="109"/>
        <v>#NUM!</v>
      </c>
      <c r="AG225" s="348" t="e">
        <f t="shared" si="122"/>
        <v>#NUM!</v>
      </c>
      <c r="AH225" s="349" t="e">
        <f t="shared" si="110"/>
        <v>#NUM!</v>
      </c>
      <c r="AJ225" s="45">
        <v>114</v>
      </c>
      <c r="AK225" s="46">
        <f t="shared" si="132"/>
        <v>49735</v>
      </c>
      <c r="AL225" s="346" t="e">
        <f t="shared" si="123"/>
        <v>#NUM!</v>
      </c>
      <c r="AM225" s="347" t="e">
        <f t="shared" si="111"/>
        <v>#NUM!</v>
      </c>
      <c r="AN225" s="348" t="e">
        <f t="shared" si="124"/>
        <v>#NUM!</v>
      </c>
      <c r="AO225" s="349" t="e">
        <f t="shared" si="112"/>
        <v>#NUM!</v>
      </c>
      <c r="AQ225" s="45">
        <v>114</v>
      </c>
      <c r="AR225" s="46">
        <f t="shared" si="133"/>
        <v>49766</v>
      </c>
      <c r="AS225" s="346">
        <f t="shared" si="125"/>
        <v>0</v>
      </c>
      <c r="AT225" s="347">
        <f t="shared" si="113"/>
        <v>0</v>
      </c>
      <c r="AU225" s="348">
        <f t="shared" si="126"/>
        <v>0</v>
      </c>
      <c r="AV225" s="349">
        <f t="shared" si="114"/>
        <v>0</v>
      </c>
    </row>
    <row r="226" spans="1:48" x14ac:dyDescent="0.45">
      <c r="A226" s="45">
        <v>115</v>
      </c>
      <c r="B226" s="46">
        <f t="shared" si="127"/>
        <v>49766</v>
      </c>
      <c r="C226" s="346" t="e">
        <f t="shared" si="134"/>
        <v>#NUM!</v>
      </c>
      <c r="D226" s="347" t="e">
        <f t="shared" si="104"/>
        <v>#NUM!</v>
      </c>
      <c r="E226" s="355" t="e">
        <f t="shared" si="105"/>
        <v>#NUM!</v>
      </c>
      <c r="F226" s="349" t="e">
        <f t="shared" si="115"/>
        <v>#NUM!</v>
      </c>
      <c r="H226" s="45">
        <v>115</v>
      </c>
      <c r="I226" s="46">
        <f t="shared" si="128"/>
        <v>49766</v>
      </c>
      <c r="J226" s="346" t="e">
        <f t="shared" si="106"/>
        <v>#NUM!</v>
      </c>
      <c r="K226" s="347" t="e">
        <f t="shared" si="101"/>
        <v>#NUM!</v>
      </c>
      <c r="L226" s="348" t="e">
        <f t="shared" si="135"/>
        <v>#NUM!</v>
      </c>
      <c r="M226" s="349" t="e">
        <f t="shared" si="116"/>
        <v>#NUM!</v>
      </c>
      <c r="O226" s="45">
        <v>115</v>
      </c>
      <c r="P226" s="46">
        <f t="shared" si="129"/>
        <v>49766</v>
      </c>
      <c r="Q226" s="346" t="e">
        <f t="shared" si="107"/>
        <v>#NUM!</v>
      </c>
      <c r="R226" s="347" t="e">
        <f t="shared" si="102"/>
        <v>#NUM!</v>
      </c>
      <c r="S226" s="348" t="e">
        <f t="shared" si="117"/>
        <v>#NUM!</v>
      </c>
      <c r="T226" s="349" t="e">
        <f t="shared" si="118"/>
        <v>#NUM!</v>
      </c>
      <c r="V226" s="45">
        <v>115</v>
      </c>
      <c r="W226" s="46">
        <f t="shared" si="130"/>
        <v>49766</v>
      </c>
      <c r="X226" s="346" t="e">
        <f t="shared" si="108"/>
        <v>#NUM!</v>
      </c>
      <c r="Y226" s="347" t="e">
        <f t="shared" si="103"/>
        <v>#NUM!</v>
      </c>
      <c r="Z226" s="348" t="e">
        <f t="shared" si="119"/>
        <v>#NUM!</v>
      </c>
      <c r="AA226" s="349" t="e">
        <f t="shared" si="120"/>
        <v>#NUM!</v>
      </c>
      <c r="AC226" s="45">
        <v>115</v>
      </c>
      <c r="AD226" s="46">
        <f t="shared" si="131"/>
        <v>49766</v>
      </c>
      <c r="AE226" s="346" t="e">
        <f t="shared" si="121"/>
        <v>#NUM!</v>
      </c>
      <c r="AF226" s="347" t="e">
        <f t="shared" si="109"/>
        <v>#NUM!</v>
      </c>
      <c r="AG226" s="348" t="e">
        <f t="shared" si="122"/>
        <v>#NUM!</v>
      </c>
      <c r="AH226" s="349" t="e">
        <f t="shared" si="110"/>
        <v>#NUM!</v>
      </c>
      <c r="AJ226" s="45">
        <v>115</v>
      </c>
      <c r="AK226" s="46">
        <f t="shared" si="132"/>
        <v>49766</v>
      </c>
      <c r="AL226" s="346" t="e">
        <f t="shared" si="123"/>
        <v>#NUM!</v>
      </c>
      <c r="AM226" s="347" t="e">
        <f t="shared" si="111"/>
        <v>#NUM!</v>
      </c>
      <c r="AN226" s="348" t="e">
        <f t="shared" si="124"/>
        <v>#NUM!</v>
      </c>
      <c r="AO226" s="349" t="e">
        <f t="shared" si="112"/>
        <v>#NUM!</v>
      </c>
      <c r="AQ226" s="45">
        <v>115</v>
      </c>
      <c r="AR226" s="46">
        <f t="shared" si="133"/>
        <v>49796</v>
      </c>
      <c r="AS226" s="346">
        <f t="shared" si="125"/>
        <v>0</v>
      </c>
      <c r="AT226" s="347">
        <f t="shared" si="113"/>
        <v>0</v>
      </c>
      <c r="AU226" s="348">
        <f t="shared" si="126"/>
        <v>0</v>
      </c>
      <c r="AV226" s="349">
        <f t="shared" si="114"/>
        <v>0</v>
      </c>
    </row>
    <row r="227" spans="1:48" x14ac:dyDescent="0.45">
      <c r="A227" s="45">
        <v>116</v>
      </c>
      <c r="B227" s="46">
        <f t="shared" si="127"/>
        <v>49796</v>
      </c>
      <c r="C227" s="346" t="e">
        <f t="shared" si="134"/>
        <v>#NUM!</v>
      </c>
      <c r="D227" s="347" t="e">
        <f t="shared" si="104"/>
        <v>#NUM!</v>
      </c>
      <c r="E227" s="355" t="e">
        <f t="shared" si="105"/>
        <v>#NUM!</v>
      </c>
      <c r="F227" s="349" t="e">
        <f t="shared" si="115"/>
        <v>#NUM!</v>
      </c>
      <c r="H227" s="45">
        <v>116</v>
      </c>
      <c r="I227" s="46">
        <f t="shared" si="128"/>
        <v>49796</v>
      </c>
      <c r="J227" s="346" t="e">
        <f t="shared" si="106"/>
        <v>#NUM!</v>
      </c>
      <c r="K227" s="347" t="e">
        <f t="shared" si="101"/>
        <v>#NUM!</v>
      </c>
      <c r="L227" s="348" t="e">
        <f t="shared" si="135"/>
        <v>#NUM!</v>
      </c>
      <c r="M227" s="349" t="e">
        <f t="shared" si="116"/>
        <v>#NUM!</v>
      </c>
      <c r="O227" s="45">
        <v>116</v>
      </c>
      <c r="P227" s="46">
        <f t="shared" si="129"/>
        <v>49796</v>
      </c>
      <c r="Q227" s="346" t="e">
        <f t="shared" si="107"/>
        <v>#NUM!</v>
      </c>
      <c r="R227" s="347" t="e">
        <f t="shared" si="102"/>
        <v>#NUM!</v>
      </c>
      <c r="S227" s="348" t="e">
        <f t="shared" si="117"/>
        <v>#NUM!</v>
      </c>
      <c r="T227" s="349" t="e">
        <f t="shared" si="118"/>
        <v>#NUM!</v>
      </c>
      <c r="V227" s="45">
        <v>116</v>
      </c>
      <c r="W227" s="46">
        <f t="shared" si="130"/>
        <v>49796</v>
      </c>
      <c r="X227" s="346" t="e">
        <f t="shared" si="108"/>
        <v>#NUM!</v>
      </c>
      <c r="Y227" s="347" t="e">
        <f t="shared" si="103"/>
        <v>#NUM!</v>
      </c>
      <c r="Z227" s="348" t="e">
        <f t="shared" si="119"/>
        <v>#NUM!</v>
      </c>
      <c r="AA227" s="349" t="e">
        <f t="shared" si="120"/>
        <v>#NUM!</v>
      </c>
      <c r="AC227" s="45">
        <v>116</v>
      </c>
      <c r="AD227" s="46">
        <f t="shared" si="131"/>
        <v>49796</v>
      </c>
      <c r="AE227" s="346" t="e">
        <f t="shared" si="121"/>
        <v>#NUM!</v>
      </c>
      <c r="AF227" s="347" t="e">
        <f t="shared" si="109"/>
        <v>#NUM!</v>
      </c>
      <c r="AG227" s="348" t="e">
        <f t="shared" si="122"/>
        <v>#NUM!</v>
      </c>
      <c r="AH227" s="349" t="e">
        <f t="shared" si="110"/>
        <v>#NUM!</v>
      </c>
      <c r="AJ227" s="45">
        <v>116</v>
      </c>
      <c r="AK227" s="46">
        <f t="shared" si="132"/>
        <v>49796</v>
      </c>
      <c r="AL227" s="346" t="e">
        <f t="shared" si="123"/>
        <v>#NUM!</v>
      </c>
      <c r="AM227" s="347" t="e">
        <f t="shared" si="111"/>
        <v>#NUM!</v>
      </c>
      <c r="AN227" s="348" t="e">
        <f t="shared" si="124"/>
        <v>#NUM!</v>
      </c>
      <c r="AO227" s="349" t="e">
        <f t="shared" si="112"/>
        <v>#NUM!</v>
      </c>
      <c r="AQ227" s="45">
        <v>116</v>
      </c>
      <c r="AR227" s="46">
        <f t="shared" si="133"/>
        <v>49827</v>
      </c>
      <c r="AS227" s="346">
        <f t="shared" si="125"/>
        <v>0</v>
      </c>
      <c r="AT227" s="347">
        <f t="shared" si="113"/>
        <v>0</v>
      </c>
      <c r="AU227" s="348">
        <f t="shared" si="126"/>
        <v>0</v>
      </c>
      <c r="AV227" s="349">
        <f t="shared" si="114"/>
        <v>0</v>
      </c>
    </row>
    <row r="228" spans="1:48" x14ac:dyDescent="0.45">
      <c r="A228" s="45">
        <v>117</v>
      </c>
      <c r="B228" s="46">
        <f t="shared" si="127"/>
        <v>49827</v>
      </c>
      <c r="C228" s="346" t="e">
        <f t="shared" si="134"/>
        <v>#NUM!</v>
      </c>
      <c r="D228" s="347" t="e">
        <f t="shared" si="104"/>
        <v>#NUM!</v>
      </c>
      <c r="E228" s="355" t="e">
        <f t="shared" si="105"/>
        <v>#NUM!</v>
      </c>
      <c r="F228" s="349" t="e">
        <f t="shared" si="115"/>
        <v>#NUM!</v>
      </c>
      <c r="H228" s="45">
        <v>117</v>
      </c>
      <c r="I228" s="46">
        <f t="shared" si="128"/>
        <v>49827</v>
      </c>
      <c r="J228" s="346" t="e">
        <f t="shared" si="106"/>
        <v>#NUM!</v>
      </c>
      <c r="K228" s="347" t="e">
        <f t="shared" si="101"/>
        <v>#NUM!</v>
      </c>
      <c r="L228" s="348" t="e">
        <f t="shared" si="135"/>
        <v>#NUM!</v>
      </c>
      <c r="M228" s="349" t="e">
        <f t="shared" si="116"/>
        <v>#NUM!</v>
      </c>
      <c r="O228" s="45">
        <v>117</v>
      </c>
      <c r="P228" s="46">
        <f t="shared" si="129"/>
        <v>49827</v>
      </c>
      <c r="Q228" s="346" t="e">
        <f t="shared" si="107"/>
        <v>#NUM!</v>
      </c>
      <c r="R228" s="347" t="e">
        <f t="shared" si="102"/>
        <v>#NUM!</v>
      </c>
      <c r="S228" s="348" t="e">
        <f t="shared" si="117"/>
        <v>#NUM!</v>
      </c>
      <c r="T228" s="349" t="e">
        <f t="shared" si="118"/>
        <v>#NUM!</v>
      </c>
      <c r="V228" s="45">
        <v>117</v>
      </c>
      <c r="W228" s="46">
        <f t="shared" si="130"/>
        <v>49827</v>
      </c>
      <c r="X228" s="346" t="e">
        <f t="shared" si="108"/>
        <v>#NUM!</v>
      </c>
      <c r="Y228" s="347" t="e">
        <f t="shared" si="103"/>
        <v>#NUM!</v>
      </c>
      <c r="Z228" s="348" t="e">
        <f t="shared" si="119"/>
        <v>#NUM!</v>
      </c>
      <c r="AA228" s="349" t="e">
        <f t="shared" si="120"/>
        <v>#NUM!</v>
      </c>
      <c r="AC228" s="45">
        <v>117</v>
      </c>
      <c r="AD228" s="46">
        <f t="shared" si="131"/>
        <v>49827</v>
      </c>
      <c r="AE228" s="346" t="e">
        <f t="shared" si="121"/>
        <v>#NUM!</v>
      </c>
      <c r="AF228" s="347" t="e">
        <f t="shared" si="109"/>
        <v>#NUM!</v>
      </c>
      <c r="AG228" s="348" t="e">
        <f t="shared" si="122"/>
        <v>#NUM!</v>
      </c>
      <c r="AH228" s="349" t="e">
        <f t="shared" si="110"/>
        <v>#NUM!</v>
      </c>
      <c r="AJ228" s="45">
        <v>117</v>
      </c>
      <c r="AK228" s="46">
        <f t="shared" si="132"/>
        <v>49827</v>
      </c>
      <c r="AL228" s="346" t="e">
        <f t="shared" si="123"/>
        <v>#NUM!</v>
      </c>
      <c r="AM228" s="347" t="e">
        <f t="shared" si="111"/>
        <v>#NUM!</v>
      </c>
      <c r="AN228" s="348" t="e">
        <f t="shared" si="124"/>
        <v>#NUM!</v>
      </c>
      <c r="AO228" s="349" t="e">
        <f t="shared" si="112"/>
        <v>#NUM!</v>
      </c>
      <c r="AQ228" s="45">
        <v>117</v>
      </c>
      <c r="AR228" s="46">
        <f t="shared" si="133"/>
        <v>49857</v>
      </c>
      <c r="AS228" s="346">
        <f t="shared" si="125"/>
        <v>0</v>
      </c>
      <c r="AT228" s="347">
        <f t="shared" si="113"/>
        <v>0</v>
      </c>
      <c r="AU228" s="348">
        <f t="shared" si="126"/>
        <v>0</v>
      </c>
      <c r="AV228" s="349">
        <f t="shared" si="114"/>
        <v>0</v>
      </c>
    </row>
    <row r="229" spans="1:48" x14ac:dyDescent="0.45">
      <c r="A229" s="45">
        <v>118</v>
      </c>
      <c r="B229" s="46">
        <f t="shared" si="127"/>
        <v>49857</v>
      </c>
      <c r="C229" s="346" t="e">
        <f t="shared" si="134"/>
        <v>#NUM!</v>
      </c>
      <c r="D229" s="347" t="e">
        <f t="shared" si="104"/>
        <v>#NUM!</v>
      </c>
      <c r="E229" s="355" t="e">
        <f t="shared" si="105"/>
        <v>#NUM!</v>
      </c>
      <c r="F229" s="349" t="e">
        <f t="shared" si="115"/>
        <v>#NUM!</v>
      </c>
      <c r="H229" s="45">
        <v>118</v>
      </c>
      <c r="I229" s="46">
        <f t="shared" si="128"/>
        <v>49857</v>
      </c>
      <c r="J229" s="346" t="e">
        <f t="shared" si="106"/>
        <v>#NUM!</v>
      </c>
      <c r="K229" s="347" t="e">
        <f t="shared" si="101"/>
        <v>#NUM!</v>
      </c>
      <c r="L229" s="348" t="e">
        <f t="shared" si="135"/>
        <v>#NUM!</v>
      </c>
      <c r="M229" s="349" t="e">
        <f t="shared" si="116"/>
        <v>#NUM!</v>
      </c>
      <c r="O229" s="45">
        <v>118</v>
      </c>
      <c r="P229" s="46">
        <f t="shared" si="129"/>
        <v>49857</v>
      </c>
      <c r="Q229" s="346" t="e">
        <f t="shared" si="107"/>
        <v>#NUM!</v>
      </c>
      <c r="R229" s="347" t="e">
        <f t="shared" si="102"/>
        <v>#NUM!</v>
      </c>
      <c r="S229" s="348" t="e">
        <f t="shared" si="117"/>
        <v>#NUM!</v>
      </c>
      <c r="T229" s="349" t="e">
        <f t="shared" si="118"/>
        <v>#NUM!</v>
      </c>
      <c r="V229" s="45">
        <v>118</v>
      </c>
      <c r="W229" s="46">
        <f t="shared" si="130"/>
        <v>49857</v>
      </c>
      <c r="X229" s="346" t="e">
        <f t="shared" si="108"/>
        <v>#NUM!</v>
      </c>
      <c r="Y229" s="347" t="e">
        <f t="shared" si="103"/>
        <v>#NUM!</v>
      </c>
      <c r="Z229" s="348" t="e">
        <f t="shared" si="119"/>
        <v>#NUM!</v>
      </c>
      <c r="AA229" s="349" t="e">
        <f t="shared" si="120"/>
        <v>#NUM!</v>
      </c>
      <c r="AC229" s="45">
        <v>118</v>
      </c>
      <c r="AD229" s="46">
        <f t="shared" si="131"/>
        <v>49857</v>
      </c>
      <c r="AE229" s="346" t="e">
        <f t="shared" si="121"/>
        <v>#NUM!</v>
      </c>
      <c r="AF229" s="347" t="e">
        <f t="shared" si="109"/>
        <v>#NUM!</v>
      </c>
      <c r="AG229" s="348" t="e">
        <f t="shared" si="122"/>
        <v>#NUM!</v>
      </c>
      <c r="AH229" s="349" t="e">
        <f t="shared" si="110"/>
        <v>#NUM!</v>
      </c>
      <c r="AJ229" s="45">
        <v>118</v>
      </c>
      <c r="AK229" s="46">
        <f t="shared" si="132"/>
        <v>49857</v>
      </c>
      <c r="AL229" s="346" t="e">
        <f t="shared" si="123"/>
        <v>#NUM!</v>
      </c>
      <c r="AM229" s="347" t="e">
        <f t="shared" si="111"/>
        <v>#NUM!</v>
      </c>
      <c r="AN229" s="348" t="e">
        <f t="shared" si="124"/>
        <v>#NUM!</v>
      </c>
      <c r="AO229" s="349" t="e">
        <f t="shared" si="112"/>
        <v>#NUM!</v>
      </c>
      <c r="AQ229" s="45">
        <v>118</v>
      </c>
      <c r="AR229" s="46">
        <f t="shared" si="133"/>
        <v>49888</v>
      </c>
      <c r="AS229" s="346">
        <f t="shared" si="125"/>
        <v>0</v>
      </c>
      <c r="AT229" s="347">
        <f t="shared" si="113"/>
        <v>0</v>
      </c>
      <c r="AU229" s="348">
        <f t="shared" si="126"/>
        <v>0</v>
      </c>
      <c r="AV229" s="349">
        <f t="shared" si="114"/>
        <v>0</v>
      </c>
    </row>
    <row r="230" spans="1:48" x14ac:dyDescent="0.45">
      <c r="A230" s="45">
        <v>119</v>
      </c>
      <c r="B230" s="46">
        <f t="shared" si="127"/>
        <v>49888</v>
      </c>
      <c r="C230" s="346" t="e">
        <f t="shared" si="134"/>
        <v>#NUM!</v>
      </c>
      <c r="D230" s="347" t="e">
        <f t="shared" si="104"/>
        <v>#NUM!</v>
      </c>
      <c r="E230" s="355" t="e">
        <f t="shared" si="105"/>
        <v>#NUM!</v>
      </c>
      <c r="F230" s="349" t="e">
        <f t="shared" si="115"/>
        <v>#NUM!</v>
      </c>
      <c r="H230" s="45">
        <v>119</v>
      </c>
      <c r="I230" s="46">
        <f t="shared" si="128"/>
        <v>49888</v>
      </c>
      <c r="J230" s="346" t="e">
        <f t="shared" si="106"/>
        <v>#NUM!</v>
      </c>
      <c r="K230" s="347" t="e">
        <f t="shared" si="101"/>
        <v>#NUM!</v>
      </c>
      <c r="L230" s="348" t="e">
        <f t="shared" si="135"/>
        <v>#NUM!</v>
      </c>
      <c r="M230" s="349" t="e">
        <f t="shared" si="116"/>
        <v>#NUM!</v>
      </c>
      <c r="O230" s="45">
        <v>119</v>
      </c>
      <c r="P230" s="46">
        <f t="shared" si="129"/>
        <v>49888</v>
      </c>
      <c r="Q230" s="346" t="e">
        <f t="shared" si="107"/>
        <v>#NUM!</v>
      </c>
      <c r="R230" s="347" t="e">
        <f t="shared" si="102"/>
        <v>#NUM!</v>
      </c>
      <c r="S230" s="348" t="e">
        <f t="shared" si="117"/>
        <v>#NUM!</v>
      </c>
      <c r="T230" s="349" t="e">
        <f t="shared" si="118"/>
        <v>#NUM!</v>
      </c>
      <c r="V230" s="45">
        <v>119</v>
      </c>
      <c r="W230" s="46">
        <f t="shared" si="130"/>
        <v>49888</v>
      </c>
      <c r="X230" s="346" t="e">
        <f t="shared" si="108"/>
        <v>#NUM!</v>
      </c>
      <c r="Y230" s="347" t="e">
        <f t="shared" si="103"/>
        <v>#NUM!</v>
      </c>
      <c r="Z230" s="348" t="e">
        <f t="shared" si="119"/>
        <v>#NUM!</v>
      </c>
      <c r="AA230" s="349" t="e">
        <f t="shared" si="120"/>
        <v>#NUM!</v>
      </c>
      <c r="AC230" s="45">
        <v>119</v>
      </c>
      <c r="AD230" s="46">
        <f t="shared" si="131"/>
        <v>49888</v>
      </c>
      <c r="AE230" s="346" t="e">
        <f t="shared" si="121"/>
        <v>#NUM!</v>
      </c>
      <c r="AF230" s="347" t="e">
        <f t="shared" si="109"/>
        <v>#NUM!</v>
      </c>
      <c r="AG230" s="348" t="e">
        <f t="shared" si="122"/>
        <v>#NUM!</v>
      </c>
      <c r="AH230" s="349" t="e">
        <f t="shared" si="110"/>
        <v>#NUM!</v>
      </c>
      <c r="AJ230" s="45">
        <v>119</v>
      </c>
      <c r="AK230" s="46">
        <f t="shared" si="132"/>
        <v>49888</v>
      </c>
      <c r="AL230" s="346" t="e">
        <f t="shared" si="123"/>
        <v>#NUM!</v>
      </c>
      <c r="AM230" s="347" t="e">
        <f t="shared" si="111"/>
        <v>#NUM!</v>
      </c>
      <c r="AN230" s="348" t="e">
        <f t="shared" si="124"/>
        <v>#NUM!</v>
      </c>
      <c r="AO230" s="349" t="e">
        <f t="shared" si="112"/>
        <v>#NUM!</v>
      </c>
      <c r="AQ230" s="45">
        <v>119</v>
      </c>
      <c r="AR230" s="46">
        <f t="shared" si="133"/>
        <v>49919</v>
      </c>
      <c r="AS230" s="346">
        <f t="shared" si="125"/>
        <v>0</v>
      </c>
      <c r="AT230" s="347">
        <f t="shared" si="113"/>
        <v>0</v>
      </c>
      <c r="AU230" s="348">
        <f t="shared" si="126"/>
        <v>0</v>
      </c>
      <c r="AV230" s="349">
        <f t="shared" si="114"/>
        <v>0</v>
      </c>
    </row>
    <row r="231" spans="1:48" ht="14.65" thickBot="1" x14ac:dyDescent="0.5">
      <c r="A231" s="47">
        <v>120</v>
      </c>
      <c r="B231" s="48">
        <f t="shared" si="127"/>
        <v>49919</v>
      </c>
      <c r="C231" s="350" t="e">
        <f t="shared" si="134"/>
        <v>#NUM!</v>
      </c>
      <c r="D231" s="351" t="e">
        <f t="shared" si="104"/>
        <v>#NUM!</v>
      </c>
      <c r="E231" s="356" t="e">
        <f t="shared" si="105"/>
        <v>#NUM!</v>
      </c>
      <c r="F231" s="353" t="e">
        <f t="shared" si="115"/>
        <v>#NUM!</v>
      </c>
      <c r="H231" s="47">
        <v>120</v>
      </c>
      <c r="I231" s="48">
        <f t="shared" si="128"/>
        <v>49919</v>
      </c>
      <c r="J231" s="350" t="e">
        <f t="shared" si="106"/>
        <v>#NUM!</v>
      </c>
      <c r="K231" s="351" t="e">
        <f t="shared" si="101"/>
        <v>#NUM!</v>
      </c>
      <c r="L231" s="352" t="e">
        <f t="shared" si="135"/>
        <v>#NUM!</v>
      </c>
      <c r="M231" s="353" t="e">
        <f t="shared" si="116"/>
        <v>#NUM!</v>
      </c>
      <c r="O231" s="47">
        <v>120</v>
      </c>
      <c r="P231" s="48">
        <f t="shared" si="129"/>
        <v>49919</v>
      </c>
      <c r="Q231" s="350" t="e">
        <f t="shared" si="107"/>
        <v>#NUM!</v>
      </c>
      <c r="R231" s="351" t="e">
        <f t="shared" si="102"/>
        <v>#NUM!</v>
      </c>
      <c r="S231" s="352" t="e">
        <f t="shared" si="117"/>
        <v>#NUM!</v>
      </c>
      <c r="T231" s="353" t="e">
        <f t="shared" si="118"/>
        <v>#NUM!</v>
      </c>
      <c r="V231" s="47">
        <v>120</v>
      </c>
      <c r="W231" s="48">
        <f t="shared" si="130"/>
        <v>49919</v>
      </c>
      <c r="X231" s="350" t="e">
        <f t="shared" si="108"/>
        <v>#NUM!</v>
      </c>
      <c r="Y231" s="351" t="e">
        <f t="shared" si="103"/>
        <v>#NUM!</v>
      </c>
      <c r="Z231" s="352" t="e">
        <f t="shared" si="119"/>
        <v>#NUM!</v>
      </c>
      <c r="AA231" s="353" t="e">
        <f t="shared" si="120"/>
        <v>#NUM!</v>
      </c>
      <c r="AC231" s="47">
        <v>120</v>
      </c>
      <c r="AD231" s="48">
        <f t="shared" si="131"/>
        <v>49919</v>
      </c>
      <c r="AE231" s="350" t="e">
        <f t="shared" si="121"/>
        <v>#NUM!</v>
      </c>
      <c r="AF231" s="351" t="e">
        <f t="shared" si="109"/>
        <v>#NUM!</v>
      </c>
      <c r="AG231" s="352" t="e">
        <f t="shared" si="122"/>
        <v>#NUM!</v>
      </c>
      <c r="AH231" s="353" t="e">
        <f t="shared" si="110"/>
        <v>#NUM!</v>
      </c>
      <c r="AJ231" s="47">
        <v>120</v>
      </c>
      <c r="AK231" s="48">
        <f t="shared" si="132"/>
        <v>49919</v>
      </c>
      <c r="AL231" s="350" t="e">
        <f t="shared" si="123"/>
        <v>#NUM!</v>
      </c>
      <c r="AM231" s="351" t="e">
        <f t="shared" si="111"/>
        <v>#NUM!</v>
      </c>
      <c r="AN231" s="352" t="e">
        <f t="shared" si="124"/>
        <v>#NUM!</v>
      </c>
      <c r="AO231" s="353" t="e">
        <f t="shared" si="112"/>
        <v>#NUM!</v>
      </c>
      <c r="AQ231" s="47">
        <v>120</v>
      </c>
      <c r="AR231" s="48">
        <f t="shared" si="133"/>
        <v>49949</v>
      </c>
      <c r="AS231" s="350">
        <f t="shared" si="125"/>
        <v>0</v>
      </c>
      <c r="AT231" s="351">
        <f t="shared" si="113"/>
        <v>0</v>
      </c>
      <c r="AU231" s="352">
        <f t="shared" si="126"/>
        <v>0</v>
      </c>
      <c r="AV231" s="353">
        <f t="shared" si="114"/>
        <v>0</v>
      </c>
    </row>
    <row r="232" spans="1:48" x14ac:dyDescent="0.45">
      <c r="A232" s="43">
        <v>121</v>
      </c>
      <c r="B232" s="44">
        <f t="shared" si="127"/>
        <v>49949</v>
      </c>
      <c r="C232" s="344" t="e">
        <f t="shared" si="134"/>
        <v>#NUM!</v>
      </c>
      <c r="D232" s="253" t="e">
        <f t="shared" si="104"/>
        <v>#NUM!</v>
      </c>
      <c r="E232" s="354" t="e">
        <f t="shared" si="105"/>
        <v>#NUM!</v>
      </c>
      <c r="F232" s="254" t="e">
        <f t="shared" si="115"/>
        <v>#NUM!</v>
      </c>
      <c r="H232" s="43">
        <v>121</v>
      </c>
      <c r="I232" s="44">
        <f t="shared" si="128"/>
        <v>49949</v>
      </c>
      <c r="J232" s="344" t="e">
        <f t="shared" si="106"/>
        <v>#NUM!</v>
      </c>
      <c r="K232" s="253" t="e">
        <f t="shared" si="101"/>
        <v>#NUM!</v>
      </c>
      <c r="L232" s="345" t="e">
        <f t="shared" si="135"/>
        <v>#NUM!</v>
      </c>
      <c r="M232" s="254" t="e">
        <f t="shared" si="116"/>
        <v>#NUM!</v>
      </c>
      <c r="O232" s="43">
        <v>121</v>
      </c>
      <c r="P232" s="44">
        <f t="shared" si="129"/>
        <v>49949</v>
      </c>
      <c r="Q232" s="344" t="e">
        <f t="shared" si="107"/>
        <v>#NUM!</v>
      </c>
      <c r="R232" s="253" t="e">
        <f t="shared" si="102"/>
        <v>#NUM!</v>
      </c>
      <c r="S232" s="345" t="e">
        <f t="shared" si="117"/>
        <v>#NUM!</v>
      </c>
      <c r="T232" s="254" t="e">
        <f t="shared" si="118"/>
        <v>#NUM!</v>
      </c>
      <c r="V232" s="43">
        <v>121</v>
      </c>
      <c r="W232" s="44">
        <f t="shared" si="130"/>
        <v>49949</v>
      </c>
      <c r="X232" s="344" t="e">
        <f t="shared" si="108"/>
        <v>#NUM!</v>
      </c>
      <c r="Y232" s="253" t="e">
        <f t="shared" si="103"/>
        <v>#NUM!</v>
      </c>
      <c r="Z232" s="345" t="e">
        <f t="shared" si="119"/>
        <v>#NUM!</v>
      </c>
      <c r="AA232" s="254" t="e">
        <f t="shared" si="120"/>
        <v>#NUM!</v>
      </c>
      <c r="AC232" s="43">
        <v>121</v>
      </c>
      <c r="AD232" s="44">
        <f t="shared" si="131"/>
        <v>49949</v>
      </c>
      <c r="AE232" s="344" t="e">
        <f t="shared" si="121"/>
        <v>#NUM!</v>
      </c>
      <c r="AF232" s="253" t="e">
        <f t="shared" si="109"/>
        <v>#NUM!</v>
      </c>
      <c r="AG232" s="345" t="e">
        <f t="shared" si="122"/>
        <v>#NUM!</v>
      </c>
      <c r="AH232" s="254" t="e">
        <f t="shared" si="110"/>
        <v>#NUM!</v>
      </c>
      <c r="AJ232" s="43">
        <v>121</v>
      </c>
      <c r="AK232" s="44">
        <f t="shared" si="132"/>
        <v>49949</v>
      </c>
      <c r="AL232" s="344" t="e">
        <f t="shared" si="123"/>
        <v>#NUM!</v>
      </c>
      <c r="AM232" s="253" t="e">
        <f t="shared" si="111"/>
        <v>#NUM!</v>
      </c>
      <c r="AN232" s="345" t="e">
        <f t="shared" si="124"/>
        <v>#NUM!</v>
      </c>
      <c r="AO232" s="254" t="e">
        <f t="shared" si="112"/>
        <v>#NUM!</v>
      </c>
      <c r="AQ232" s="43">
        <v>121</v>
      </c>
      <c r="AR232" s="44">
        <f t="shared" si="133"/>
        <v>49980</v>
      </c>
      <c r="AS232" s="344">
        <f t="shared" si="125"/>
        <v>0</v>
      </c>
      <c r="AT232" s="253">
        <f t="shared" si="113"/>
        <v>0</v>
      </c>
      <c r="AU232" s="345">
        <f t="shared" si="126"/>
        <v>0</v>
      </c>
      <c r="AV232" s="254">
        <f t="shared" si="114"/>
        <v>0</v>
      </c>
    </row>
    <row r="233" spans="1:48" x14ac:dyDescent="0.45">
      <c r="A233" s="45">
        <v>122</v>
      </c>
      <c r="B233" s="46">
        <f t="shared" si="127"/>
        <v>49980</v>
      </c>
      <c r="C233" s="346" t="e">
        <f t="shared" si="134"/>
        <v>#NUM!</v>
      </c>
      <c r="D233" s="347" t="e">
        <f t="shared" si="104"/>
        <v>#NUM!</v>
      </c>
      <c r="E233" s="355" t="e">
        <f t="shared" si="105"/>
        <v>#NUM!</v>
      </c>
      <c r="F233" s="349" t="e">
        <f t="shared" si="115"/>
        <v>#NUM!</v>
      </c>
      <c r="H233" s="45">
        <v>122</v>
      </c>
      <c r="I233" s="46">
        <f t="shared" si="128"/>
        <v>49980</v>
      </c>
      <c r="J233" s="346" t="e">
        <f t="shared" si="106"/>
        <v>#NUM!</v>
      </c>
      <c r="K233" s="347" t="e">
        <f t="shared" si="101"/>
        <v>#NUM!</v>
      </c>
      <c r="L233" s="348" t="e">
        <f t="shared" si="135"/>
        <v>#NUM!</v>
      </c>
      <c r="M233" s="349" t="e">
        <f t="shared" si="116"/>
        <v>#NUM!</v>
      </c>
      <c r="O233" s="45">
        <v>122</v>
      </c>
      <c r="P233" s="46">
        <f t="shared" si="129"/>
        <v>49980</v>
      </c>
      <c r="Q233" s="346" t="e">
        <f t="shared" si="107"/>
        <v>#NUM!</v>
      </c>
      <c r="R233" s="347" t="e">
        <f t="shared" si="102"/>
        <v>#NUM!</v>
      </c>
      <c r="S233" s="348" t="e">
        <f t="shared" si="117"/>
        <v>#NUM!</v>
      </c>
      <c r="T233" s="349" t="e">
        <f t="shared" si="118"/>
        <v>#NUM!</v>
      </c>
      <c r="V233" s="45">
        <v>122</v>
      </c>
      <c r="W233" s="46">
        <f t="shared" si="130"/>
        <v>49980</v>
      </c>
      <c r="X233" s="346" t="e">
        <f t="shared" si="108"/>
        <v>#NUM!</v>
      </c>
      <c r="Y233" s="347" t="e">
        <f t="shared" si="103"/>
        <v>#NUM!</v>
      </c>
      <c r="Z233" s="348" t="e">
        <f t="shared" si="119"/>
        <v>#NUM!</v>
      </c>
      <c r="AA233" s="349" t="e">
        <f t="shared" si="120"/>
        <v>#NUM!</v>
      </c>
      <c r="AC233" s="45">
        <v>122</v>
      </c>
      <c r="AD233" s="46">
        <f t="shared" si="131"/>
        <v>49980</v>
      </c>
      <c r="AE233" s="346" t="e">
        <f t="shared" si="121"/>
        <v>#NUM!</v>
      </c>
      <c r="AF233" s="347" t="e">
        <f t="shared" si="109"/>
        <v>#NUM!</v>
      </c>
      <c r="AG233" s="348" t="e">
        <f t="shared" si="122"/>
        <v>#NUM!</v>
      </c>
      <c r="AH233" s="349" t="e">
        <f t="shared" si="110"/>
        <v>#NUM!</v>
      </c>
      <c r="AJ233" s="45">
        <v>122</v>
      </c>
      <c r="AK233" s="46">
        <f t="shared" si="132"/>
        <v>49980</v>
      </c>
      <c r="AL233" s="346" t="e">
        <f t="shared" si="123"/>
        <v>#NUM!</v>
      </c>
      <c r="AM233" s="347" t="e">
        <f t="shared" si="111"/>
        <v>#NUM!</v>
      </c>
      <c r="AN233" s="348" t="e">
        <f t="shared" si="124"/>
        <v>#NUM!</v>
      </c>
      <c r="AO233" s="349" t="e">
        <f t="shared" si="112"/>
        <v>#NUM!</v>
      </c>
      <c r="AQ233" s="45">
        <v>122</v>
      </c>
      <c r="AR233" s="46">
        <f t="shared" si="133"/>
        <v>50010</v>
      </c>
      <c r="AS233" s="346">
        <f t="shared" si="125"/>
        <v>0</v>
      </c>
      <c r="AT233" s="347">
        <f t="shared" si="113"/>
        <v>0</v>
      </c>
      <c r="AU233" s="348">
        <f t="shared" si="126"/>
        <v>0</v>
      </c>
      <c r="AV233" s="349">
        <f t="shared" si="114"/>
        <v>0</v>
      </c>
    </row>
    <row r="234" spans="1:48" x14ac:dyDescent="0.45">
      <c r="A234" s="45">
        <v>123</v>
      </c>
      <c r="B234" s="46">
        <f t="shared" si="127"/>
        <v>50010</v>
      </c>
      <c r="C234" s="346" t="e">
        <f t="shared" si="134"/>
        <v>#NUM!</v>
      </c>
      <c r="D234" s="347" t="e">
        <f t="shared" si="104"/>
        <v>#NUM!</v>
      </c>
      <c r="E234" s="355" t="e">
        <f t="shared" si="105"/>
        <v>#NUM!</v>
      </c>
      <c r="F234" s="349" t="e">
        <f t="shared" si="115"/>
        <v>#NUM!</v>
      </c>
      <c r="H234" s="45">
        <v>123</v>
      </c>
      <c r="I234" s="46">
        <f t="shared" si="128"/>
        <v>50010</v>
      </c>
      <c r="J234" s="346" t="e">
        <f t="shared" si="106"/>
        <v>#NUM!</v>
      </c>
      <c r="K234" s="347" t="e">
        <f t="shared" si="101"/>
        <v>#NUM!</v>
      </c>
      <c r="L234" s="348" t="e">
        <f t="shared" si="135"/>
        <v>#NUM!</v>
      </c>
      <c r="M234" s="349" t="e">
        <f t="shared" si="116"/>
        <v>#NUM!</v>
      </c>
      <c r="O234" s="45">
        <v>123</v>
      </c>
      <c r="P234" s="46">
        <f t="shared" si="129"/>
        <v>50010</v>
      </c>
      <c r="Q234" s="346" t="e">
        <f t="shared" si="107"/>
        <v>#NUM!</v>
      </c>
      <c r="R234" s="347" t="e">
        <f t="shared" si="102"/>
        <v>#NUM!</v>
      </c>
      <c r="S234" s="348" t="e">
        <f t="shared" si="117"/>
        <v>#NUM!</v>
      </c>
      <c r="T234" s="349" t="e">
        <f t="shared" si="118"/>
        <v>#NUM!</v>
      </c>
      <c r="V234" s="45">
        <v>123</v>
      </c>
      <c r="W234" s="46">
        <f t="shared" si="130"/>
        <v>50010</v>
      </c>
      <c r="X234" s="346" t="e">
        <f t="shared" si="108"/>
        <v>#NUM!</v>
      </c>
      <c r="Y234" s="347" t="e">
        <f t="shared" si="103"/>
        <v>#NUM!</v>
      </c>
      <c r="Z234" s="348" t="e">
        <f t="shared" si="119"/>
        <v>#NUM!</v>
      </c>
      <c r="AA234" s="349" t="e">
        <f t="shared" si="120"/>
        <v>#NUM!</v>
      </c>
      <c r="AC234" s="45">
        <v>123</v>
      </c>
      <c r="AD234" s="46">
        <f t="shared" si="131"/>
        <v>50010</v>
      </c>
      <c r="AE234" s="346" t="e">
        <f t="shared" si="121"/>
        <v>#NUM!</v>
      </c>
      <c r="AF234" s="347" t="e">
        <f t="shared" si="109"/>
        <v>#NUM!</v>
      </c>
      <c r="AG234" s="348" t="e">
        <f t="shared" si="122"/>
        <v>#NUM!</v>
      </c>
      <c r="AH234" s="349" t="e">
        <f t="shared" si="110"/>
        <v>#NUM!</v>
      </c>
      <c r="AJ234" s="45">
        <v>123</v>
      </c>
      <c r="AK234" s="46">
        <f t="shared" si="132"/>
        <v>50010</v>
      </c>
      <c r="AL234" s="346" t="e">
        <f t="shared" si="123"/>
        <v>#NUM!</v>
      </c>
      <c r="AM234" s="347" t="e">
        <f t="shared" si="111"/>
        <v>#NUM!</v>
      </c>
      <c r="AN234" s="348" t="e">
        <f t="shared" si="124"/>
        <v>#NUM!</v>
      </c>
      <c r="AO234" s="349" t="e">
        <f t="shared" si="112"/>
        <v>#NUM!</v>
      </c>
      <c r="AQ234" s="45">
        <v>123</v>
      </c>
      <c r="AR234" s="46">
        <f t="shared" si="133"/>
        <v>50041</v>
      </c>
      <c r="AS234" s="346">
        <f t="shared" si="125"/>
        <v>0</v>
      </c>
      <c r="AT234" s="347">
        <f t="shared" si="113"/>
        <v>0</v>
      </c>
      <c r="AU234" s="348">
        <f t="shared" si="126"/>
        <v>0</v>
      </c>
      <c r="AV234" s="349">
        <f t="shared" si="114"/>
        <v>0</v>
      </c>
    </row>
    <row r="235" spans="1:48" x14ac:dyDescent="0.45">
      <c r="A235" s="45">
        <v>124</v>
      </c>
      <c r="B235" s="46">
        <f t="shared" si="127"/>
        <v>50041</v>
      </c>
      <c r="C235" s="346" t="e">
        <f t="shared" si="134"/>
        <v>#NUM!</v>
      </c>
      <c r="D235" s="347" t="e">
        <f t="shared" si="104"/>
        <v>#NUM!</v>
      </c>
      <c r="E235" s="355" t="e">
        <f t="shared" si="105"/>
        <v>#NUM!</v>
      </c>
      <c r="F235" s="349" t="e">
        <f t="shared" si="115"/>
        <v>#NUM!</v>
      </c>
      <c r="H235" s="45">
        <v>124</v>
      </c>
      <c r="I235" s="46">
        <f t="shared" si="128"/>
        <v>50041</v>
      </c>
      <c r="J235" s="346" t="e">
        <f t="shared" si="106"/>
        <v>#NUM!</v>
      </c>
      <c r="K235" s="347" t="e">
        <f t="shared" si="101"/>
        <v>#NUM!</v>
      </c>
      <c r="L235" s="348" t="e">
        <f t="shared" si="135"/>
        <v>#NUM!</v>
      </c>
      <c r="M235" s="349" t="e">
        <f t="shared" si="116"/>
        <v>#NUM!</v>
      </c>
      <c r="O235" s="45">
        <v>124</v>
      </c>
      <c r="P235" s="46">
        <f t="shared" si="129"/>
        <v>50041</v>
      </c>
      <c r="Q235" s="346" t="e">
        <f t="shared" si="107"/>
        <v>#NUM!</v>
      </c>
      <c r="R235" s="347" t="e">
        <f t="shared" si="102"/>
        <v>#NUM!</v>
      </c>
      <c r="S235" s="348" t="e">
        <f t="shared" si="117"/>
        <v>#NUM!</v>
      </c>
      <c r="T235" s="349" t="e">
        <f t="shared" si="118"/>
        <v>#NUM!</v>
      </c>
      <c r="V235" s="45">
        <v>124</v>
      </c>
      <c r="W235" s="46">
        <f t="shared" si="130"/>
        <v>50041</v>
      </c>
      <c r="X235" s="346" t="e">
        <f t="shared" si="108"/>
        <v>#NUM!</v>
      </c>
      <c r="Y235" s="347" t="e">
        <f t="shared" si="103"/>
        <v>#NUM!</v>
      </c>
      <c r="Z235" s="348" t="e">
        <f t="shared" si="119"/>
        <v>#NUM!</v>
      </c>
      <c r="AA235" s="349" t="e">
        <f t="shared" si="120"/>
        <v>#NUM!</v>
      </c>
      <c r="AC235" s="45">
        <v>124</v>
      </c>
      <c r="AD235" s="46">
        <f t="shared" si="131"/>
        <v>50041</v>
      </c>
      <c r="AE235" s="346" t="e">
        <f t="shared" si="121"/>
        <v>#NUM!</v>
      </c>
      <c r="AF235" s="347" t="e">
        <f t="shared" si="109"/>
        <v>#NUM!</v>
      </c>
      <c r="AG235" s="348" t="e">
        <f t="shared" si="122"/>
        <v>#NUM!</v>
      </c>
      <c r="AH235" s="349" t="e">
        <f t="shared" si="110"/>
        <v>#NUM!</v>
      </c>
      <c r="AJ235" s="45">
        <v>124</v>
      </c>
      <c r="AK235" s="46">
        <f t="shared" si="132"/>
        <v>50041</v>
      </c>
      <c r="AL235" s="346" t="e">
        <f t="shared" si="123"/>
        <v>#NUM!</v>
      </c>
      <c r="AM235" s="347" t="e">
        <f t="shared" si="111"/>
        <v>#NUM!</v>
      </c>
      <c r="AN235" s="348" t="e">
        <f t="shared" si="124"/>
        <v>#NUM!</v>
      </c>
      <c r="AO235" s="349" t="e">
        <f t="shared" si="112"/>
        <v>#NUM!</v>
      </c>
      <c r="AQ235" s="45">
        <v>124</v>
      </c>
      <c r="AR235" s="46">
        <f t="shared" si="133"/>
        <v>50072</v>
      </c>
      <c r="AS235" s="346">
        <f t="shared" si="125"/>
        <v>0</v>
      </c>
      <c r="AT235" s="347">
        <f t="shared" si="113"/>
        <v>0</v>
      </c>
      <c r="AU235" s="348">
        <f t="shared" si="126"/>
        <v>0</v>
      </c>
      <c r="AV235" s="349">
        <f t="shared" si="114"/>
        <v>0</v>
      </c>
    </row>
    <row r="236" spans="1:48" x14ac:dyDescent="0.45">
      <c r="A236" s="45">
        <v>125</v>
      </c>
      <c r="B236" s="46">
        <f t="shared" si="127"/>
        <v>50072</v>
      </c>
      <c r="C236" s="346" t="e">
        <f t="shared" si="134"/>
        <v>#NUM!</v>
      </c>
      <c r="D236" s="347" t="e">
        <f t="shared" si="104"/>
        <v>#NUM!</v>
      </c>
      <c r="E236" s="355" t="e">
        <f t="shared" si="105"/>
        <v>#NUM!</v>
      </c>
      <c r="F236" s="349" t="e">
        <f t="shared" si="115"/>
        <v>#NUM!</v>
      </c>
      <c r="H236" s="45">
        <v>125</v>
      </c>
      <c r="I236" s="46">
        <f t="shared" si="128"/>
        <v>50072</v>
      </c>
      <c r="J236" s="346" t="e">
        <f t="shared" si="106"/>
        <v>#NUM!</v>
      </c>
      <c r="K236" s="347" t="e">
        <f t="shared" si="101"/>
        <v>#NUM!</v>
      </c>
      <c r="L236" s="348" t="e">
        <f t="shared" si="135"/>
        <v>#NUM!</v>
      </c>
      <c r="M236" s="349" t="e">
        <f t="shared" si="116"/>
        <v>#NUM!</v>
      </c>
      <c r="O236" s="45">
        <v>125</v>
      </c>
      <c r="P236" s="46">
        <f t="shared" si="129"/>
        <v>50072</v>
      </c>
      <c r="Q236" s="346" t="e">
        <f t="shared" si="107"/>
        <v>#NUM!</v>
      </c>
      <c r="R236" s="347" t="e">
        <f t="shared" si="102"/>
        <v>#NUM!</v>
      </c>
      <c r="S236" s="348" t="e">
        <f t="shared" si="117"/>
        <v>#NUM!</v>
      </c>
      <c r="T236" s="349" t="e">
        <f t="shared" si="118"/>
        <v>#NUM!</v>
      </c>
      <c r="V236" s="45">
        <v>125</v>
      </c>
      <c r="W236" s="46">
        <f t="shared" si="130"/>
        <v>50072</v>
      </c>
      <c r="X236" s="346" t="e">
        <f t="shared" si="108"/>
        <v>#NUM!</v>
      </c>
      <c r="Y236" s="347" t="e">
        <f t="shared" si="103"/>
        <v>#NUM!</v>
      </c>
      <c r="Z236" s="348" t="e">
        <f t="shared" si="119"/>
        <v>#NUM!</v>
      </c>
      <c r="AA236" s="349" t="e">
        <f t="shared" si="120"/>
        <v>#NUM!</v>
      </c>
      <c r="AC236" s="45">
        <v>125</v>
      </c>
      <c r="AD236" s="46">
        <f t="shared" si="131"/>
        <v>50072</v>
      </c>
      <c r="AE236" s="346" t="e">
        <f t="shared" si="121"/>
        <v>#NUM!</v>
      </c>
      <c r="AF236" s="347" t="e">
        <f t="shared" si="109"/>
        <v>#NUM!</v>
      </c>
      <c r="AG236" s="348" t="e">
        <f t="shared" si="122"/>
        <v>#NUM!</v>
      </c>
      <c r="AH236" s="349" t="e">
        <f t="shared" si="110"/>
        <v>#NUM!</v>
      </c>
      <c r="AJ236" s="45">
        <v>125</v>
      </c>
      <c r="AK236" s="46">
        <f t="shared" si="132"/>
        <v>50072</v>
      </c>
      <c r="AL236" s="346" t="e">
        <f t="shared" si="123"/>
        <v>#NUM!</v>
      </c>
      <c r="AM236" s="347" t="e">
        <f t="shared" si="111"/>
        <v>#NUM!</v>
      </c>
      <c r="AN236" s="348" t="e">
        <f t="shared" si="124"/>
        <v>#NUM!</v>
      </c>
      <c r="AO236" s="349" t="e">
        <f t="shared" si="112"/>
        <v>#NUM!</v>
      </c>
      <c r="AQ236" s="45">
        <v>125</v>
      </c>
      <c r="AR236" s="46">
        <f t="shared" si="133"/>
        <v>50100</v>
      </c>
      <c r="AS236" s="346">
        <f t="shared" si="125"/>
        <v>0</v>
      </c>
      <c r="AT236" s="347">
        <f t="shared" si="113"/>
        <v>0</v>
      </c>
      <c r="AU236" s="348">
        <f t="shared" si="126"/>
        <v>0</v>
      </c>
      <c r="AV236" s="349">
        <f t="shared" si="114"/>
        <v>0</v>
      </c>
    </row>
    <row r="237" spans="1:48" x14ac:dyDescent="0.45">
      <c r="A237" s="45">
        <v>126</v>
      </c>
      <c r="B237" s="46">
        <f t="shared" si="127"/>
        <v>50100</v>
      </c>
      <c r="C237" s="346" t="e">
        <f t="shared" si="134"/>
        <v>#NUM!</v>
      </c>
      <c r="D237" s="347" t="e">
        <f t="shared" si="104"/>
        <v>#NUM!</v>
      </c>
      <c r="E237" s="355" t="e">
        <f t="shared" si="105"/>
        <v>#NUM!</v>
      </c>
      <c r="F237" s="349" t="e">
        <f t="shared" si="115"/>
        <v>#NUM!</v>
      </c>
      <c r="H237" s="45">
        <v>126</v>
      </c>
      <c r="I237" s="46">
        <f t="shared" si="128"/>
        <v>50100</v>
      </c>
      <c r="J237" s="346" t="e">
        <f t="shared" si="106"/>
        <v>#NUM!</v>
      </c>
      <c r="K237" s="347" t="e">
        <f t="shared" ref="K237:K300" si="136">IF(K$107="I/O",0,IF(AND(K$108&gt;0,H237/12&lt;=K$108),0,-PPMT(J$105/12,H237-(K$108*12),K$105*K$107,J$104)))</f>
        <v>#NUM!</v>
      </c>
      <c r="L237" s="348" t="e">
        <f t="shared" si="135"/>
        <v>#NUM!</v>
      </c>
      <c r="M237" s="349" t="e">
        <f t="shared" si="116"/>
        <v>#NUM!</v>
      </c>
      <c r="O237" s="45">
        <v>126</v>
      </c>
      <c r="P237" s="46">
        <f t="shared" si="129"/>
        <v>50100</v>
      </c>
      <c r="Q237" s="346" t="e">
        <f t="shared" si="107"/>
        <v>#NUM!</v>
      </c>
      <c r="R237" s="347" t="e">
        <f t="shared" ref="R237:R300" si="137">IF(R$107="I/O",0,IF(AND(R$108&gt;0,O237/12&lt;=R$108),0,-PPMT(Q$105/12,O237-(R$108*12),R$105*R$107,Q$104)))</f>
        <v>#NUM!</v>
      </c>
      <c r="S237" s="348" t="e">
        <f t="shared" si="117"/>
        <v>#NUM!</v>
      </c>
      <c r="T237" s="349" t="e">
        <f t="shared" si="118"/>
        <v>#NUM!</v>
      </c>
      <c r="V237" s="45">
        <v>126</v>
      </c>
      <c r="W237" s="46">
        <f t="shared" si="130"/>
        <v>50100</v>
      </c>
      <c r="X237" s="346" t="e">
        <f t="shared" si="108"/>
        <v>#NUM!</v>
      </c>
      <c r="Y237" s="347" t="e">
        <f t="shared" ref="Y237:Y300" si="138">IF(Y$107="I/O",0,IF(AND(Y$108&gt;0,V237/12&lt;=Y$108),0,-PPMT(X$105/12,V237-(Y$108*12),Y$105*Y$107,X$104)))</f>
        <v>#NUM!</v>
      </c>
      <c r="Z237" s="348" t="e">
        <f t="shared" si="119"/>
        <v>#NUM!</v>
      </c>
      <c r="AA237" s="349" t="e">
        <f t="shared" si="120"/>
        <v>#NUM!</v>
      </c>
      <c r="AC237" s="45">
        <v>126</v>
      </c>
      <c r="AD237" s="46">
        <f t="shared" si="131"/>
        <v>50100</v>
      </c>
      <c r="AE237" s="346" t="e">
        <f t="shared" si="121"/>
        <v>#NUM!</v>
      </c>
      <c r="AF237" s="347" t="e">
        <f t="shared" si="109"/>
        <v>#NUM!</v>
      </c>
      <c r="AG237" s="348" t="e">
        <f t="shared" si="122"/>
        <v>#NUM!</v>
      </c>
      <c r="AH237" s="349" t="e">
        <f t="shared" si="110"/>
        <v>#NUM!</v>
      </c>
      <c r="AJ237" s="45">
        <v>126</v>
      </c>
      <c r="AK237" s="46">
        <f t="shared" si="132"/>
        <v>50100</v>
      </c>
      <c r="AL237" s="346" t="e">
        <f t="shared" si="123"/>
        <v>#NUM!</v>
      </c>
      <c r="AM237" s="347" t="e">
        <f t="shared" si="111"/>
        <v>#NUM!</v>
      </c>
      <c r="AN237" s="348" t="e">
        <f t="shared" si="124"/>
        <v>#NUM!</v>
      </c>
      <c r="AO237" s="349" t="e">
        <f t="shared" si="112"/>
        <v>#NUM!</v>
      </c>
      <c r="AQ237" s="45">
        <v>126</v>
      </c>
      <c r="AR237" s="46">
        <f t="shared" si="133"/>
        <v>50131</v>
      </c>
      <c r="AS237" s="346">
        <f t="shared" si="125"/>
        <v>0</v>
      </c>
      <c r="AT237" s="347">
        <f t="shared" si="113"/>
        <v>0</v>
      </c>
      <c r="AU237" s="348">
        <f t="shared" si="126"/>
        <v>0</v>
      </c>
      <c r="AV237" s="349">
        <f t="shared" si="114"/>
        <v>0</v>
      </c>
    </row>
    <row r="238" spans="1:48" x14ac:dyDescent="0.45">
      <c r="A238" s="45">
        <v>127</v>
      </c>
      <c r="B238" s="46">
        <f t="shared" si="127"/>
        <v>50131</v>
      </c>
      <c r="C238" s="346" t="e">
        <f t="shared" si="134"/>
        <v>#NUM!</v>
      </c>
      <c r="D238" s="347" t="e">
        <f t="shared" si="104"/>
        <v>#NUM!</v>
      </c>
      <c r="E238" s="355" t="e">
        <f t="shared" si="105"/>
        <v>#NUM!</v>
      </c>
      <c r="F238" s="349" t="e">
        <f t="shared" si="115"/>
        <v>#NUM!</v>
      </c>
      <c r="H238" s="45">
        <v>127</v>
      </c>
      <c r="I238" s="46">
        <f t="shared" si="128"/>
        <v>50131</v>
      </c>
      <c r="J238" s="346" t="e">
        <f t="shared" si="106"/>
        <v>#NUM!</v>
      </c>
      <c r="K238" s="347" t="e">
        <f t="shared" si="136"/>
        <v>#NUM!</v>
      </c>
      <c r="L238" s="348" t="e">
        <f t="shared" si="135"/>
        <v>#NUM!</v>
      </c>
      <c r="M238" s="349" t="e">
        <f t="shared" si="116"/>
        <v>#NUM!</v>
      </c>
      <c r="O238" s="45">
        <v>127</v>
      </c>
      <c r="P238" s="46">
        <f t="shared" si="129"/>
        <v>50131</v>
      </c>
      <c r="Q238" s="346" t="e">
        <f t="shared" si="107"/>
        <v>#NUM!</v>
      </c>
      <c r="R238" s="347" t="e">
        <f t="shared" si="137"/>
        <v>#NUM!</v>
      </c>
      <c r="S238" s="348" t="e">
        <f t="shared" si="117"/>
        <v>#NUM!</v>
      </c>
      <c r="T238" s="349" t="e">
        <f t="shared" si="118"/>
        <v>#NUM!</v>
      </c>
      <c r="V238" s="45">
        <v>127</v>
      </c>
      <c r="W238" s="46">
        <f t="shared" si="130"/>
        <v>50131</v>
      </c>
      <c r="X238" s="346" t="e">
        <f t="shared" si="108"/>
        <v>#NUM!</v>
      </c>
      <c r="Y238" s="347" t="e">
        <f t="shared" si="138"/>
        <v>#NUM!</v>
      </c>
      <c r="Z238" s="348" t="e">
        <f t="shared" si="119"/>
        <v>#NUM!</v>
      </c>
      <c r="AA238" s="349" t="e">
        <f t="shared" si="120"/>
        <v>#NUM!</v>
      </c>
      <c r="AC238" s="45">
        <v>127</v>
      </c>
      <c r="AD238" s="46">
        <f t="shared" si="131"/>
        <v>50131</v>
      </c>
      <c r="AE238" s="346" t="e">
        <f t="shared" si="121"/>
        <v>#NUM!</v>
      </c>
      <c r="AF238" s="347" t="e">
        <f t="shared" si="109"/>
        <v>#NUM!</v>
      </c>
      <c r="AG238" s="348" t="e">
        <f t="shared" si="122"/>
        <v>#NUM!</v>
      </c>
      <c r="AH238" s="349" t="e">
        <f t="shared" si="110"/>
        <v>#NUM!</v>
      </c>
      <c r="AJ238" s="45">
        <v>127</v>
      </c>
      <c r="AK238" s="46">
        <f t="shared" si="132"/>
        <v>50131</v>
      </c>
      <c r="AL238" s="346" t="e">
        <f t="shared" si="123"/>
        <v>#NUM!</v>
      </c>
      <c r="AM238" s="347" t="e">
        <f t="shared" si="111"/>
        <v>#NUM!</v>
      </c>
      <c r="AN238" s="348" t="e">
        <f t="shared" si="124"/>
        <v>#NUM!</v>
      </c>
      <c r="AO238" s="349" t="e">
        <f t="shared" si="112"/>
        <v>#NUM!</v>
      </c>
      <c r="AQ238" s="45">
        <v>127</v>
      </c>
      <c r="AR238" s="46">
        <f t="shared" si="133"/>
        <v>50161</v>
      </c>
      <c r="AS238" s="346">
        <f t="shared" si="125"/>
        <v>0</v>
      </c>
      <c r="AT238" s="347">
        <f t="shared" si="113"/>
        <v>0</v>
      </c>
      <c r="AU238" s="348">
        <f t="shared" si="126"/>
        <v>0</v>
      </c>
      <c r="AV238" s="349">
        <f t="shared" si="114"/>
        <v>0</v>
      </c>
    </row>
    <row r="239" spans="1:48" x14ac:dyDescent="0.45">
      <c r="A239" s="45">
        <v>128</v>
      </c>
      <c r="B239" s="46">
        <f t="shared" si="127"/>
        <v>50161</v>
      </c>
      <c r="C239" s="346" t="e">
        <f t="shared" si="134"/>
        <v>#NUM!</v>
      </c>
      <c r="D239" s="347" t="e">
        <f t="shared" si="104"/>
        <v>#NUM!</v>
      </c>
      <c r="E239" s="355" t="e">
        <f t="shared" si="105"/>
        <v>#NUM!</v>
      </c>
      <c r="F239" s="349" t="e">
        <f t="shared" si="115"/>
        <v>#NUM!</v>
      </c>
      <c r="H239" s="45">
        <v>128</v>
      </c>
      <c r="I239" s="46">
        <f t="shared" si="128"/>
        <v>50161</v>
      </c>
      <c r="J239" s="346" t="e">
        <f t="shared" si="106"/>
        <v>#NUM!</v>
      </c>
      <c r="K239" s="347" t="e">
        <f t="shared" si="136"/>
        <v>#NUM!</v>
      </c>
      <c r="L239" s="348" t="e">
        <f t="shared" si="135"/>
        <v>#NUM!</v>
      </c>
      <c r="M239" s="349" t="e">
        <f t="shared" si="116"/>
        <v>#NUM!</v>
      </c>
      <c r="O239" s="45">
        <v>128</v>
      </c>
      <c r="P239" s="46">
        <f t="shared" si="129"/>
        <v>50161</v>
      </c>
      <c r="Q239" s="346" t="e">
        <f t="shared" si="107"/>
        <v>#NUM!</v>
      </c>
      <c r="R239" s="347" t="e">
        <f t="shared" si="137"/>
        <v>#NUM!</v>
      </c>
      <c r="S239" s="348" t="e">
        <f t="shared" si="117"/>
        <v>#NUM!</v>
      </c>
      <c r="T239" s="349" t="e">
        <f t="shared" si="118"/>
        <v>#NUM!</v>
      </c>
      <c r="V239" s="45">
        <v>128</v>
      </c>
      <c r="W239" s="46">
        <f t="shared" si="130"/>
        <v>50161</v>
      </c>
      <c r="X239" s="346" t="e">
        <f t="shared" si="108"/>
        <v>#NUM!</v>
      </c>
      <c r="Y239" s="347" t="e">
        <f t="shared" si="138"/>
        <v>#NUM!</v>
      </c>
      <c r="Z239" s="348" t="e">
        <f t="shared" si="119"/>
        <v>#NUM!</v>
      </c>
      <c r="AA239" s="349" t="e">
        <f t="shared" si="120"/>
        <v>#NUM!</v>
      </c>
      <c r="AC239" s="45">
        <v>128</v>
      </c>
      <c r="AD239" s="46">
        <f t="shared" si="131"/>
        <v>50161</v>
      </c>
      <c r="AE239" s="346" t="e">
        <f t="shared" si="121"/>
        <v>#NUM!</v>
      </c>
      <c r="AF239" s="347" t="e">
        <f t="shared" si="109"/>
        <v>#NUM!</v>
      </c>
      <c r="AG239" s="348" t="e">
        <f t="shared" si="122"/>
        <v>#NUM!</v>
      </c>
      <c r="AH239" s="349" t="e">
        <f t="shared" si="110"/>
        <v>#NUM!</v>
      </c>
      <c r="AJ239" s="45">
        <v>128</v>
      </c>
      <c r="AK239" s="46">
        <f t="shared" si="132"/>
        <v>50161</v>
      </c>
      <c r="AL239" s="346" t="e">
        <f t="shared" si="123"/>
        <v>#NUM!</v>
      </c>
      <c r="AM239" s="347" t="e">
        <f t="shared" si="111"/>
        <v>#NUM!</v>
      </c>
      <c r="AN239" s="348" t="e">
        <f t="shared" si="124"/>
        <v>#NUM!</v>
      </c>
      <c r="AO239" s="349" t="e">
        <f t="shared" si="112"/>
        <v>#NUM!</v>
      </c>
      <c r="AQ239" s="45">
        <v>128</v>
      </c>
      <c r="AR239" s="46">
        <f t="shared" si="133"/>
        <v>50192</v>
      </c>
      <c r="AS239" s="346">
        <f t="shared" si="125"/>
        <v>0</v>
      </c>
      <c r="AT239" s="347">
        <f t="shared" si="113"/>
        <v>0</v>
      </c>
      <c r="AU239" s="348">
        <f t="shared" si="126"/>
        <v>0</v>
      </c>
      <c r="AV239" s="349">
        <f t="shared" si="114"/>
        <v>0</v>
      </c>
    </row>
    <row r="240" spans="1:48" x14ac:dyDescent="0.45">
      <c r="A240" s="45">
        <v>129</v>
      </c>
      <c r="B240" s="46">
        <f t="shared" si="127"/>
        <v>50192</v>
      </c>
      <c r="C240" s="346" t="e">
        <f t="shared" si="134"/>
        <v>#NUM!</v>
      </c>
      <c r="D240" s="347" t="e">
        <f t="shared" ref="D240:D303" si="139">IF(D$107="I/O",0,IF(AND(D$108&gt;0,A240/12&lt;=D$108),0,-PPMT(C$105/12,A240-(D$108*12),D$105*D$107,C$104)))</f>
        <v>#NUM!</v>
      </c>
      <c r="E240" s="355" t="e">
        <f t="shared" ref="E240:E303" si="140">F240-D240</f>
        <v>#NUM!</v>
      </c>
      <c r="F240" s="349" t="e">
        <f t="shared" si="115"/>
        <v>#NUM!</v>
      </c>
      <c r="H240" s="45">
        <v>129</v>
      </c>
      <c r="I240" s="46">
        <f t="shared" si="128"/>
        <v>50192</v>
      </c>
      <c r="J240" s="346" t="e">
        <f t="shared" ref="J240:J303" si="141">J239-K240</f>
        <v>#NUM!</v>
      </c>
      <c r="K240" s="347" t="e">
        <f t="shared" si="136"/>
        <v>#NUM!</v>
      </c>
      <c r="L240" s="348" t="e">
        <f t="shared" si="135"/>
        <v>#NUM!</v>
      </c>
      <c r="M240" s="349" t="e">
        <f t="shared" si="116"/>
        <v>#NUM!</v>
      </c>
      <c r="O240" s="45">
        <v>129</v>
      </c>
      <c r="P240" s="46">
        <f t="shared" si="129"/>
        <v>50192</v>
      </c>
      <c r="Q240" s="346" t="e">
        <f t="shared" ref="Q240:Q303" si="142">Q239-R240</f>
        <v>#NUM!</v>
      </c>
      <c r="R240" s="347" t="e">
        <f t="shared" si="137"/>
        <v>#NUM!</v>
      </c>
      <c r="S240" s="348" t="e">
        <f t="shared" si="117"/>
        <v>#NUM!</v>
      </c>
      <c r="T240" s="349" t="e">
        <f t="shared" si="118"/>
        <v>#NUM!</v>
      </c>
      <c r="V240" s="45">
        <v>129</v>
      </c>
      <c r="W240" s="46">
        <f t="shared" si="130"/>
        <v>50192</v>
      </c>
      <c r="X240" s="346" t="e">
        <f t="shared" ref="X240:X303" si="143">X239-Y240</f>
        <v>#NUM!</v>
      </c>
      <c r="Y240" s="347" t="e">
        <f t="shared" si="138"/>
        <v>#NUM!</v>
      </c>
      <c r="Z240" s="348" t="e">
        <f t="shared" si="119"/>
        <v>#NUM!</v>
      </c>
      <c r="AA240" s="349" t="e">
        <f t="shared" si="120"/>
        <v>#NUM!</v>
      </c>
      <c r="AC240" s="45">
        <v>129</v>
      </c>
      <c r="AD240" s="46">
        <f t="shared" si="131"/>
        <v>50192</v>
      </c>
      <c r="AE240" s="346" t="e">
        <f t="shared" si="121"/>
        <v>#NUM!</v>
      </c>
      <c r="AF240" s="347" t="e">
        <f t="shared" ref="AF240:AF303" si="144">IF(AF$107="I/O",0,IF(AND(AF$108&gt;0,AC240/12&lt;=AF$108),0,-PPMT(AE$105/12,AC240-(AF$108*12),AF$105*AF$107,AE$104)))</f>
        <v>#NUM!</v>
      </c>
      <c r="AG240" s="348" t="e">
        <f t="shared" si="122"/>
        <v>#NUM!</v>
      </c>
      <c r="AH240" s="349" t="e">
        <f t="shared" ref="AH240:AH303" si="145">IF(AND(AF$108&gt;0,AC240/12&lt;=AF$108),AE$104*(AE$105/12),AF$104)</f>
        <v>#NUM!</v>
      </c>
      <c r="AJ240" s="45">
        <v>129</v>
      </c>
      <c r="AK240" s="46">
        <f t="shared" si="132"/>
        <v>50192</v>
      </c>
      <c r="AL240" s="346" t="e">
        <f t="shared" si="123"/>
        <v>#NUM!</v>
      </c>
      <c r="AM240" s="347" t="e">
        <f t="shared" ref="AM240:AM303" si="146">IF(AM$107="I/O",0,IF(AND(AM$108&gt;0,AJ240/12&lt;=AM$108),0,-PPMT(AL$105/12,AJ240-(AM$108*12),AM$105*AM$107,AL$104)))</f>
        <v>#NUM!</v>
      </c>
      <c r="AN240" s="348" t="e">
        <f t="shared" si="124"/>
        <v>#NUM!</v>
      </c>
      <c r="AO240" s="349" t="e">
        <f t="shared" ref="AO240:AO303" si="147">IF(AND(AM$108&gt;0,AJ240/12&lt;=AM$108),AL$104*(AL$105/12),AM$104)</f>
        <v>#NUM!</v>
      </c>
      <c r="AQ240" s="45">
        <v>129</v>
      </c>
      <c r="AR240" s="46">
        <f t="shared" si="133"/>
        <v>50222</v>
      </c>
      <c r="AS240" s="346">
        <f t="shared" si="125"/>
        <v>0</v>
      </c>
      <c r="AT240" s="347">
        <f t="shared" ref="AT240:AT303" si="148">IF(AT$107="I/O",0,IF(AND(AT$108&gt;0,AQ240/12&lt;=AT$108),0,-PPMT(AS$105/12,AQ240-(AT$108*12),AT$105*AT$107,AS$104)))</f>
        <v>0</v>
      </c>
      <c r="AU240" s="348">
        <f t="shared" si="126"/>
        <v>0</v>
      </c>
      <c r="AV240" s="349">
        <f t="shared" ref="AV240:AV303" si="149">IF(AND(AT$108&gt;0,AQ240/12&lt;=AT$108),AS$104*(AS$105/12),AT$104)</f>
        <v>0</v>
      </c>
    </row>
    <row r="241" spans="1:48" x14ac:dyDescent="0.45">
      <c r="A241" s="45">
        <v>130</v>
      </c>
      <c r="B241" s="46">
        <f t="shared" si="127"/>
        <v>50222</v>
      </c>
      <c r="C241" s="346" t="e">
        <f t="shared" si="134"/>
        <v>#NUM!</v>
      </c>
      <c r="D241" s="347" t="e">
        <f t="shared" si="139"/>
        <v>#NUM!</v>
      </c>
      <c r="E241" s="355" t="e">
        <f t="shared" si="140"/>
        <v>#NUM!</v>
      </c>
      <c r="F241" s="349" t="e">
        <f t="shared" ref="F241:F304" si="150">IF(AND(D$108&gt;0,A241/12&lt;=D$108),C$104*(C$105/12),D$104)</f>
        <v>#NUM!</v>
      </c>
      <c r="H241" s="45">
        <v>130</v>
      </c>
      <c r="I241" s="46">
        <f t="shared" si="128"/>
        <v>50222</v>
      </c>
      <c r="J241" s="346" t="e">
        <f t="shared" si="141"/>
        <v>#NUM!</v>
      </c>
      <c r="K241" s="347" t="e">
        <f t="shared" si="136"/>
        <v>#NUM!</v>
      </c>
      <c r="L241" s="348" t="e">
        <f t="shared" si="135"/>
        <v>#NUM!</v>
      </c>
      <c r="M241" s="349" t="e">
        <f t="shared" ref="M241:M304" si="151">IF(AND(K$108&gt;0,H241/12&lt;=K$108),J$104*(J$105/12),K$104)</f>
        <v>#NUM!</v>
      </c>
      <c r="O241" s="45">
        <v>130</v>
      </c>
      <c r="P241" s="46">
        <f t="shared" si="129"/>
        <v>50222</v>
      </c>
      <c r="Q241" s="346" t="e">
        <f t="shared" si="142"/>
        <v>#NUM!</v>
      </c>
      <c r="R241" s="347" t="e">
        <f t="shared" si="137"/>
        <v>#NUM!</v>
      </c>
      <c r="S241" s="348" t="e">
        <f t="shared" ref="S241:S304" si="152">T241-R241</f>
        <v>#NUM!</v>
      </c>
      <c r="T241" s="349" t="e">
        <f t="shared" ref="T241:T304" si="153">IF(AND(R$108&gt;0,O241/12&lt;=R$108),Q$104*(Q$105/12),R$104)</f>
        <v>#NUM!</v>
      </c>
      <c r="V241" s="45">
        <v>130</v>
      </c>
      <c r="W241" s="46">
        <f t="shared" si="130"/>
        <v>50222</v>
      </c>
      <c r="X241" s="346" t="e">
        <f t="shared" si="143"/>
        <v>#NUM!</v>
      </c>
      <c r="Y241" s="347" t="e">
        <f t="shared" si="138"/>
        <v>#NUM!</v>
      </c>
      <c r="Z241" s="348" t="e">
        <f t="shared" ref="Z241:Z304" si="154">AA241-Y241</f>
        <v>#NUM!</v>
      </c>
      <c r="AA241" s="349" t="e">
        <f t="shared" ref="AA241:AA304" si="155">IF(AND(Y$108&gt;0,V241/12&lt;=Y$108),X$104*(X$105/12),Y$104)</f>
        <v>#NUM!</v>
      </c>
      <c r="AC241" s="45">
        <v>130</v>
      </c>
      <c r="AD241" s="46">
        <f t="shared" si="131"/>
        <v>50222</v>
      </c>
      <c r="AE241" s="346" t="e">
        <f t="shared" ref="AE241:AE304" si="156">AE240-AF241</f>
        <v>#NUM!</v>
      </c>
      <c r="AF241" s="347" t="e">
        <f t="shared" si="144"/>
        <v>#NUM!</v>
      </c>
      <c r="AG241" s="348" t="e">
        <f t="shared" ref="AG241:AG304" si="157">AH241-AF241</f>
        <v>#NUM!</v>
      </c>
      <c r="AH241" s="349" t="e">
        <f t="shared" si="145"/>
        <v>#NUM!</v>
      </c>
      <c r="AJ241" s="45">
        <v>130</v>
      </c>
      <c r="AK241" s="46">
        <f t="shared" si="132"/>
        <v>50222</v>
      </c>
      <c r="AL241" s="346" t="e">
        <f t="shared" ref="AL241:AL304" si="158">AL240-AM241</f>
        <v>#NUM!</v>
      </c>
      <c r="AM241" s="347" t="e">
        <f t="shared" si="146"/>
        <v>#NUM!</v>
      </c>
      <c r="AN241" s="348" t="e">
        <f t="shared" ref="AN241:AN304" si="159">AO241-AM241</f>
        <v>#NUM!</v>
      </c>
      <c r="AO241" s="349" t="e">
        <f t="shared" si="147"/>
        <v>#NUM!</v>
      </c>
      <c r="AQ241" s="45">
        <v>130</v>
      </c>
      <c r="AR241" s="46">
        <f t="shared" si="133"/>
        <v>50253</v>
      </c>
      <c r="AS241" s="346">
        <f t="shared" ref="AS241:AS304" si="160">AS240-AT241</f>
        <v>0</v>
      </c>
      <c r="AT241" s="347">
        <f t="shared" si="148"/>
        <v>0</v>
      </c>
      <c r="AU241" s="348">
        <f t="shared" ref="AU241:AU304" si="161">AV241-AT241</f>
        <v>0</v>
      </c>
      <c r="AV241" s="349">
        <f t="shared" si="149"/>
        <v>0</v>
      </c>
    </row>
    <row r="242" spans="1:48" x14ac:dyDescent="0.45">
      <c r="A242" s="45">
        <v>131</v>
      </c>
      <c r="B242" s="46">
        <f t="shared" ref="B242:B305" si="162">EDATE(B241,1)</f>
        <v>50253</v>
      </c>
      <c r="C242" s="346" t="e">
        <f t="shared" si="134"/>
        <v>#NUM!</v>
      </c>
      <c r="D242" s="347" t="e">
        <f t="shared" si="139"/>
        <v>#NUM!</v>
      </c>
      <c r="E242" s="355" t="e">
        <f t="shared" si="140"/>
        <v>#NUM!</v>
      </c>
      <c r="F242" s="349" t="e">
        <f t="shared" si="150"/>
        <v>#NUM!</v>
      </c>
      <c r="H242" s="45">
        <v>131</v>
      </c>
      <c r="I242" s="46">
        <f t="shared" ref="I242:I305" si="163">EDATE(I241,1)</f>
        <v>50253</v>
      </c>
      <c r="J242" s="346" t="e">
        <f t="shared" si="141"/>
        <v>#NUM!</v>
      </c>
      <c r="K242" s="347" t="e">
        <f t="shared" si="136"/>
        <v>#NUM!</v>
      </c>
      <c r="L242" s="348" t="e">
        <f t="shared" si="135"/>
        <v>#NUM!</v>
      </c>
      <c r="M242" s="349" t="e">
        <f t="shared" si="151"/>
        <v>#NUM!</v>
      </c>
      <c r="O242" s="45">
        <v>131</v>
      </c>
      <c r="P242" s="46">
        <f t="shared" ref="P242:P305" si="164">EDATE(P241,1)</f>
        <v>50253</v>
      </c>
      <c r="Q242" s="346" t="e">
        <f t="shared" si="142"/>
        <v>#NUM!</v>
      </c>
      <c r="R242" s="347" t="e">
        <f t="shared" si="137"/>
        <v>#NUM!</v>
      </c>
      <c r="S242" s="348" t="e">
        <f t="shared" si="152"/>
        <v>#NUM!</v>
      </c>
      <c r="T242" s="349" t="e">
        <f t="shared" si="153"/>
        <v>#NUM!</v>
      </c>
      <c r="V242" s="45">
        <v>131</v>
      </c>
      <c r="W242" s="46">
        <f t="shared" ref="W242:W305" si="165">EDATE(W241,1)</f>
        <v>50253</v>
      </c>
      <c r="X242" s="346" t="e">
        <f t="shared" si="143"/>
        <v>#NUM!</v>
      </c>
      <c r="Y242" s="347" t="e">
        <f t="shared" si="138"/>
        <v>#NUM!</v>
      </c>
      <c r="Z242" s="348" t="e">
        <f t="shared" si="154"/>
        <v>#NUM!</v>
      </c>
      <c r="AA242" s="349" t="e">
        <f t="shared" si="155"/>
        <v>#NUM!</v>
      </c>
      <c r="AC242" s="45">
        <v>131</v>
      </c>
      <c r="AD242" s="46">
        <f t="shared" ref="AD242:AD305" si="166">EDATE(AD241,1)</f>
        <v>50253</v>
      </c>
      <c r="AE242" s="346" t="e">
        <f t="shared" si="156"/>
        <v>#NUM!</v>
      </c>
      <c r="AF242" s="347" t="e">
        <f t="shared" si="144"/>
        <v>#NUM!</v>
      </c>
      <c r="AG242" s="348" t="e">
        <f t="shared" si="157"/>
        <v>#NUM!</v>
      </c>
      <c r="AH242" s="349" t="e">
        <f t="shared" si="145"/>
        <v>#NUM!</v>
      </c>
      <c r="AJ242" s="45">
        <v>131</v>
      </c>
      <c r="AK242" s="46">
        <f t="shared" ref="AK242:AK305" si="167">EDATE(AK241,1)</f>
        <v>50253</v>
      </c>
      <c r="AL242" s="346" t="e">
        <f t="shared" si="158"/>
        <v>#NUM!</v>
      </c>
      <c r="AM242" s="347" t="e">
        <f t="shared" si="146"/>
        <v>#NUM!</v>
      </c>
      <c r="AN242" s="348" t="e">
        <f t="shared" si="159"/>
        <v>#NUM!</v>
      </c>
      <c r="AO242" s="349" t="e">
        <f t="shared" si="147"/>
        <v>#NUM!</v>
      </c>
      <c r="AQ242" s="45">
        <v>131</v>
      </c>
      <c r="AR242" s="46">
        <f t="shared" ref="AR242:AR305" si="168">EDATE(AR241,1)</f>
        <v>50284</v>
      </c>
      <c r="AS242" s="346">
        <f t="shared" si="160"/>
        <v>0</v>
      </c>
      <c r="AT242" s="347">
        <f t="shared" si="148"/>
        <v>0</v>
      </c>
      <c r="AU242" s="348">
        <f t="shared" si="161"/>
        <v>0</v>
      </c>
      <c r="AV242" s="349">
        <f t="shared" si="149"/>
        <v>0</v>
      </c>
    </row>
    <row r="243" spans="1:48" ht="14.65" thickBot="1" x14ac:dyDescent="0.5">
      <c r="A243" s="47">
        <v>132</v>
      </c>
      <c r="B243" s="48">
        <f t="shared" si="162"/>
        <v>50284</v>
      </c>
      <c r="C243" s="350" t="e">
        <f t="shared" si="134"/>
        <v>#NUM!</v>
      </c>
      <c r="D243" s="351" t="e">
        <f t="shared" si="139"/>
        <v>#NUM!</v>
      </c>
      <c r="E243" s="356" t="e">
        <f t="shared" si="140"/>
        <v>#NUM!</v>
      </c>
      <c r="F243" s="353" t="e">
        <f t="shared" si="150"/>
        <v>#NUM!</v>
      </c>
      <c r="H243" s="47">
        <v>132</v>
      </c>
      <c r="I243" s="48">
        <f t="shared" si="163"/>
        <v>50284</v>
      </c>
      <c r="J243" s="350" t="e">
        <f t="shared" si="141"/>
        <v>#NUM!</v>
      </c>
      <c r="K243" s="351" t="e">
        <f t="shared" si="136"/>
        <v>#NUM!</v>
      </c>
      <c r="L243" s="352" t="e">
        <f t="shared" si="135"/>
        <v>#NUM!</v>
      </c>
      <c r="M243" s="353" t="e">
        <f t="shared" si="151"/>
        <v>#NUM!</v>
      </c>
      <c r="O243" s="47">
        <v>132</v>
      </c>
      <c r="P243" s="48">
        <f t="shared" si="164"/>
        <v>50284</v>
      </c>
      <c r="Q243" s="350" t="e">
        <f t="shared" si="142"/>
        <v>#NUM!</v>
      </c>
      <c r="R243" s="351" t="e">
        <f t="shared" si="137"/>
        <v>#NUM!</v>
      </c>
      <c r="S243" s="352" t="e">
        <f t="shared" si="152"/>
        <v>#NUM!</v>
      </c>
      <c r="T243" s="353" t="e">
        <f t="shared" si="153"/>
        <v>#NUM!</v>
      </c>
      <c r="V243" s="47">
        <v>132</v>
      </c>
      <c r="W243" s="48">
        <f t="shared" si="165"/>
        <v>50284</v>
      </c>
      <c r="X243" s="350" t="e">
        <f t="shared" si="143"/>
        <v>#NUM!</v>
      </c>
      <c r="Y243" s="351" t="e">
        <f t="shared" si="138"/>
        <v>#NUM!</v>
      </c>
      <c r="Z243" s="352" t="e">
        <f t="shared" si="154"/>
        <v>#NUM!</v>
      </c>
      <c r="AA243" s="353" t="e">
        <f t="shared" si="155"/>
        <v>#NUM!</v>
      </c>
      <c r="AC243" s="47">
        <v>132</v>
      </c>
      <c r="AD243" s="48">
        <f t="shared" si="166"/>
        <v>50284</v>
      </c>
      <c r="AE243" s="350" t="e">
        <f t="shared" si="156"/>
        <v>#NUM!</v>
      </c>
      <c r="AF243" s="351" t="e">
        <f t="shared" si="144"/>
        <v>#NUM!</v>
      </c>
      <c r="AG243" s="352" t="e">
        <f t="shared" si="157"/>
        <v>#NUM!</v>
      </c>
      <c r="AH243" s="353" t="e">
        <f t="shared" si="145"/>
        <v>#NUM!</v>
      </c>
      <c r="AJ243" s="47">
        <v>132</v>
      </c>
      <c r="AK243" s="48">
        <f t="shared" si="167"/>
        <v>50284</v>
      </c>
      <c r="AL243" s="350" t="e">
        <f t="shared" si="158"/>
        <v>#NUM!</v>
      </c>
      <c r="AM243" s="351" t="e">
        <f t="shared" si="146"/>
        <v>#NUM!</v>
      </c>
      <c r="AN243" s="352" t="e">
        <f t="shared" si="159"/>
        <v>#NUM!</v>
      </c>
      <c r="AO243" s="353" t="e">
        <f t="shared" si="147"/>
        <v>#NUM!</v>
      </c>
      <c r="AQ243" s="47">
        <v>132</v>
      </c>
      <c r="AR243" s="48">
        <f t="shared" si="168"/>
        <v>50314</v>
      </c>
      <c r="AS243" s="350">
        <f t="shared" si="160"/>
        <v>0</v>
      </c>
      <c r="AT243" s="351">
        <f t="shared" si="148"/>
        <v>0</v>
      </c>
      <c r="AU243" s="352">
        <f t="shared" si="161"/>
        <v>0</v>
      </c>
      <c r="AV243" s="353">
        <f t="shared" si="149"/>
        <v>0</v>
      </c>
    </row>
    <row r="244" spans="1:48" x14ac:dyDescent="0.45">
      <c r="A244" s="43">
        <v>133</v>
      </c>
      <c r="B244" s="44">
        <f t="shared" si="162"/>
        <v>50314</v>
      </c>
      <c r="C244" s="344" t="e">
        <f t="shared" si="134"/>
        <v>#NUM!</v>
      </c>
      <c r="D244" s="253" t="e">
        <f t="shared" si="139"/>
        <v>#NUM!</v>
      </c>
      <c r="E244" s="354" t="e">
        <f t="shared" si="140"/>
        <v>#NUM!</v>
      </c>
      <c r="F244" s="254" t="e">
        <f t="shared" si="150"/>
        <v>#NUM!</v>
      </c>
      <c r="H244" s="43">
        <v>133</v>
      </c>
      <c r="I244" s="44">
        <f t="shared" si="163"/>
        <v>50314</v>
      </c>
      <c r="J244" s="344" t="e">
        <f t="shared" si="141"/>
        <v>#NUM!</v>
      </c>
      <c r="K244" s="253" t="e">
        <f t="shared" si="136"/>
        <v>#NUM!</v>
      </c>
      <c r="L244" s="345" t="e">
        <f t="shared" si="135"/>
        <v>#NUM!</v>
      </c>
      <c r="M244" s="254" t="e">
        <f t="shared" si="151"/>
        <v>#NUM!</v>
      </c>
      <c r="O244" s="43">
        <v>133</v>
      </c>
      <c r="P244" s="44">
        <f t="shared" si="164"/>
        <v>50314</v>
      </c>
      <c r="Q244" s="344" t="e">
        <f t="shared" si="142"/>
        <v>#NUM!</v>
      </c>
      <c r="R244" s="253" t="e">
        <f t="shared" si="137"/>
        <v>#NUM!</v>
      </c>
      <c r="S244" s="345" t="e">
        <f t="shared" si="152"/>
        <v>#NUM!</v>
      </c>
      <c r="T244" s="254" t="e">
        <f t="shared" si="153"/>
        <v>#NUM!</v>
      </c>
      <c r="V244" s="43">
        <v>133</v>
      </c>
      <c r="W244" s="44">
        <f t="shared" si="165"/>
        <v>50314</v>
      </c>
      <c r="X244" s="344" t="e">
        <f t="shared" si="143"/>
        <v>#NUM!</v>
      </c>
      <c r="Y244" s="253" t="e">
        <f t="shared" si="138"/>
        <v>#NUM!</v>
      </c>
      <c r="Z244" s="345" t="e">
        <f t="shared" si="154"/>
        <v>#NUM!</v>
      </c>
      <c r="AA244" s="254" t="e">
        <f t="shared" si="155"/>
        <v>#NUM!</v>
      </c>
      <c r="AC244" s="43">
        <v>133</v>
      </c>
      <c r="AD244" s="44">
        <f t="shared" si="166"/>
        <v>50314</v>
      </c>
      <c r="AE244" s="344" t="e">
        <f t="shared" si="156"/>
        <v>#NUM!</v>
      </c>
      <c r="AF244" s="253" t="e">
        <f t="shared" si="144"/>
        <v>#NUM!</v>
      </c>
      <c r="AG244" s="345" t="e">
        <f t="shared" si="157"/>
        <v>#NUM!</v>
      </c>
      <c r="AH244" s="254" t="e">
        <f t="shared" si="145"/>
        <v>#NUM!</v>
      </c>
      <c r="AJ244" s="43">
        <v>133</v>
      </c>
      <c r="AK244" s="44">
        <f t="shared" si="167"/>
        <v>50314</v>
      </c>
      <c r="AL244" s="344" t="e">
        <f t="shared" si="158"/>
        <v>#NUM!</v>
      </c>
      <c r="AM244" s="253" t="e">
        <f t="shared" si="146"/>
        <v>#NUM!</v>
      </c>
      <c r="AN244" s="345" t="e">
        <f t="shared" si="159"/>
        <v>#NUM!</v>
      </c>
      <c r="AO244" s="254" t="e">
        <f t="shared" si="147"/>
        <v>#NUM!</v>
      </c>
      <c r="AQ244" s="43">
        <v>133</v>
      </c>
      <c r="AR244" s="44">
        <f t="shared" si="168"/>
        <v>50345</v>
      </c>
      <c r="AS244" s="344">
        <f t="shared" si="160"/>
        <v>0</v>
      </c>
      <c r="AT244" s="253">
        <f t="shared" si="148"/>
        <v>0</v>
      </c>
      <c r="AU244" s="345">
        <f t="shared" si="161"/>
        <v>0</v>
      </c>
      <c r="AV244" s="254">
        <f t="shared" si="149"/>
        <v>0</v>
      </c>
    </row>
    <row r="245" spans="1:48" x14ac:dyDescent="0.45">
      <c r="A245" s="45">
        <v>134</v>
      </c>
      <c r="B245" s="46">
        <f t="shared" si="162"/>
        <v>50345</v>
      </c>
      <c r="C245" s="346" t="e">
        <f t="shared" si="134"/>
        <v>#NUM!</v>
      </c>
      <c r="D245" s="347" t="e">
        <f t="shared" si="139"/>
        <v>#NUM!</v>
      </c>
      <c r="E245" s="355" t="e">
        <f t="shared" si="140"/>
        <v>#NUM!</v>
      </c>
      <c r="F245" s="349" t="e">
        <f t="shared" si="150"/>
        <v>#NUM!</v>
      </c>
      <c r="H245" s="45">
        <v>134</v>
      </c>
      <c r="I245" s="46">
        <f t="shared" si="163"/>
        <v>50345</v>
      </c>
      <c r="J245" s="346" t="e">
        <f t="shared" si="141"/>
        <v>#NUM!</v>
      </c>
      <c r="K245" s="347" t="e">
        <f t="shared" si="136"/>
        <v>#NUM!</v>
      </c>
      <c r="L245" s="348" t="e">
        <f t="shared" si="135"/>
        <v>#NUM!</v>
      </c>
      <c r="M245" s="349" t="e">
        <f t="shared" si="151"/>
        <v>#NUM!</v>
      </c>
      <c r="O245" s="45">
        <v>134</v>
      </c>
      <c r="P245" s="46">
        <f t="shared" si="164"/>
        <v>50345</v>
      </c>
      <c r="Q245" s="346" t="e">
        <f t="shared" si="142"/>
        <v>#NUM!</v>
      </c>
      <c r="R245" s="347" t="e">
        <f t="shared" si="137"/>
        <v>#NUM!</v>
      </c>
      <c r="S245" s="348" t="e">
        <f t="shared" si="152"/>
        <v>#NUM!</v>
      </c>
      <c r="T245" s="349" t="e">
        <f t="shared" si="153"/>
        <v>#NUM!</v>
      </c>
      <c r="V245" s="45">
        <v>134</v>
      </c>
      <c r="W245" s="46">
        <f t="shared" si="165"/>
        <v>50345</v>
      </c>
      <c r="X245" s="346" t="e">
        <f t="shared" si="143"/>
        <v>#NUM!</v>
      </c>
      <c r="Y245" s="347" t="e">
        <f t="shared" si="138"/>
        <v>#NUM!</v>
      </c>
      <c r="Z245" s="348" t="e">
        <f t="shared" si="154"/>
        <v>#NUM!</v>
      </c>
      <c r="AA245" s="349" t="e">
        <f t="shared" si="155"/>
        <v>#NUM!</v>
      </c>
      <c r="AC245" s="45">
        <v>134</v>
      </c>
      <c r="AD245" s="46">
        <f t="shared" si="166"/>
        <v>50345</v>
      </c>
      <c r="AE245" s="346" t="e">
        <f t="shared" si="156"/>
        <v>#NUM!</v>
      </c>
      <c r="AF245" s="347" t="e">
        <f t="shared" si="144"/>
        <v>#NUM!</v>
      </c>
      <c r="AG245" s="348" t="e">
        <f t="shared" si="157"/>
        <v>#NUM!</v>
      </c>
      <c r="AH245" s="349" t="e">
        <f t="shared" si="145"/>
        <v>#NUM!</v>
      </c>
      <c r="AJ245" s="45">
        <v>134</v>
      </c>
      <c r="AK245" s="46">
        <f t="shared" si="167"/>
        <v>50345</v>
      </c>
      <c r="AL245" s="346" t="e">
        <f t="shared" si="158"/>
        <v>#NUM!</v>
      </c>
      <c r="AM245" s="347" t="e">
        <f t="shared" si="146"/>
        <v>#NUM!</v>
      </c>
      <c r="AN245" s="348" t="e">
        <f t="shared" si="159"/>
        <v>#NUM!</v>
      </c>
      <c r="AO245" s="349" t="e">
        <f t="shared" si="147"/>
        <v>#NUM!</v>
      </c>
      <c r="AQ245" s="45">
        <v>134</v>
      </c>
      <c r="AR245" s="46">
        <f t="shared" si="168"/>
        <v>50375</v>
      </c>
      <c r="AS245" s="346">
        <f t="shared" si="160"/>
        <v>0</v>
      </c>
      <c r="AT245" s="347">
        <f t="shared" si="148"/>
        <v>0</v>
      </c>
      <c r="AU245" s="348">
        <f t="shared" si="161"/>
        <v>0</v>
      </c>
      <c r="AV245" s="349">
        <f t="shared" si="149"/>
        <v>0</v>
      </c>
    </row>
    <row r="246" spans="1:48" x14ac:dyDescent="0.45">
      <c r="A246" s="45">
        <v>135</v>
      </c>
      <c r="B246" s="46">
        <f t="shared" si="162"/>
        <v>50375</v>
      </c>
      <c r="C246" s="346" t="e">
        <f t="shared" si="134"/>
        <v>#NUM!</v>
      </c>
      <c r="D246" s="347" t="e">
        <f t="shared" si="139"/>
        <v>#NUM!</v>
      </c>
      <c r="E246" s="355" t="e">
        <f t="shared" si="140"/>
        <v>#NUM!</v>
      </c>
      <c r="F246" s="349" t="e">
        <f t="shared" si="150"/>
        <v>#NUM!</v>
      </c>
      <c r="H246" s="45">
        <v>135</v>
      </c>
      <c r="I246" s="46">
        <f t="shared" si="163"/>
        <v>50375</v>
      </c>
      <c r="J246" s="346" t="e">
        <f t="shared" si="141"/>
        <v>#NUM!</v>
      </c>
      <c r="K246" s="347" t="e">
        <f t="shared" si="136"/>
        <v>#NUM!</v>
      </c>
      <c r="L246" s="348" t="e">
        <f t="shared" si="135"/>
        <v>#NUM!</v>
      </c>
      <c r="M246" s="349" t="e">
        <f t="shared" si="151"/>
        <v>#NUM!</v>
      </c>
      <c r="O246" s="45">
        <v>135</v>
      </c>
      <c r="P246" s="46">
        <f t="shared" si="164"/>
        <v>50375</v>
      </c>
      <c r="Q246" s="346" t="e">
        <f t="shared" si="142"/>
        <v>#NUM!</v>
      </c>
      <c r="R246" s="347" t="e">
        <f t="shared" si="137"/>
        <v>#NUM!</v>
      </c>
      <c r="S246" s="348" t="e">
        <f t="shared" si="152"/>
        <v>#NUM!</v>
      </c>
      <c r="T246" s="349" t="e">
        <f t="shared" si="153"/>
        <v>#NUM!</v>
      </c>
      <c r="V246" s="45">
        <v>135</v>
      </c>
      <c r="W246" s="46">
        <f t="shared" si="165"/>
        <v>50375</v>
      </c>
      <c r="X246" s="346" t="e">
        <f t="shared" si="143"/>
        <v>#NUM!</v>
      </c>
      <c r="Y246" s="347" t="e">
        <f t="shared" si="138"/>
        <v>#NUM!</v>
      </c>
      <c r="Z246" s="348" t="e">
        <f t="shared" si="154"/>
        <v>#NUM!</v>
      </c>
      <c r="AA246" s="349" t="e">
        <f t="shared" si="155"/>
        <v>#NUM!</v>
      </c>
      <c r="AC246" s="45">
        <v>135</v>
      </c>
      <c r="AD246" s="46">
        <f t="shared" si="166"/>
        <v>50375</v>
      </c>
      <c r="AE246" s="346" t="e">
        <f t="shared" si="156"/>
        <v>#NUM!</v>
      </c>
      <c r="AF246" s="347" t="e">
        <f t="shared" si="144"/>
        <v>#NUM!</v>
      </c>
      <c r="AG246" s="348" t="e">
        <f t="shared" si="157"/>
        <v>#NUM!</v>
      </c>
      <c r="AH246" s="349" t="e">
        <f t="shared" si="145"/>
        <v>#NUM!</v>
      </c>
      <c r="AJ246" s="45">
        <v>135</v>
      </c>
      <c r="AK246" s="46">
        <f t="shared" si="167"/>
        <v>50375</v>
      </c>
      <c r="AL246" s="346" t="e">
        <f t="shared" si="158"/>
        <v>#NUM!</v>
      </c>
      <c r="AM246" s="347" t="e">
        <f t="shared" si="146"/>
        <v>#NUM!</v>
      </c>
      <c r="AN246" s="348" t="e">
        <f t="shared" si="159"/>
        <v>#NUM!</v>
      </c>
      <c r="AO246" s="349" t="e">
        <f t="shared" si="147"/>
        <v>#NUM!</v>
      </c>
      <c r="AQ246" s="45">
        <v>135</v>
      </c>
      <c r="AR246" s="46">
        <f t="shared" si="168"/>
        <v>50406</v>
      </c>
      <c r="AS246" s="346">
        <f t="shared" si="160"/>
        <v>0</v>
      </c>
      <c r="AT246" s="347">
        <f t="shared" si="148"/>
        <v>0</v>
      </c>
      <c r="AU246" s="348">
        <f t="shared" si="161"/>
        <v>0</v>
      </c>
      <c r="AV246" s="349">
        <f t="shared" si="149"/>
        <v>0</v>
      </c>
    </row>
    <row r="247" spans="1:48" x14ac:dyDescent="0.45">
      <c r="A247" s="45">
        <v>136</v>
      </c>
      <c r="B247" s="46">
        <f t="shared" si="162"/>
        <v>50406</v>
      </c>
      <c r="C247" s="346" t="e">
        <f t="shared" si="134"/>
        <v>#NUM!</v>
      </c>
      <c r="D247" s="347" t="e">
        <f t="shared" si="139"/>
        <v>#NUM!</v>
      </c>
      <c r="E247" s="355" t="e">
        <f t="shared" si="140"/>
        <v>#NUM!</v>
      </c>
      <c r="F247" s="349" t="e">
        <f t="shared" si="150"/>
        <v>#NUM!</v>
      </c>
      <c r="H247" s="45">
        <v>136</v>
      </c>
      <c r="I247" s="46">
        <f t="shared" si="163"/>
        <v>50406</v>
      </c>
      <c r="J247" s="346" t="e">
        <f t="shared" si="141"/>
        <v>#NUM!</v>
      </c>
      <c r="K247" s="347" t="e">
        <f t="shared" si="136"/>
        <v>#NUM!</v>
      </c>
      <c r="L247" s="348" t="e">
        <f t="shared" si="135"/>
        <v>#NUM!</v>
      </c>
      <c r="M247" s="349" t="e">
        <f t="shared" si="151"/>
        <v>#NUM!</v>
      </c>
      <c r="O247" s="45">
        <v>136</v>
      </c>
      <c r="P247" s="46">
        <f t="shared" si="164"/>
        <v>50406</v>
      </c>
      <c r="Q247" s="346" t="e">
        <f t="shared" si="142"/>
        <v>#NUM!</v>
      </c>
      <c r="R247" s="347" t="e">
        <f t="shared" si="137"/>
        <v>#NUM!</v>
      </c>
      <c r="S247" s="348" t="e">
        <f t="shared" si="152"/>
        <v>#NUM!</v>
      </c>
      <c r="T247" s="349" t="e">
        <f t="shared" si="153"/>
        <v>#NUM!</v>
      </c>
      <c r="V247" s="45">
        <v>136</v>
      </c>
      <c r="W247" s="46">
        <f t="shared" si="165"/>
        <v>50406</v>
      </c>
      <c r="X247" s="346" t="e">
        <f t="shared" si="143"/>
        <v>#NUM!</v>
      </c>
      <c r="Y247" s="347" t="e">
        <f t="shared" si="138"/>
        <v>#NUM!</v>
      </c>
      <c r="Z247" s="348" t="e">
        <f t="shared" si="154"/>
        <v>#NUM!</v>
      </c>
      <c r="AA247" s="349" t="e">
        <f t="shared" si="155"/>
        <v>#NUM!</v>
      </c>
      <c r="AC247" s="45">
        <v>136</v>
      </c>
      <c r="AD247" s="46">
        <f t="shared" si="166"/>
        <v>50406</v>
      </c>
      <c r="AE247" s="346" t="e">
        <f t="shared" si="156"/>
        <v>#NUM!</v>
      </c>
      <c r="AF247" s="347" t="e">
        <f t="shared" si="144"/>
        <v>#NUM!</v>
      </c>
      <c r="AG247" s="348" t="e">
        <f t="shared" si="157"/>
        <v>#NUM!</v>
      </c>
      <c r="AH247" s="349" t="e">
        <f t="shared" si="145"/>
        <v>#NUM!</v>
      </c>
      <c r="AJ247" s="45">
        <v>136</v>
      </c>
      <c r="AK247" s="46">
        <f t="shared" si="167"/>
        <v>50406</v>
      </c>
      <c r="AL247" s="346" t="e">
        <f t="shared" si="158"/>
        <v>#NUM!</v>
      </c>
      <c r="AM247" s="347" t="e">
        <f t="shared" si="146"/>
        <v>#NUM!</v>
      </c>
      <c r="AN247" s="348" t="e">
        <f t="shared" si="159"/>
        <v>#NUM!</v>
      </c>
      <c r="AO247" s="349" t="e">
        <f t="shared" si="147"/>
        <v>#NUM!</v>
      </c>
      <c r="AQ247" s="45">
        <v>136</v>
      </c>
      <c r="AR247" s="46">
        <f t="shared" si="168"/>
        <v>50437</v>
      </c>
      <c r="AS247" s="346">
        <f t="shared" si="160"/>
        <v>0</v>
      </c>
      <c r="AT247" s="347">
        <f t="shared" si="148"/>
        <v>0</v>
      </c>
      <c r="AU247" s="348">
        <f t="shared" si="161"/>
        <v>0</v>
      </c>
      <c r="AV247" s="349">
        <f t="shared" si="149"/>
        <v>0</v>
      </c>
    </row>
    <row r="248" spans="1:48" x14ac:dyDescent="0.45">
      <c r="A248" s="45">
        <v>137</v>
      </c>
      <c r="B248" s="46">
        <f t="shared" si="162"/>
        <v>50437</v>
      </c>
      <c r="C248" s="346" t="e">
        <f t="shared" si="134"/>
        <v>#NUM!</v>
      </c>
      <c r="D248" s="347" t="e">
        <f t="shared" si="139"/>
        <v>#NUM!</v>
      </c>
      <c r="E248" s="355" t="e">
        <f t="shared" si="140"/>
        <v>#NUM!</v>
      </c>
      <c r="F248" s="349" t="e">
        <f t="shared" si="150"/>
        <v>#NUM!</v>
      </c>
      <c r="H248" s="45">
        <v>137</v>
      </c>
      <c r="I248" s="46">
        <f t="shared" si="163"/>
        <v>50437</v>
      </c>
      <c r="J248" s="346" t="e">
        <f t="shared" si="141"/>
        <v>#NUM!</v>
      </c>
      <c r="K248" s="347" t="e">
        <f t="shared" si="136"/>
        <v>#NUM!</v>
      </c>
      <c r="L248" s="348" t="e">
        <f t="shared" si="135"/>
        <v>#NUM!</v>
      </c>
      <c r="M248" s="349" t="e">
        <f t="shared" si="151"/>
        <v>#NUM!</v>
      </c>
      <c r="O248" s="45">
        <v>137</v>
      </c>
      <c r="P248" s="46">
        <f t="shared" si="164"/>
        <v>50437</v>
      </c>
      <c r="Q248" s="346" t="e">
        <f t="shared" si="142"/>
        <v>#NUM!</v>
      </c>
      <c r="R248" s="347" t="e">
        <f t="shared" si="137"/>
        <v>#NUM!</v>
      </c>
      <c r="S248" s="348" t="e">
        <f t="shared" si="152"/>
        <v>#NUM!</v>
      </c>
      <c r="T248" s="349" t="e">
        <f t="shared" si="153"/>
        <v>#NUM!</v>
      </c>
      <c r="V248" s="45">
        <v>137</v>
      </c>
      <c r="W248" s="46">
        <f t="shared" si="165"/>
        <v>50437</v>
      </c>
      <c r="X248" s="346" t="e">
        <f t="shared" si="143"/>
        <v>#NUM!</v>
      </c>
      <c r="Y248" s="347" t="e">
        <f t="shared" si="138"/>
        <v>#NUM!</v>
      </c>
      <c r="Z248" s="348" t="e">
        <f t="shared" si="154"/>
        <v>#NUM!</v>
      </c>
      <c r="AA248" s="349" t="e">
        <f t="shared" si="155"/>
        <v>#NUM!</v>
      </c>
      <c r="AC248" s="45">
        <v>137</v>
      </c>
      <c r="AD248" s="46">
        <f t="shared" si="166"/>
        <v>50437</v>
      </c>
      <c r="AE248" s="346" t="e">
        <f t="shared" si="156"/>
        <v>#NUM!</v>
      </c>
      <c r="AF248" s="347" t="e">
        <f t="shared" si="144"/>
        <v>#NUM!</v>
      </c>
      <c r="AG248" s="348" t="e">
        <f t="shared" si="157"/>
        <v>#NUM!</v>
      </c>
      <c r="AH248" s="349" t="e">
        <f t="shared" si="145"/>
        <v>#NUM!</v>
      </c>
      <c r="AJ248" s="45">
        <v>137</v>
      </c>
      <c r="AK248" s="46">
        <f t="shared" si="167"/>
        <v>50437</v>
      </c>
      <c r="AL248" s="346" t="e">
        <f t="shared" si="158"/>
        <v>#NUM!</v>
      </c>
      <c r="AM248" s="347" t="e">
        <f t="shared" si="146"/>
        <v>#NUM!</v>
      </c>
      <c r="AN248" s="348" t="e">
        <f t="shared" si="159"/>
        <v>#NUM!</v>
      </c>
      <c r="AO248" s="349" t="e">
        <f t="shared" si="147"/>
        <v>#NUM!</v>
      </c>
      <c r="AQ248" s="45">
        <v>137</v>
      </c>
      <c r="AR248" s="46">
        <f t="shared" si="168"/>
        <v>50465</v>
      </c>
      <c r="AS248" s="346">
        <f t="shared" si="160"/>
        <v>0</v>
      </c>
      <c r="AT248" s="347">
        <f t="shared" si="148"/>
        <v>0</v>
      </c>
      <c r="AU248" s="348">
        <f t="shared" si="161"/>
        <v>0</v>
      </c>
      <c r="AV248" s="349">
        <f t="shared" si="149"/>
        <v>0</v>
      </c>
    </row>
    <row r="249" spans="1:48" x14ac:dyDescent="0.45">
      <c r="A249" s="45">
        <v>138</v>
      </c>
      <c r="B249" s="46">
        <f t="shared" si="162"/>
        <v>50465</v>
      </c>
      <c r="C249" s="346" t="e">
        <f t="shared" si="134"/>
        <v>#NUM!</v>
      </c>
      <c r="D249" s="347" t="e">
        <f t="shared" si="139"/>
        <v>#NUM!</v>
      </c>
      <c r="E249" s="355" t="e">
        <f t="shared" si="140"/>
        <v>#NUM!</v>
      </c>
      <c r="F249" s="349" t="e">
        <f t="shared" si="150"/>
        <v>#NUM!</v>
      </c>
      <c r="H249" s="45">
        <v>138</v>
      </c>
      <c r="I249" s="46">
        <f t="shared" si="163"/>
        <v>50465</v>
      </c>
      <c r="J249" s="346" t="e">
        <f t="shared" si="141"/>
        <v>#NUM!</v>
      </c>
      <c r="K249" s="347" t="e">
        <f t="shared" si="136"/>
        <v>#NUM!</v>
      </c>
      <c r="L249" s="348" t="e">
        <f t="shared" si="135"/>
        <v>#NUM!</v>
      </c>
      <c r="M249" s="349" t="e">
        <f t="shared" si="151"/>
        <v>#NUM!</v>
      </c>
      <c r="O249" s="45">
        <v>138</v>
      </c>
      <c r="P249" s="46">
        <f t="shared" si="164"/>
        <v>50465</v>
      </c>
      <c r="Q249" s="346" t="e">
        <f t="shared" si="142"/>
        <v>#NUM!</v>
      </c>
      <c r="R249" s="347" t="e">
        <f t="shared" si="137"/>
        <v>#NUM!</v>
      </c>
      <c r="S249" s="348" t="e">
        <f t="shared" si="152"/>
        <v>#NUM!</v>
      </c>
      <c r="T249" s="349" t="e">
        <f t="shared" si="153"/>
        <v>#NUM!</v>
      </c>
      <c r="V249" s="45">
        <v>138</v>
      </c>
      <c r="W249" s="46">
        <f t="shared" si="165"/>
        <v>50465</v>
      </c>
      <c r="X249" s="346" t="e">
        <f t="shared" si="143"/>
        <v>#NUM!</v>
      </c>
      <c r="Y249" s="347" t="e">
        <f t="shared" si="138"/>
        <v>#NUM!</v>
      </c>
      <c r="Z249" s="348" t="e">
        <f t="shared" si="154"/>
        <v>#NUM!</v>
      </c>
      <c r="AA249" s="349" t="e">
        <f t="shared" si="155"/>
        <v>#NUM!</v>
      </c>
      <c r="AC249" s="45">
        <v>138</v>
      </c>
      <c r="AD249" s="46">
        <f t="shared" si="166"/>
        <v>50465</v>
      </c>
      <c r="AE249" s="346" t="e">
        <f t="shared" si="156"/>
        <v>#NUM!</v>
      </c>
      <c r="AF249" s="347" t="e">
        <f t="shared" si="144"/>
        <v>#NUM!</v>
      </c>
      <c r="AG249" s="348" t="e">
        <f t="shared" si="157"/>
        <v>#NUM!</v>
      </c>
      <c r="AH249" s="349" t="e">
        <f t="shared" si="145"/>
        <v>#NUM!</v>
      </c>
      <c r="AJ249" s="45">
        <v>138</v>
      </c>
      <c r="AK249" s="46">
        <f t="shared" si="167"/>
        <v>50465</v>
      </c>
      <c r="AL249" s="346" t="e">
        <f t="shared" si="158"/>
        <v>#NUM!</v>
      </c>
      <c r="AM249" s="347" t="e">
        <f t="shared" si="146"/>
        <v>#NUM!</v>
      </c>
      <c r="AN249" s="348" t="e">
        <f t="shared" si="159"/>
        <v>#NUM!</v>
      </c>
      <c r="AO249" s="349" t="e">
        <f t="shared" si="147"/>
        <v>#NUM!</v>
      </c>
      <c r="AQ249" s="45">
        <v>138</v>
      </c>
      <c r="AR249" s="46">
        <f t="shared" si="168"/>
        <v>50496</v>
      </c>
      <c r="AS249" s="346">
        <f t="shared" si="160"/>
        <v>0</v>
      </c>
      <c r="AT249" s="347">
        <f t="shared" si="148"/>
        <v>0</v>
      </c>
      <c r="AU249" s="348">
        <f t="shared" si="161"/>
        <v>0</v>
      </c>
      <c r="AV249" s="349">
        <f t="shared" si="149"/>
        <v>0</v>
      </c>
    </row>
    <row r="250" spans="1:48" x14ac:dyDescent="0.45">
      <c r="A250" s="45">
        <v>139</v>
      </c>
      <c r="B250" s="46">
        <f t="shared" si="162"/>
        <v>50496</v>
      </c>
      <c r="C250" s="346" t="e">
        <f t="shared" si="134"/>
        <v>#NUM!</v>
      </c>
      <c r="D250" s="347" t="e">
        <f t="shared" si="139"/>
        <v>#NUM!</v>
      </c>
      <c r="E250" s="355" t="e">
        <f t="shared" si="140"/>
        <v>#NUM!</v>
      </c>
      <c r="F250" s="349" t="e">
        <f t="shared" si="150"/>
        <v>#NUM!</v>
      </c>
      <c r="H250" s="45">
        <v>139</v>
      </c>
      <c r="I250" s="46">
        <f t="shared" si="163"/>
        <v>50496</v>
      </c>
      <c r="J250" s="346" t="e">
        <f t="shared" si="141"/>
        <v>#NUM!</v>
      </c>
      <c r="K250" s="347" t="e">
        <f t="shared" si="136"/>
        <v>#NUM!</v>
      </c>
      <c r="L250" s="348" t="e">
        <f t="shared" si="135"/>
        <v>#NUM!</v>
      </c>
      <c r="M250" s="349" t="e">
        <f t="shared" si="151"/>
        <v>#NUM!</v>
      </c>
      <c r="O250" s="45">
        <v>139</v>
      </c>
      <c r="P250" s="46">
        <f t="shared" si="164"/>
        <v>50496</v>
      </c>
      <c r="Q250" s="346" t="e">
        <f t="shared" si="142"/>
        <v>#NUM!</v>
      </c>
      <c r="R250" s="347" t="e">
        <f t="shared" si="137"/>
        <v>#NUM!</v>
      </c>
      <c r="S250" s="348" t="e">
        <f t="shared" si="152"/>
        <v>#NUM!</v>
      </c>
      <c r="T250" s="349" t="e">
        <f t="shared" si="153"/>
        <v>#NUM!</v>
      </c>
      <c r="V250" s="45">
        <v>139</v>
      </c>
      <c r="W250" s="46">
        <f t="shared" si="165"/>
        <v>50496</v>
      </c>
      <c r="X250" s="346" t="e">
        <f t="shared" si="143"/>
        <v>#NUM!</v>
      </c>
      <c r="Y250" s="347" t="e">
        <f t="shared" si="138"/>
        <v>#NUM!</v>
      </c>
      <c r="Z250" s="348" t="e">
        <f t="shared" si="154"/>
        <v>#NUM!</v>
      </c>
      <c r="AA250" s="349" t="e">
        <f t="shared" si="155"/>
        <v>#NUM!</v>
      </c>
      <c r="AC250" s="45">
        <v>139</v>
      </c>
      <c r="AD250" s="46">
        <f t="shared" si="166"/>
        <v>50496</v>
      </c>
      <c r="AE250" s="346" t="e">
        <f t="shared" si="156"/>
        <v>#NUM!</v>
      </c>
      <c r="AF250" s="347" t="e">
        <f t="shared" si="144"/>
        <v>#NUM!</v>
      </c>
      <c r="AG250" s="348" t="e">
        <f t="shared" si="157"/>
        <v>#NUM!</v>
      </c>
      <c r="AH250" s="349" t="e">
        <f t="shared" si="145"/>
        <v>#NUM!</v>
      </c>
      <c r="AJ250" s="45">
        <v>139</v>
      </c>
      <c r="AK250" s="46">
        <f t="shared" si="167"/>
        <v>50496</v>
      </c>
      <c r="AL250" s="346" t="e">
        <f t="shared" si="158"/>
        <v>#NUM!</v>
      </c>
      <c r="AM250" s="347" t="e">
        <f t="shared" si="146"/>
        <v>#NUM!</v>
      </c>
      <c r="AN250" s="348" t="e">
        <f t="shared" si="159"/>
        <v>#NUM!</v>
      </c>
      <c r="AO250" s="349" t="e">
        <f t="shared" si="147"/>
        <v>#NUM!</v>
      </c>
      <c r="AQ250" s="45">
        <v>139</v>
      </c>
      <c r="AR250" s="46">
        <f t="shared" si="168"/>
        <v>50526</v>
      </c>
      <c r="AS250" s="346">
        <f t="shared" si="160"/>
        <v>0</v>
      </c>
      <c r="AT250" s="347">
        <f t="shared" si="148"/>
        <v>0</v>
      </c>
      <c r="AU250" s="348">
        <f t="shared" si="161"/>
        <v>0</v>
      </c>
      <c r="AV250" s="349">
        <f t="shared" si="149"/>
        <v>0</v>
      </c>
    </row>
    <row r="251" spans="1:48" x14ac:dyDescent="0.45">
      <c r="A251" s="45">
        <v>140</v>
      </c>
      <c r="B251" s="46">
        <f t="shared" si="162"/>
        <v>50526</v>
      </c>
      <c r="C251" s="346" t="e">
        <f t="shared" si="134"/>
        <v>#NUM!</v>
      </c>
      <c r="D251" s="347" t="e">
        <f t="shared" si="139"/>
        <v>#NUM!</v>
      </c>
      <c r="E251" s="355" t="e">
        <f t="shared" si="140"/>
        <v>#NUM!</v>
      </c>
      <c r="F251" s="349" t="e">
        <f t="shared" si="150"/>
        <v>#NUM!</v>
      </c>
      <c r="H251" s="45">
        <v>140</v>
      </c>
      <c r="I251" s="46">
        <f t="shared" si="163"/>
        <v>50526</v>
      </c>
      <c r="J251" s="346" t="e">
        <f t="shared" si="141"/>
        <v>#NUM!</v>
      </c>
      <c r="K251" s="347" t="e">
        <f t="shared" si="136"/>
        <v>#NUM!</v>
      </c>
      <c r="L251" s="348" t="e">
        <f t="shared" si="135"/>
        <v>#NUM!</v>
      </c>
      <c r="M251" s="349" t="e">
        <f t="shared" si="151"/>
        <v>#NUM!</v>
      </c>
      <c r="O251" s="45">
        <v>140</v>
      </c>
      <c r="P251" s="46">
        <f t="shared" si="164"/>
        <v>50526</v>
      </c>
      <c r="Q251" s="346" t="e">
        <f t="shared" si="142"/>
        <v>#NUM!</v>
      </c>
      <c r="R251" s="347" t="e">
        <f t="shared" si="137"/>
        <v>#NUM!</v>
      </c>
      <c r="S251" s="348" t="e">
        <f t="shared" si="152"/>
        <v>#NUM!</v>
      </c>
      <c r="T251" s="349" t="e">
        <f t="shared" si="153"/>
        <v>#NUM!</v>
      </c>
      <c r="V251" s="45">
        <v>140</v>
      </c>
      <c r="W251" s="46">
        <f t="shared" si="165"/>
        <v>50526</v>
      </c>
      <c r="X251" s="346" t="e">
        <f t="shared" si="143"/>
        <v>#NUM!</v>
      </c>
      <c r="Y251" s="347" t="e">
        <f t="shared" si="138"/>
        <v>#NUM!</v>
      </c>
      <c r="Z251" s="348" t="e">
        <f t="shared" si="154"/>
        <v>#NUM!</v>
      </c>
      <c r="AA251" s="349" t="e">
        <f t="shared" si="155"/>
        <v>#NUM!</v>
      </c>
      <c r="AC251" s="45">
        <v>140</v>
      </c>
      <c r="AD251" s="46">
        <f t="shared" si="166"/>
        <v>50526</v>
      </c>
      <c r="AE251" s="346" t="e">
        <f t="shared" si="156"/>
        <v>#NUM!</v>
      </c>
      <c r="AF251" s="347" t="e">
        <f t="shared" si="144"/>
        <v>#NUM!</v>
      </c>
      <c r="AG251" s="348" t="e">
        <f t="shared" si="157"/>
        <v>#NUM!</v>
      </c>
      <c r="AH251" s="349" t="e">
        <f t="shared" si="145"/>
        <v>#NUM!</v>
      </c>
      <c r="AJ251" s="45">
        <v>140</v>
      </c>
      <c r="AK251" s="46">
        <f t="shared" si="167"/>
        <v>50526</v>
      </c>
      <c r="AL251" s="346" t="e">
        <f t="shared" si="158"/>
        <v>#NUM!</v>
      </c>
      <c r="AM251" s="347" t="e">
        <f t="shared" si="146"/>
        <v>#NUM!</v>
      </c>
      <c r="AN251" s="348" t="e">
        <f t="shared" si="159"/>
        <v>#NUM!</v>
      </c>
      <c r="AO251" s="349" t="e">
        <f t="shared" si="147"/>
        <v>#NUM!</v>
      </c>
      <c r="AQ251" s="45">
        <v>140</v>
      </c>
      <c r="AR251" s="46">
        <f t="shared" si="168"/>
        <v>50557</v>
      </c>
      <c r="AS251" s="346">
        <f t="shared" si="160"/>
        <v>0</v>
      </c>
      <c r="AT251" s="347">
        <f t="shared" si="148"/>
        <v>0</v>
      </c>
      <c r="AU251" s="348">
        <f t="shared" si="161"/>
        <v>0</v>
      </c>
      <c r="AV251" s="349">
        <f t="shared" si="149"/>
        <v>0</v>
      </c>
    </row>
    <row r="252" spans="1:48" x14ac:dyDescent="0.45">
      <c r="A252" s="45">
        <v>141</v>
      </c>
      <c r="B252" s="46">
        <f t="shared" si="162"/>
        <v>50557</v>
      </c>
      <c r="C252" s="346" t="e">
        <f t="shared" si="134"/>
        <v>#NUM!</v>
      </c>
      <c r="D252" s="347" t="e">
        <f t="shared" si="139"/>
        <v>#NUM!</v>
      </c>
      <c r="E252" s="355" t="e">
        <f t="shared" si="140"/>
        <v>#NUM!</v>
      </c>
      <c r="F252" s="349" t="e">
        <f t="shared" si="150"/>
        <v>#NUM!</v>
      </c>
      <c r="H252" s="45">
        <v>141</v>
      </c>
      <c r="I252" s="46">
        <f t="shared" si="163"/>
        <v>50557</v>
      </c>
      <c r="J252" s="346" t="e">
        <f t="shared" si="141"/>
        <v>#NUM!</v>
      </c>
      <c r="K252" s="347" t="e">
        <f t="shared" si="136"/>
        <v>#NUM!</v>
      </c>
      <c r="L252" s="348" t="e">
        <f t="shared" si="135"/>
        <v>#NUM!</v>
      </c>
      <c r="M252" s="349" t="e">
        <f t="shared" si="151"/>
        <v>#NUM!</v>
      </c>
      <c r="O252" s="45">
        <v>141</v>
      </c>
      <c r="P252" s="46">
        <f t="shared" si="164"/>
        <v>50557</v>
      </c>
      <c r="Q252" s="346" t="e">
        <f t="shared" si="142"/>
        <v>#NUM!</v>
      </c>
      <c r="R252" s="347" t="e">
        <f t="shared" si="137"/>
        <v>#NUM!</v>
      </c>
      <c r="S252" s="348" t="e">
        <f t="shared" si="152"/>
        <v>#NUM!</v>
      </c>
      <c r="T252" s="349" t="e">
        <f t="shared" si="153"/>
        <v>#NUM!</v>
      </c>
      <c r="V252" s="45">
        <v>141</v>
      </c>
      <c r="W252" s="46">
        <f t="shared" si="165"/>
        <v>50557</v>
      </c>
      <c r="X252" s="346" t="e">
        <f t="shared" si="143"/>
        <v>#NUM!</v>
      </c>
      <c r="Y252" s="347" t="e">
        <f t="shared" si="138"/>
        <v>#NUM!</v>
      </c>
      <c r="Z252" s="348" t="e">
        <f t="shared" si="154"/>
        <v>#NUM!</v>
      </c>
      <c r="AA252" s="349" t="e">
        <f t="shared" si="155"/>
        <v>#NUM!</v>
      </c>
      <c r="AC252" s="45">
        <v>141</v>
      </c>
      <c r="AD252" s="46">
        <f t="shared" si="166"/>
        <v>50557</v>
      </c>
      <c r="AE252" s="346" t="e">
        <f t="shared" si="156"/>
        <v>#NUM!</v>
      </c>
      <c r="AF252" s="347" t="e">
        <f t="shared" si="144"/>
        <v>#NUM!</v>
      </c>
      <c r="AG252" s="348" t="e">
        <f t="shared" si="157"/>
        <v>#NUM!</v>
      </c>
      <c r="AH252" s="349" t="e">
        <f t="shared" si="145"/>
        <v>#NUM!</v>
      </c>
      <c r="AJ252" s="45">
        <v>141</v>
      </c>
      <c r="AK252" s="46">
        <f t="shared" si="167"/>
        <v>50557</v>
      </c>
      <c r="AL252" s="346" t="e">
        <f t="shared" si="158"/>
        <v>#NUM!</v>
      </c>
      <c r="AM252" s="347" t="e">
        <f t="shared" si="146"/>
        <v>#NUM!</v>
      </c>
      <c r="AN252" s="348" t="e">
        <f t="shared" si="159"/>
        <v>#NUM!</v>
      </c>
      <c r="AO252" s="349" t="e">
        <f t="shared" si="147"/>
        <v>#NUM!</v>
      </c>
      <c r="AQ252" s="45">
        <v>141</v>
      </c>
      <c r="AR252" s="46">
        <f t="shared" si="168"/>
        <v>50587</v>
      </c>
      <c r="AS252" s="346">
        <f t="shared" si="160"/>
        <v>0</v>
      </c>
      <c r="AT252" s="347">
        <f t="shared" si="148"/>
        <v>0</v>
      </c>
      <c r="AU252" s="348">
        <f t="shared" si="161"/>
        <v>0</v>
      </c>
      <c r="AV252" s="349">
        <f t="shared" si="149"/>
        <v>0</v>
      </c>
    </row>
    <row r="253" spans="1:48" x14ac:dyDescent="0.45">
      <c r="A253" s="45">
        <v>142</v>
      </c>
      <c r="B253" s="46">
        <f t="shared" si="162"/>
        <v>50587</v>
      </c>
      <c r="C253" s="346" t="e">
        <f t="shared" ref="C253:C316" si="169">C252-D253</f>
        <v>#NUM!</v>
      </c>
      <c r="D253" s="347" t="e">
        <f t="shared" si="139"/>
        <v>#NUM!</v>
      </c>
      <c r="E253" s="355" t="e">
        <f t="shared" si="140"/>
        <v>#NUM!</v>
      </c>
      <c r="F253" s="349" t="e">
        <f t="shared" si="150"/>
        <v>#NUM!</v>
      </c>
      <c r="H253" s="45">
        <v>142</v>
      </c>
      <c r="I253" s="46">
        <f t="shared" si="163"/>
        <v>50587</v>
      </c>
      <c r="J253" s="346" t="e">
        <f t="shared" si="141"/>
        <v>#NUM!</v>
      </c>
      <c r="K253" s="347" t="e">
        <f t="shared" si="136"/>
        <v>#NUM!</v>
      </c>
      <c r="L253" s="348" t="e">
        <f t="shared" ref="L253:L316" si="170">M253-K253</f>
        <v>#NUM!</v>
      </c>
      <c r="M253" s="349" t="e">
        <f t="shared" si="151"/>
        <v>#NUM!</v>
      </c>
      <c r="O253" s="45">
        <v>142</v>
      </c>
      <c r="P253" s="46">
        <f t="shared" si="164"/>
        <v>50587</v>
      </c>
      <c r="Q253" s="346" t="e">
        <f t="shared" si="142"/>
        <v>#NUM!</v>
      </c>
      <c r="R253" s="347" t="e">
        <f t="shared" si="137"/>
        <v>#NUM!</v>
      </c>
      <c r="S253" s="348" t="e">
        <f t="shared" si="152"/>
        <v>#NUM!</v>
      </c>
      <c r="T253" s="349" t="e">
        <f t="shared" si="153"/>
        <v>#NUM!</v>
      </c>
      <c r="V253" s="45">
        <v>142</v>
      </c>
      <c r="W253" s="46">
        <f t="shared" si="165"/>
        <v>50587</v>
      </c>
      <c r="X253" s="346" t="e">
        <f t="shared" si="143"/>
        <v>#NUM!</v>
      </c>
      <c r="Y253" s="347" t="e">
        <f t="shared" si="138"/>
        <v>#NUM!</v>
      </c>
      <c r="Z253" s="348" t="e">
        <f t="shared" si="154"/>
        <v>#NUM!</v>
      </c>
      <c r="AA253" s="349" t="e">
        <f t="shared" si="155"/>
        <v>#NUM!</v>
      </c>
      <c r="AC253" s="45">
        <v>142</v>
      </c>
      <c r="AD253" s="46">
        <f t="shared" si="166"/>
        <v>50587</v>
      </c>
      <c r="AE253" s="346" t="e">
        <f t="shared" si="156"/>
        <v>#NUM!</v>
      </c>
      <c r="AF253" s="347" t="e">
        <f t="shared" si="144"/>
        <v>#NUM!</v>
      </c>
      <c r="AG253" s="348" t="e">
        <f t="shared" si="157"/>
        <v>#NUM!</v>
      </c>
      <c r="AH253" s="349" t="e">
        <f t="shared" si="145"/>
        <v>#NUM!</v>
      </c>
      <c r="AJ253" s="45">
        <v>142</v>
      </c>
      <c r="AK253" s="46">
        <f t="shared" si="167"/>
        <v>50587</v>
      </c>
      <c r="AL253" s="346" t="e">
        <f t="shared" si="158"/>
        <v>#NUM!</v>
      </c>
      <c r="AM253" s="347" t="e">
        <f t="shared" si="146"/>
        <v>#NUM!</v>
      </c>
      <c r="AN253" s="348" t="e">
        <f t="shared" si="159"/>
        <v>#NUM!</v>
      </c>
      <c r="AO253" s="349" t="e">
        <f t="shared" si="147"/>
        <v>#NUM!</v>
      </c>
      <c r="AQ253" s="45">
        <v>142</v>
      </c>
      <c r="AR253" s="46">
        <f t="shared" si="168"/>
        <v>50618</v>
      </c>
      <c r="AS253" s="346">
        <f t="shared" si="160"/>
        <v>0</v>
      </c>
      <c r="AT253" s="347">
        <f t="shared" si="148"/>
        <v>0</v>
      </c>
      <c r="AU253" s="348">
        <f t="shared" si="161"/>
        <v>0</v>
      </c>
      <c r="AV253" s="349">
        <f t="shared" si="149"/>
        <v>0</v>
      </c>
    </row>
    <row r="254" spans="1:48" x14ac:dyDescent="0.45">
      <c r="A254" s="45">
        <v>143</v>
      </c>
      <c r="B254" s="46">
        <f t="shared" si="162"/>
        <v>50618</v>
      </c>
      <c r="C254" s="346" t="e">
        <f t="shared" si="169"/>
        <v>#NUM!</v>
      </c>
      <c r="D254" s="347" t="e">
        <f t="shared" si="139"/>
        <v>#NUM!</v>
      </c>
      <c r="E254" s="355" t="e">
        <f t="shared" si="140"/>
        <v>#NUM!</v>
      </c>
      <c r="F254" s="349" t="e">
        <f t="shared" si="150"/>
        <v>#NUM!</v>
      </c>
      <c r="H254" s="45">
        <v>143</v>
      </c>
      <c r="I254" s="46">
        <f t="shared" si="163"/>
        <v>50618</v>
      </c>
      <c r="J254" s="346" t="e">
        <f t="shared" si="141"/>
        <v>#NUM!</v>
      </c>
      <c r="K254" s="347" t="e">
        <f t="shared" si="136"/>
        <v>#NUM!</v>
      </c>
      <c r="L254" s="348" t="e">
        <f t="shared" si="170"/>
        <v>#NUM!</v>
      </c>
      <c r="M254" s="349" t="e">
        <f t="shared" si="151"/>
        <v>#NUM!</v>
      </c>
      <c r="O254" s="45">
        <v>143</v>
      </c>
      <c r="P254" s="46">
        <f t="shared" si="164"/>
        <v>50618</v>
      </c>
      <c r="Q254" s="346" t="e">
        <f t="shared" si="142"/>
        <v>#NUM!</v>
      </c>
      <c r="R254" s="347" t="e">
        <f t="shared" si="137"/>
        <v>#NUM!</v>
      </c>
      <c r="S254" s="348" t="e">
        <f t="shared" si="152"/>
        <v>#NUM!</v>
      </c>
      <c r="T254" s="349" t="e">
        <f t="shared" si="153"/>
        <v>#NUM!</v>
      </c>
      <c r="V254" s="45">
        <v>143</v>
      </c>
      <c r="W254" s="46">
        <f t="shared" si="165"/>
        <v>50618</v>
      </c>
      <c r="X254" s="346" t="e">
        <f t="shared" si="143"/>
        <v>#NUM!</v>
      </c>
      <c r="Y254" s="347" t="e">
        <f t="shared" si="138"/>
        <v>#NUM!</v>
      </c>
      <c r="Z254" s="348" t="e">
        <f t="shared" si="154"/>
        <v>#NUM!</v>
      </c>
      <c r="AA254" s="349" t="e">
        <f t="shared" si="155"/>
        <v>#NUM!</v>
      </c>
      <c r="AC254" s="45">
        <v>143</v>
      </c>
      <c r="AD254" s="46">
        <f t="shared" si="166"/>
        <v>50618</v>
      </c>
      <c r="AE254" s="346" t="e">
        <f t="shared" si="156"/>
        <v>#NUM!</v>
      </c>
      <c r="AF254" s="347" t="e">
        <f t="shared" si="144"/>
        <v>#NUM!</v>
      </c>
      <c r="AG254" s="348" t="e">
        <f t="shared" si="157"/>
        <v>#NUM!</v>
      </c>
      <c r="AH254" s="349" t="e">
        <f t="shared" si="145"/>
        <v>#NUM!</v>
      </c>
      <c r="AJ254" s="45">
        <v>143</v>
      </c>
      <c r="AK254" s="46">
        <f t="shared" si="167"/>
        <v>50618</v>
      </c>
      <c r="AL254" s="346" t="e">
        <f t="shared" si="158"/>
        <v>#NUM!</v>
      </c>
      <c r="AM254" s="347" t="e">
        <f t="shared" si="146"/>
        <v>#NUM!</v>
      </c>
      <c r="AN254" s="348" t="e">
        <f t="shared" si="159"/>
        <v>#NUM!</v>
      </c>
      <c r="AO254" s="349" t="e">
        <f t="shared" si="147"/>
        <v>#NUM!</v>
      </c>
      <c r="AQ254" s="45">
        <v>143</v>
      </c>
      <c r="AR254" s="46">
        <f t="shared" si="168"/>
        <v>50649</v>
      </c>
      <c r="AS254" s="346">
        <f t="shared" si="160"/>
        <v>0</v>
      </c>
      <c r="AT254" s="347">
        <f t="shared" si="148"/>
        <v>0</v>
      </c>
      <c r="AU254" s="348">
        <f t="shared" si="161"/>
        <v>0</v>
      </c>
      <c r="AV254" s="349">
        <f t="shared" si="149"/>
        <v>0</v>
      </c>
    </row>
    <row r="255" spans="1:48" ht="14.65" thickBot="1" x14ac:dyDescent="0.5">
      <c r="A255" s="47">
        <v>144</v>
      </c>
      <c r="B255" s="48">
        <f t="shared" si="162"/>
        <v>50649</v>
      </c>
      <c r="C255" s="350" t="e">
        <f t="shared" si="169"/>
        <v>#NUM!</v>
      </c>
      <c r="D255" s="351" t="e">
        <f t="shared" si="139"/>
        <v>#NUM!</v>
      </c>
      <c r="E255" s="356" t="e">
        <f t="shared" si="140"/>
        <v>#NUM!</v>
      </c>
      <c r="F255" s="353" t="e">
        <f t="shared" si="150"/>
        <v>#NUM!</v>
      </c>
      <c r="H255" s="47">
        <v>144</v>
      </c>
      <c r="I255" s="48">
        <f t="shared" si="163"/>
        <v>50649</v>
      </c>
      <c r="J255" s="350" t="e">
        <f t="shared" si="141"/>
        <v>#NUM!</v>
      </c>
      <c r="K255" s="351" t="e">
        <f t="shared" si="136"/>
        <v>#NUM!</v>
      </c>
      <c r="L255" s="352" t="e">
        <f t="shared" si="170"/>
        <v>#NUM!</v>
      </c>
      <c r="M255" s="353" t="e">
        <f t="shared" si="151"/>
        <v>#NUM!</v>
      </c>
      <c r="O255" s="47">
        <v>144</v>
      </c>
      <c r="P255" s="48">
        <f t="shared" si="164"/>
        <v>50649</v>
      </c>
      <c r="Q255" s="350" t="e">
        <f t="shared" si="142"/>
        <v>#NUM!</v>
      </c>
      <c r="R255" s="351" t="e">
        <f t="shared" si="137"/>
        <v>#NUM!</v>
      </c>
      <c r="S255" s="352" t="e">
        <f t="shared" si="152"/>
        <v>#NUM!</v>
      </c>
      <c r="T255" s="353" t="e">
        <f t="shared" si="153"/>
        <v>#NUM!</v>
      </c>
      <c r="V255" s="47">
        <v>144</v>
      </c>
      <c r="W255" s="48">
        <f t="shared" si="165"/>
        <v>50649</v>
      </c>
      <c r="X255" s="350" t="e">
        <f t="shared" si="143"/>
        <v>#NUM!</v>
      </c>
      <c r="Y255" s="351" t="e">
        <f t="shared" si="138"/>
        <v>#NUM!</v>
      </c>
      <c r="Z255" s="352" t="e">
        <f t="shared" si="154"/>
        <v>#NUM!</v>
      </c>
      <c r="AA255" s="353" t="e">
        <f t="shared" si="155"/>
        <v>#NUM!</v>
      </c>
      <c r="AC255" s="47">
        <v>144</v>
      </c>
      <c r="AD255" s="48">
        <f t="shared" si="166"/>
        <v>50649</v>
      </c>
      <c r="AE255" s="350" t="e">
        <f t="shared" si="156"/>
        <v>#NUM!</v>
      </c>
      <c r="AF255" s="351" t="e">
        <f t="shared" si="144"/>
        <v>#NUM!</v>
      </c>
      <c r="AG255" s="352" t="e">
        <f t="shared" si="157"/>
        <v>#NUM!</v>
      </c>
      <c r="AH255" s="353" t="e">
        <f t="shared" si="145"/>
        <v>#NUM!</v>
      </c>
      <c r="AJ255" s="47">
        <v>144</v>
      </c>
      <c r="AK255" s="48">
        <f t="shared" si="167"/>
        <v>50649</v>
      </c>
      <c r="AL255" s="350" t="e">
        <f t="shared" si="158"/>
        <v>#NUM!</v>
      </c>
      <c r="AM255" s="351" t="e">
        <f t="shared" si="146"/>
        <v>#NUM!</v>
      </c>
      <c r="AN255" s="352" t="e">
        <f t="shared" si="159"/>
        <v>#NUM!</v>
      </c>
      <c r="AO255" s="353" t="e">
        <f t="shared" si="147"/>
        <v>#NUM!</v>
      </c>
      <c r="AQ255" s="47">
        <v>144</v>
      </c>
      <c r="AR255" s="48">
        <f t="shared" si="168"/>
        <v>50679</v>
      </c>
      <c r="AS255" s="350">
        <f t="shared" si="160"/>
        <v>0</v>
      </c>
      <c r="AT255" s="351">
        <f t="shared" si="148"/>
        <v>0</v>
      </c>
      <c r="AU255" s="352">
        <f t="shared" si="161"/>
        <v>0</v>
      </c>
      <c r="AV255" s="353">
        <f t="shared" si="149"/>
        <v>0</v>
      </c>
    </row>
    <row r="256" spans="1:48" x14ac:dyDescent="0.45">
      <c r="A256" s="43">
        <v>145</v>
      </c>
      <c r="B256" s="44">
        <f t="shared" si="162"/>
        <v>50679</v>
      </c>
      <c r="C256" s="344" t="e">
        <f t="shared" si="169"/>
        <v>#NUM!</v>
      </c>
      <c r="D256" s="253" t="e">
        <f t="shared" si="139"/>
        <v>#NUM!</v>
      </c>
      <c r="E256" s="354" t="e">
        <f t="shared" si="140"/>
        <v>#NUM!</v>
      </c>
      <c r="F256" s="254" t="e">
        <f t="shared" si="150"/>
        <v>#NUM!</v>
      </c>
      <c r="H256" s="43">
        <v>145</v>
      </c>
      <c r="I256" s="44">
        <f t="shared" si="163"/>
        <v>50679</v>
      </c>
      <c r="J256" s="344" t="e">
        <f t="shared" si="141"/>
        <v>#NUM!</v>
      </c>
      <c r="K256" s="253" t="e">
        <f t="shared" si="136"/>
        <v>#NUM!</v>
      </c>
      <c r="L256" s="345" t="e">
        <f t="shared" si="170"/>
        <v>#NUM!</v>
      </c>
      <c r="M256" s="254" t="e">
        <f t="shared" si="151"/>
        <v>#NUM!</v>
      </c>
      <c r="O256" s="43">
        <v>145</v>
      </c>
      <c r="P256" s="44">
        <f t="shared" si="164"/>
        <v>50679</v>
      </c>
      <c r="Q256" s="344" t="e">
        <f t="shared" si="142"/>
        <v>#NUM!</v>
      </c>
      <c r="R256" s="253" t="e">
        <f t="shared" si="137"/>
        <v>#NUM!</v>
      </c>
      <c r="S256" s="345" t="e">
        <f t="shared" si="152"/>
        <v>#NUM!</v>
      </c>
      <c r="T256" s="254" t="e">
        <f t="shared" si="153"/>
        <v>#NUM!</v>
      </c>
      <c r="V256" s="43">
        <v>145</v>
      </c>
      <c r="W256" s="44">
        <f t="shared" si="165"/>
        <v>50679</v>
      </c>
      <c r="X256" s="344" t="e">
        <f t="shared" si="143"/>
        <v>#NUM!</v>
      </c>
      <c r="Y256" s="253" t="e">
        <f t="shared" si="138"/>
        <v>#NUM!</v>
      </c>
      <c r="Z256" s="345" t="e">
        <f t="shared" si="154"/>
        <v>#NUM!</v>
      </c>
      <c r="AA256" s="254" t="e">
        <f t="shared" si="155"/>
        <v>#NUM!</v>
      </c>
      <c r="AC256" s="43">
        <v>145</v>
      </c>
      <c r="AD256" s="44">
        <f t="shared" si="166"/>
        <v>50679</v>
      </c>
      <c r="AE256" s="344" t="e">
        <f t="shared" si="156"/>
        <v>#NUM!</v>
      </c>
      <c r="AF256" s="253" t="e">
        <f t="shared" si="144"/>
        <v>#NUM!</v>
      </c>
      <c r="AG256" s="345" t="e">
        <f t="shared" si="157"/>
        <v>#NUM!</v>
      </c>
      <c r="AH256" s="254" t="e">
        <f t="shared" si="145"/>
        <v>#NUM!</v>
      </c>
      <c r="AJ256" s="43">
        <v>145</v>
      </c>
      <c r="AK256" s="44">
        <f t="shared" si="167"/>
        <v>50679</v>
      </c>
      <c r="AL256" s="344" t="e">
        <f t="shared" si="158"/>
        <v>#NUM!</v>
      </c>
      <c r="AM256" s="253" t="e">
        <f t="shared" si="146"/>
        <v>#NUM!</v>
      </c>
      <c r="AN256" s="345" t="e">
        <f t="shared" si="159"/>
        <v>#NUM!</v>
      </c>
      <c r="AO256" s="254" t="e">
        <f t="shared" si="147"/>
        <v>#NUM!</v>
      </c>
      <c r="AQ256" s="43">
        <v>145</v>
      </c>
      <c r="AR256" s="44">
        <f t="shared" si="168"/>
        <v>50710</v>
      </c>
      <c r="AS256" s="344">
        <f t="shared" si="160"/>
        <v>0</v>
      </c>
      <c r="AT256" s="253">
        <f t="shared" si="148"/>
        <v>0</v>
      </c>
      <c r="AU256" s="345">
        <f t="shared" si="161"/>
        <v>0</v>
      </c>
      <c r="AV256" s="254">
        <f t="shared" si="149"/>
        <v>0</v>
      </c>
    </row>
    <row r="257" spans="1:48" x14ac:dyDescent="0.45">
      <c r="A257" s="45">
        <v>146</v>
      </c>
      <c r="B257" s="46">
        <f t="shared" si="162"/>
        <v>50710</v>
      </c>
      <c r="C257" s="346" t="e">
        <f t="shared" si="169"/>
        <v>#NUM!</v>
      </c>
      <c r="D257" s="347" t="e">
        <f t="shared" si="139"/>
        <v>#NUM!</v>
      </c>
      <c r="E257" s="355" t="e">
        <f t="shared" si="140"/>
        <v>#NUM!</v>
      </c>
      <c r="F257" s="349" t="e">
        <f t="shared" si="150"/>
        <v>#NUM!</v>
      </c>
      <c r="H257" s="45">
        <v>146</v>
      </c>
      <c r="I257" s="46">
        <f t="shared" si="163"/>
        <v>50710</v>
      </c>
      <c r="J257" s="346" t="e">
        <f t="shared" si="141"/>
        <v>#NUM!</v>
      </c>
      <c r="K257" s="347" t="e">
        <f t="shared" si="136"/>
        <v>#NUM!</v>
      </c>
      <c r="L257" s="348" t="e">
        <f t="shared" si="170"/>
        <v>#NUM!</v>
      </c>
      <c r="M257" s="349" t="e">
        <f t="shared" si="151"/>
        <v>#NUM!</v>
      </c>
      <c r="O257" s="45">
        <v>146</v>
      </c>
      <c r="P257" s="46">
        <f t="shared" si="164"/>
        <v>50710</v>
      </c>
      <c r="Q257" s="346" t="e">
        <f t="shared" si="142"/>
        <v>#NUM!</v>
      </c>
      <c r="R257" s="347" t="e">
        <f t="shared" si="137"/>
        <v>#NUM!</v>
      </c>
      <c r="S257" s="348" t="e">
        <f t="shared" si="152"/>
        <v>#NUM!</v>
      </c>
      <c r="T257" s="349" t="e">
        <f t="shared" si="153"/>
        <v>#NUM!</v>
      </c>
      <c r="V257" s="45">
        <v>146</v>
      </c>
      <c r="W257" s="46">
        <f t="shared" si="165"/>
        <v>50710</v>
      </c>
      <c r="X257" s="346" t="e">
        <f t="shared" si="143"/>
        <v>#NUM!</v>
      </c>
      <c r="Y257" s="347" t="e">
        <f t="shared" si="138"/>
        <v>#NUM!</v>
      </c>
      <c r="Z257" s="348" t="e">
        <f t="shared" si="154"/>
        <v>#NUM!</v>
      </c>
      <c r="AA257" s="349" t="e">
        <f t="shared" si="155"/>
        <v>#NUM!</v>
      </c>
      <c r="AC257" s="45">
        <v>146</v>
      </c>
      <c r="AD257" s="46">
        <f t="shared" si="166"/>
        <v>50710</v>
      </c>
      <c r="AE257" s="346" t="e">
        <f t="shared" si="156"/>
        <v>#NUM!</v>
      </c>
      <c r="AF257" s="347" t="e">
        <f t="shared" si="144"/>
        <v>#NUM!</v>
      </c>
      <c r="AG257" s="348" t="e">
        <f t="shared" si="157"/>
        <v>#NUM!</v>
      </c>
      <c r="AH257" s="349" t="e">
        <f t="shared" si="145"/>
        <v>#NUM!</v>
      </c>
      <c r="AJ257" s="45">
        <v>146</v>
      </c>
      <c r="AK257" s="46">
        <f t="shared" si="167"/>
        <v>50710</v>
      </c>
      <c r="AL257" s="346" t="e">
        <f t="shared" si="158"/>
        <v>#NUM!</v>
      </c>
      <c r="AM257" s="347" t="e">
        <f t="shared" si="146"/>
        <v>#NUM!</v>
      </c>
      <c r="AN257" s="348" t="e">
        <f t="shared" si="159"/>
        <v>#NUM!</v>
      </c>
      <c r="AO257" s="349" t="e">
        <f t="shared" si="147"/>
        <v>#NUM!</v>
      </c>
      <c r="AQ257" s="45">
        <v>146</v>
      </c>
      <c r="AR257" s="46">
        <f t="shared" si="168"/>
        <v>50740</v>
      </c>
      <c r="AS257" s="346">
        <f t="shared" si="160"/>
        <v>0</v>
      </c>
      <c r="AT257" s="347">
        <f t="shared" si="148"/>
        <v>0</v>
      </c>
      <c r="AU257" s="348">
        <f t="shared" si="161"/>
        <v>0</v>
      </c>
      <c r="AV257" s="349">
        <f t="shared" si="149"/>
        <v>0</v>
      </c>
    </row>
    <row r="258" spans="1:48" x14ac:dyDescent="0.45">
      <c r="A258" s="45">
        <v>147</v>
      </c>
      <c r="B258" s="46">
        <f t="shared" si="162"/>
        <v>50740</v>
      </c>
      <c r="C258" s="346" t="e">
        <f t="shared" si="169"/>
        <v>#NUM!</v>
      </c>
      <c r="D258" s="347" t="e">
        <f t="shared" si="139"/>
        <v>#NUM!</v>
      </c>
      <c r="E258" s="355" t="e">
        <f t="shared" si="140"/>
        <v>#NUM!</v>
      </c>
      <c r="F258" s="349" t="e">
        <f t="shared" si="150"/>
        <v>#NUM!</v>
      </c>
      <c r="H258" s="45">
        <v>147</v>
      </c>
      <c r="I258" s="46">
        <f t="shared" si="163"/>
        <v>50740</v>
      </c>
      <c r="J258" s="346" t="e">
        <f t="shared" si="141"/>
        <v>#NUM!</v>
      </c>
      <c r="K258" s="347" t="e">
        <f t="shared" si="136"/>
        <v>#NUM!</v>
      </c>
      <c r="L258" s="348" t="e">
        <f t="shared" si="170"/>
        <v>#NUM!</v>
      </c>
      <c r="M258" s="349" t="e">
        <f t="shared" si="151"/>
        <v>#NUM!</v>
      </c>
      <c r="O258" s="45">
        <v>147</v>
      </c>
      <c r="P258" s="46">
        <f t="shared" si="164"/>
        <v>50740</v>
      </c>
      <c r="Q258" s="346" t="e">
        <f t="shared" si="142"/>
        <v>#NUM!</v>
      </c>
      <c r="R258" s="347" t="e">
        <f t="shared" si="137"/>
        <v>#NUM!</v>
      </c>
      <c r="S258" s="348" t="e">
        <f t="shared" si="152"/>
        <v>#NUM!</v>
      </c>
      <c r="T258" s="349" t="e">
        <f t="shared" si="153"/>
        <v>#NUM!</v>
      </c>
      <c r="V258" s="45">
        <v>147</v>
      </c>
      <c r="W258" s="46">
        <f t="shared" si="165"/>
        <v>50740</v>
      </c>
      <c r="X258" s="346" t="e">
        <f t="shared" si="143"/>
        <v>#NUM!</v>
      </c>
      <c r="Y258" s="347" t="e">
        <f t="shared" si="138"/>
        <v>#NUM!</v>
      </c>
      <c r="Z258" s="348" t="e">
        <f t="shared" si="154"/>
        <v>#NUM!</v>
      </c>
      <c r="AA258" s="349" t="e">
        <f t="shared" si="155"/>
        <v>#NUM!</v>
      </c>
      <c r="AC258" s="45">
        <v>147</v>
      </c>
      <c r="AD258" s="46">
        <f t="shared" si="166"/>
        <v>50740</v>
      </c>
      <c r="AE258" s="346" t="e">
        <f t="shared" si="156"/>
        <v>#NUM!</v>
      </c>
      <c r="AF258" s="347" t="e">
        <f t="shared" si="144"/>
        <v>#NUM!</v>
      </c>
      <c r="AG258" s="348" t="e">
        <f t="shared" si="157"/>
        <v>#NUM!</v>
      </c>
      <c r="AH258" s="349" t="e">
        <f t="shared" si="145"/>
        <v>#NUM!</v>
      </c>
      <c r="AJ258" s="45">
        <v>147</v>
      </c>
      <c r="AK258" s="46">
        <f t="shared" si="167"/>
        <v>50740</v>
      </c>
      <c r="AL258" s="346" t="e">
        <f t="shared" si="158"/>
        <v>#NUM!</v>
      </c>
      <c r="AM258" s="347" t="e">
        <f t="shared" si="146"/>
        <v>#NUM!</v>
      </c>
      <c r="AN258" s="348" t="e">
        <f t="shared" si="159"/>
        <v>#NUM!</v>
      </c>
      <c r="AO258" s="349" t="e">
        <f t="shared" si="147"/>
        <v>#NUM!</v>
      </c>
      <c r="AQ258" s="45">
        <v>147</v>
      </c>
      <c r="AR258" s="46">
        <f t="shared" si="168"/>
        <v>50771</v>
      </c>
      <c r="AS258" s="346">
        <f t="shared" si="160"/>
        <v>0</v>
      </c>
      <c r="AT258" s="347">
        <f t="shared" si="148"/>
        <v>0</v>
      </c>
      <c r="AU258" s="348">
        <f t="shared" si="161"/>
        <v>0</v>
      </c>
      <c r="AV258" s="349">
        <f t="shared" si="149"/>
        <v>0</v>
      </c>
    </row>
    <row r="259" spans="1:48" x14ac:dyDescent="0.45">
      <c r="A259" s="45">
        <v>148</v>
      </c>
      <c r="B259" s="46">
        <f t="shared" si="162"/>
        <v>50771</v>
      </c>
      <c r="C259" s="346" t="e">
        <f t="shared" si="169"/>
        <v>#NUM!</v>
      </c>
      <c r="D259" s="347" t="e">
        <f t="shared" si="139"/>
        <v>#NUM!</v>
      </c>
      <c r="E259" s="355" t="e">
        <f t="shared" si="140"/>
        <v>#NUM!</v>
      </c>
      <c r="F259" s="349" t="e">
        <f t="shared" si="150"/>
        <v>#NUM!</v>
      </c>
      <c r="H259" s="45">
        <v>148</v>
      </c>
      <c r="I259" s="46">
        <f t="shared" si="163"/>
        <v>50771</v>
      </c>
      <c r="J259" s="346" t="e">
        <f t="shared" si="141"/>
        <v>#NUM!</v>
      </c>
      <c r="K259" s="347" t="e">
        <f t="shared" si="136"/>
        <v>#NUM!</v>
      </c>
      <c r="L259" s="348" t="e">
        <f t="shared" si="170"/>
        <v>#NUM!</v>
      </c>
      <c r="M259" s="349" t="e">
        <f t="shared" si="151"/>
        <v>#NUM!</v>
      </c>
      <c r="O259" s="45">
        <v>148</v>
      </c>
      <c r="P259" s="46">
        <f t="shared" si="164"/>
        <v>50771</v>
      </c>
      <c r="Q259" s="346" t="e">
        <f t="shared" si="142"/>
        <v>#NUM!</v>
      </c>
      <c r="R259" s="347" t="e">
        <f t="shared" si="137"/>
        <v>#NUM!</v>
      </c>
      <c r="S259" s="348" t="e">
        <f t="shared" si="152"/>
        <v>#NUM!</v>
      </c>
      <c r="T259" s="349" t="e">
        <f t="shared" si="153"/>
        <v>#NUM!</v>
      </c>
      <c r="V259" s="45">
        <v>148</v>
      </c>
      <c r="W259" s="46">
        <f t="shared" si="165"/>
        <v>50771</v>
      </c>
      <c r="X259" s="346" t="e">
        <f t="shared" si="143"/>
        <v>#NUM!</v>
      </c>
      <c r="Y259" s="347" t="e">
        <f t="shared" si="138"/>
        <v>#NUM!</v>
      </c>
      <c r="Z259" s="348" t="e">
        <f t="shared" si="154"/>
        <v>#NUM!</v>
      </c>
      <c r="AA259" s="349" t="e">
        <f t="shared" si="155"/>
        <v>#NUM!</v>
      </c>
      <c r="AC259" s="45">
        <v>148</v>
      </c>
      <c r="AD259" s="46">
        <f t="shared" si="166"/>
        <v>50771</v>
      </c>
      <c r="AE259" s="346" t="e">
        <f t="shared" si="156"/>
        <v>#NUM!</v>
      </c>
      <c r="AF259" s="347" t="e">
        <f t="shared" si="144"/>
        <v>#NUM!</v>
      </c>
      <c r="AG259" s="348" t="e">
        <f t="shared" si="157"/>
        <v>#NUM!</v>
      </c>
      <c r="AH259" s="349" t="e">
        <f t="shared" si="145"/>
        <v>#NUM!</v>
      </c>
      <c r="AJ259" s="45">
        <v>148</v>
      </c>
      <c r="AK259" s="46">
        <f t="shared" si="167"/>
        <v>50771</v>
      </c>
      <c r="AL259" s="346" t="e">
        <f t="shared" si="158"/>
        <v>#NUM!</v>
      </c>
      <c r="AM259" s="347" t="e">
        <f t="shared" si="146"/>
        <v>#NUM!</v>
      </c>
      <c r="AN259" s="348" t="e">
        <f t="shared" si="159"/>
        <v>#NUM!</v>
      </c>
      <c r="AO259" s="349" t="e">
        <f t="shared" si="147"/>
        <v>#NUM!</v>
      </c>
      <c r="AQ259" s="45">
        <v>148</v>
      </c>
      <c r="AR259" s="46">
        <f t="shared" si="168"/>
        <v>50802</v>
      </c>
      <c r="AS259" s="346">
        <f t="shared" si="160"/>
        <v>0</v>
      </c>
      <c r="AT259" s="347">
        <f t="shared" si="148"/>
        <v>0</v>
      </c>
      <c r="AU259" s="348">
        <f t="shared" si="161"/>
        <v>0</v>
      </c>
      <c r="AV259" s="349">
        <f t="shared" si="149"/>
        <v>0</v>
      </c>
    </row>
    <row r="260" spans="1:48" x14ac:dyDescent="0.45">
      <c r="A260" s="45">
        <v>149</v>
      </c>
      <c r="B260" s="46">
        <f t="shared" si="162"/>
        <v>50802</v>
      </c>
      <c r="C260" s="346" t="e">
        <f t="shared" si="169"/>
        <v>#NUM!</v>
      </c>
      <c r="D260" s="347" t="e">
        <f t="shared" si="139"/>
        <v>#NUM!</v>
      </c>
      <c r="E260" s="355" t="e">
        <f t="shared" si="140"/>
        <v>#NUM!</v>
      </c>
      <c r="F260" s="349" t="e">
        <f t="shared" si="150"/>
        <v>#NUM!</v>
      </c>
      <c r="H260" s="45">
        <v>149</v>
      </c>
      <c r="I260" s="46">
        <f t="shared" si="163"/>
        <v>50802</v>
      </c>
      <c r="J260" s="346" t="e">
        <f t="shared" si="141"/>
        <v>#NUM!</v>
      </c>
      <c r="K260" s="347" t="e">
        <f t="shared" si="136"/>
        <v>#NUM!</v>
      </c>
      <c r="L260" s="348" t="e">
        <f t="shared" si="170"/>
        <v>#NUM!</v>
      </c>
      <c r="M260" s="349" t="e">
        <f t="shared" si="151"/>
        <v>#NUM!</v>
      </c>
      <c r="O260" s="45">
        <v>149</v>
      </c>
      <c r="P260" s="46">
        <f t="shared" si="164"/>
        <v>50802</v>
      </c>
      <c r="Q260" s="346" t="e">
        <f t="shared" si="142"/>
        <v>#NUM!</v>
      </c>
      <c r="R260" s="347" t="e">
        <f t="shared" si="137"/>
        <v>#NUM!</v>
      </c>
      <c r="S260" s="348" t="e">
        <f t="shared" si="152"/>
        <v>#NUM!</v>
      </c>
      <c r="T260" s="349" t="e">
        <f t="shared" si="153"/>
        <v>#NUM!</v>
      </c>
      <c r="V260" s="45">
        <v>149</v>
      </c>
      <c r="W260" s="46">
        <f t="shared" si="165"/>
        <v>50802</v>
      </c>
      <c r="X260" s="346" t="e">
        <f t="shared" si="143"/>
        <v>#NUM!</v>
      </c>
      <c r="Y260" s="347" t="e">
        <f t="shared" si="138"/>
        <v>#NUM!</v>
      </c>
      <c r="Z260" s="348" t="e">
        <f t="shared" si="154"/>
        <v>#NUM!</v>
      </c>
      <c r="AA260" s="349" t="e">
        <f t="shared" si="155"/>
        <v>#NUM!</v>
      </c>
      <c r="AC260" s="45">
        <v>149</v>
      </c>
      <c r="AD260" s="46">
        <f t="shared" si="166"/>
        <v>50802</v>
      </c>
      <c r="AE260" s="346" t="e">
        <f t="shared" si="156"/>
        <v>#NUM!</v>
      </c>
      <c r="AF260" s="347" t="e">
        <f t="shared" si="144"/>
        <v>#NUM!</v>
      </c>
      <c r="AG260" s="348" t="e">
        <f t="shared" si="157"/>
        <v>#NUM!</v>
      </c>
      <c r="AH260" s="349" t="e">
        <f t="shared" si="145"/>
        <v>#NUM!</v>
      </c>
      <c r="AJ260" s="45">
        <v>149</v>
      </c>
      <c r="AK260" s="46">
        <f t="shared" si="167"/>
        <v>50802</v>
      </c>
      <c r="AL260" s="346" t="e">
        <f t="shared" si="158"/>
        <v>#NUM!</v>
      </c>
      <c r="AM260" s="347" t="e">
        <f t="shared" si="146"/>
        <v>#NUM!</v>
      </c>
      <c r="AN260" s="348" t="e">
        <f t="shared" si="159"/>
        <v>#NUM!</v>
      </c>
      <c r="AO260" s="349" t="e">
        <f t="shared" si="147"/>
        <v>#NUM!</v>
      </c>
      <c r="AQ260" s="45">
        <v>149</v>
      </c>
      <c r="AR260" s="46">
        <f t="shared" si="168"/>
        <v>50830</v>
      </c>
      <c r="AS260" s="346">
        <f t="shared" si="160"/>
        <v>0</v>
      </c>
      <c r="AT260" s="347">
        <f t="shared" si="148"/>
        <v>0</v>
      </c>
      <c r="AU260" s="348">
        <f t="shared" si="161"/>
        <v>0</v>
      </c>
      <c r="AV260" s="349">
        <f t="shared" si="149"/>
        <v>0</v>
      </c>
    </row>
    <row r="261" spans="1:48" x14ac:dyDescent="0.45">
      <c r="A261" s="45">
        <v>150</v>
      </c>
      <c r="B261" s="46">
        <f t="shared" si="162"/>
        <v>50830</v>
      </c>
      <c r="C261" s="346" t="e">
        <f t="shared" si="169"/>
        <v>#NUM!</v>
      </c>
      <c r="D261" s="347" t="e">
        <f t="shared" si="139"/>
        <v>#NUM!</v>
      </c>
      <c r="E261" s="355" t="e">
        <f t="shared" si="140"/>
        <v>#NUM!</v>
      </c>
      <c r="F261" s="349" t="e">
        <f t="shared" si="150"/>
        <v>#NUM!</v>
      </c>
      <c r="H261" s="45">
        <v>150</v>
      </c>
      <c r="I261" s="46">
        <f t="shared" si="163"/>
        <v>50830</v>
      </c>
      <c r="J261" s="346" t="e">
        <f t="shared" si="141"/>
        <v>#NUM!</v>
      </c>
      <c r="K261" s="347" t="e">
        <f t="shared" si="136"/>
        <v>#NUM!</v>
      </c>
      <c r="L261" s="348" t="e">
        <f t="shared" si="170"/>
        <v>#NUM!</v>
      </c>
      <c r="M261" s="349" t="e">
        <f t="shared" si="151"/>
        <v>#NUM!</v>
      </c>
      <c r="O261" s="45">
        <v>150</v>
      </c>
      <c r="P261" s="46">
        <f t="shared" si="164"/>
        <v>50830</v>
      </c>
      <c r="Q261" s="346" t="e">
        <f t="shared" si="142"/>
        <v>#NUM!</v>
      </c>
      <c r="R261" s="347" t="e">
        <f t="shared" si="137"/>
        <v>#NUM!</v>
      </c>
      <c r="S261" s="348" t="e">
        <f t="shared" si="152"/>
        <v>#NUM!</v>
      </c>
      <c r="T261" s="349" t="e">
        <f t="shared" si="153"/>
        <v>#NUM!</v>
      </c>
      <c r="V261" s="45">
        <v>150</v>
      </c>
      <c r="W261" s="46">
        <f t="shared" si="165"/>
        <v>50830</v>
      </c>
      <c r="X261" s="346" t="e">
        <f t="shared" si="143"/>
        <v>#NUM!</v>
      </c>
      <c r="Y261" s="347" t="e">
        <f t="shared" si="138"/>
        <v>#NUM!</v>
      </c>
      <c r="Z261" s="348" t="e">
        <f t="shared" si="154"/>
        <v>#NUM!</v>
      </c>
      <c r="AA261" s="349" t="e">
        <f t="shared" si="155"/>
        <v>#NUM!</v>
      </c>
      <c r="AC261" s="45">
        <v>150</v>
      </c>
      <c r="AD261" s="46">
        <f t="shared" si="166"/>
        <v>50830</v>
      </c>
      <c r="AE261" s="346" t="e">
        <f t="shared" si="156"/>
        <v>#NUM!</v>
      </c>
      <c r="AF261" s="347" t="e">
        <f t="shared" si="144"/>
        <v>#NUM!</v>
      </c>
      <c r="AG261" s="348" t="e">
        <f t="shared" si="157"/>
        <v>#NUM!</v>
      </c>
      <c r="AH261" s="349" t="e">
        <f t="shared" si="145"/>
        <v>#NUM!</v>
      </c>
      <c r="AJ261" s="45">
        <v>150</v>
      </c>
      <c r="AK261" s="46">
        <f t="shared" si="167"/>
        <v>50830</v>
      </c>
      <c r="AL261" s="346" t="e">
        <f t="shared" si="158"/>
        <v>#NUM!</v>
      </c>
      <c r="AM261" s="347" t="e">
        <f t="shared" si="146"/>
        <v>#NUM!</v>
      </c>
      <c r="AN261" s="348" t="e">
        <f t="shared" si="159"/>
        <v>#NUM!</v>
      </c>
      <c r="AO261" s="349" t="e">
        <f t="shared" si="147"/>
        <v>#NUM!</v>
      </c>
      <c r="AQ261" s="45">
        <v>150</v>
      </c>
      <c r="AR261" s="46">
        <f t="shared" si="168"/>
        <v>50861</v>
      </c>
      <c r="AS261" s="346">
        <f t="shared" si="160"/>
        <v>0</v>
      </c>
      <c r="AT261" s="347">
        <f t="shared" si="148"/>
        <v>0</v>
      </c>
      <c r="AU261" s="348">
        <f t="shared" si="161"/>
        <v>0</v>
      </c>
      <c r="AV261" s="349">
        <f t="shared" si="149"/>
        <v>0</v>
      </c>
    </row>
    <row r="262" spans="1:48" x14ac:dyDescent="0.45">
      <c r="A262" s="45">
        <v>151</v>
      </c>
      <c r="B262" s="46">
        <f t="shared" si="162"/>
        <v>50861</v>
      </c>
      <c r="C262" s="346" t="e">
        <f t="shared" si="169"/>
        <v>#NUM!</v>
      </c>
      <c r="D262" s="347" t="e">
        <f t="shared" si="139"/>
        <v>#NUM!</v>
      </c>
      <c r="E262" s="355" t="e">
        <f t="shared" si="140"/>
        <v>#NUM!</v>
      </c>
      <c r="F262" s="349" t="e">
        <f t="shared" si="150"/>
        <v>#NUM!</v>
      </c>
      <c r="H262" s="45">
        <v>151</v>
      </c>
      <c r="I262" s="46">
        <f t="shared" si="163"/>
        <v>50861</v>
      </c>
      <c r="J262" s="346" t="e">
        <f t="shared" si="141"/>
        <v>#NUM!</v>
      </c>
      <c r="K262" s="347" t="e">
        <f t="shared" si="136"/>
        <v>#NUM!</v>
      </c>
      <c r="L262" s="348" t="e">
        <f t="shared" si="170"/>
        <v>#NUM!</v>
      </c>
      <c r="M262" s="349" t="e">
        <f t="shared" si="151"/>
        <v>#NUM!</v>
      </c>
      <c r="O262" s="45">
        <v>151</v>
      </c>
      <c r="P262" s="46">
        <f t="shared" si="164"/>
        <v>50861</v>
      </c>
      <c r="Q262" s="346" t="e">
        <f t="shared" si="142"/>
        <v>#NUM!</v>
      </c>
      <c r="R262" s="347" t="e">
        <f t="shared" si="137"/>
        <v>#NUM!</v>
      </c>
      <c r="S262" s="348" t="e">
        <f t="shared" si="152"/>
        <v>#NUM!</v>
      </c>
      <c r="T262" s="349" t="e">
        <f t="shared" si="153"/>
        <v>#NUM!</v>
      </c>
      <c r="V262" s="45">
        <v>151</v>
      </c>
      <c r="W262" s="46">
        <f t="shared" si="165"/>
        <v>50861</v>
      </c>
      <c r="X262" s="346" t="e">
        <f t="shared" si="143"/>
        <v>#NUM!</v>
      </c>
      <c r="Y262" s="347" t="e">
        <f t="shared" si="138"/>
        <v>#NUM!</v>
      </c>
      <c r="Z262" s="348" t="e">
        <f t="shared" si="154"/>
        <v>#NUM!</v>
      </c>
      <c r="AA262" s="349" t="e">
        <f t="shared" si="155"/>
        <v>#NUM!</v>
      </c>
      <c r="AC262" s="45">
        <v>151</v>
      </c>
      <c r="AD262" s="46">
        <f t="shared" si="166"/>
        <v>50861</v>
      </c>
      <c r="AE262" s="346" t="e">
        <f t="shared" si="156"/>
        <v>#NUM!</v>
      </c>
      <c r="AF262" s="347" t="e">
        <f t="shared" si="144"/>
        <v>#NUM!</v>
      </c>
      <c r="AG262" s="348" t="e">
        <f t="shared" si="157"/>
        <v>#NUM!</v>
      </c>
      <c r="AH262" s="349" t="e">
        <f t="shared" si="145"/>
        <v>#NUM!</v>
      </c>
      <c r="AJ262" s="45">
        <v>151</v>
      </c>
      <c r="AK262" s="46">
        <f t="shared" si="167"/>
        <v>50861</v>
      </c>
      <c r="AL262" s="346" t="e">
        <f t="shared" si="158"/>
        <v>#NUM!</v>
      </c>
      <c r="AM262" s="347" t="e">
        <f t="shared" si="146"/>
        <v>#NUM!</v>
      </c>
      <c r="AN262" s="348" t="e">
        <f t="shared" si="159"/>
        <v>#NUM!</v>
      </c>
      <c r="AO262" s="349" t="e">
        <f t="shared" si="147"/>
        <v>#NUM!</v>
      </c>
      <c r="AQ262" s="45">
        <v>151</v>
      </c>
      <c r="AR262" s="46">
        <f t="shared" si="168"/>
        <v>50891</v>
      </c>
      <c r="AS262" s="346">
        <f t="shared" si="160"/>
        <v>0</v>
      </c>
      <c r="AT262" s="347">
        <f t="shared" si="148"/>
        <v>0</v>
      </c>
      <c r="AU262" s="348">
        <f t="shared" si="161"/>
        <v>0</v>
      </c>
      <c r="AV262" s="349">
        <f t="shared" si="149"/>
        <v>0</v>
      </c>
    </row>
    <row r="263" spans="1:48" x14ac:dyDescent="0.45">
      <c r="A263" s="45">
        <v>152</v>
      </c>
      <c r="B263" s="46">
        <f t="shared" si="162"/>
        <v>50891</v>
      </c>
      <c r="C263" s="346" t="e">
        <f t="shared" si="169"/>
        <v>#NUM!</v>
      </c>
      <c r="D263" s="347" t="e">
        <f t="shared" si="139"/>
        <v>#NUM!</v>
      </c>
      <c r="E263" s="355" t="e">
        <f t="shared" si="140"/>
        <v>#NUM!</v>
      </c>
      <c r="F263" s="349" t="e">
        <f t="shared" si="150"/>
        <v>#NUM!</v>
      </c>
      <c r="H263" s="45">
        <v>152</v>
      </c>
      <c r="I263" s="46">
        <f t="shared" si="163"/>
        <v>50891</v>
      </c>
      <c r="J263" s="346" t="e">
        <f t="shared" si="141"/>
        <v>#NUM!</v>
      </c>
      <c r="K263" s="347" t="e">
        <f t="shared" si="136"/>
        <v>#NUM!</v>
      </c>
      <c r="L263" s="348" t="e">
        <f t="shared" si="170"/>
        <v>#NUM!</v>
      </c>
      <c r="M263" s="349" t="e">
        <f t="shared" si="151"/>
        <v>#NUM!</v>
      </c>
      <c r="O263" s="45">
        <v>152</v>
      </c>
      <c r="P263" s="46">
        <f t="shared" si="164"/>
        <v>50891</v>
      </c>
      <c r="Q263" s="346" t="e">
        <f t="shared" si="142"/>
        <v>#NUM!</v>
      </c>
      <c r="R263" s="347" t="e">
        <f t="shared" si="137"/>
        <v>#NUM!</v>
      </c>
      <c r="S263" s="348" t="e">
        <f t="shared" si="152"/>
        <v>#NUM!</v>
      </c>
      <c r="T263" s="349" t="e">
        <f t="shared" si="153"/>
        <v>#NUM!</v>
      </c>
      <c r="V263" s="45">
        <v>152</v>
      </c>
      <c r="W263" s="46">
        <f t="shared" si="165"/>
        <v>50891</v>
      </c>
      <c r="X263" s="346" t="e">
        <f t="shared" si="143"/>
        <v>#NUM!</v>
      </c>
      <c r="Y263" s="347" t="e">
        <f t="shared" si="138"/>
        <v>#NUM!</v>
      </c>
      <c r="Z263" s="348" t="e">
        <f t="shared" si="154"/>
        <v>#NUM!</v>
      </c>
      <c r="AA263" s="349" t="e">
        <f t="shared" si="155"/>
        <v>#NUM!</v>
      </c>
      <c r="AC263" s="45">
        <v>152</v>
      </c>
      <c r="AD263" s="46">
        <f t="shared" si="166"/>
        <v>50891</v>
      </c>
      <c r="AE263" s="346" t="e">
        <f t="shared" si="156"/>
        <v>#NUM!</v>
      </c>
      <c r="AF263" s="347" t="e">
        <f t="shared" si="144"/>
        <v>#NUM!</v>
      </c>
      <c r="AG263" s="348" t="e">
        <f t="shared" si="157"/>
        <v>#NUM!</v>
      </c>
      <c r="AH263" s="349" t="e">
        <f t="shared" si="145"/>
        <v>#NUM!</v>
      </c>
      <c r="AJ263" s="45">
        <v>152</v>
      </c>
      <c r="AK263" s="46">
        <f t="shared" si="167"/>
        <v>50891</v>
      </c>
      <c r="AL263" s="346" t="e">
        <f t="shared" si="158"/>
        <v>#NUM!</v>
      </c>
      <c r="AM263" s="347" t="e">
        <f t="shared" si="146"/>
        <v>#NUM!</v>
      </c>
      <c r="AN263" s="348" t="e">
        <f t="shared" si="159"/>
        <v>#NUM!</v>
      </c>
      <c r="AO263" s="349" t="e">
        <f t="shared" si="147"/>
        <v>#NUM!</v>
      </c>
      <c r="AQ263" s="45">
        <v>152</v>
      </c>
      <c r="AR263" s="46">
        <f t="shared" si="168"/>
        <v>50922</v>
      </c>
      <c r="AS263" s="346">
        <f t="shared" si="160"/>
        <v>0</v>
      </c>
      <c r="AT263" s="347">
        <f t="shared" si="148"/>
        <v>0</v>
      </c>
      <c r="AU263" s="348">
        <f t="shared" si="161"/>
        <v>0</v>
      </c>
      <c r="AV263" s="349">
        <f t="shared" si="149"/>
        <v>0</v>
      </c>
    </row>
    <row r="264" spans="1:48" x14ac:dyDescent="0.45">
      <c r="A264" s="45">
        <v>153</v>
      </c>
      <c r="B264" s="46">
        <f t="shared" si="162"/>
        <v>50922</v>
      </c>
      <c r="C264" s="346" t="e">
        <f t="shared" si="169"/>
        <v>#NUM!</v>
      </c>
      <c r="D264" s="347" t="e">
        <f t="shared" si="139"/>
        <v>#NUM!</v>
      </c>
      <c r="E264" s="355" t="e">
        <f t="shared" si="140"/>
        <v>#NUM!</v>
      </c>
      <c r="F264" s="349" t="e">
        <f t="shared" si="150"/>
        <v>#NUM!</v>
      </c>
      <c r="H264" s="45">
        <v>153</v>
      </c>
      <c r="I264" s="46">
        <f t="shared" si="163"/>
        <v>50922</v>
      </c>
      <c r="J264" s="346" t="e">
        <f t="shared" si="141"/>
        <v>#NUM!</v>
      </c>
      <c r="K264" s="347" t="e">
        <f t="shared" si="136"/>
        <v>#NUM!</v>
      </c>
      <c r="L264" s="348" t="e">
        <f t="shared" si="170"/>
        <v>#NUM!</v>
      </c>
      <c r="M264" s="349" t="e">
        <f t="shared" si="151"/>
        <v>#NUM!</v>
      </c>
      <c r="O264" s="45">
        <v>153</v>
      </c>
      <c r="P264" s="46">
        <f t="shared" si="164"/>
        <v>50922</v>
      </c>
      <c r="Q264" s="346" t="e">
        <f t="shared" si="142"/>
        <v>#NUM!</v>
      </c>
      <c r="R264" s="347" t="e">
        <f t="shared" si="137"/>
        <v>#NUM!</v>
      </c>
      <c r="S264" s="348" t="e">
        <f t="shared" si="152"/>
        <v>#NUM!</v>
      </c>
      <c r="T264" s="349" t="e">
        <f t="shared" si="153"/>
        <v>#NUM!</v>
      </c>
      <c r="V264" s="45">
        <v>153</v>
      </c>
      <c r="W264" s="46">
        <f t="shared" si="165"/>
        <v>50922</v>
      </c>
      <c r="X264" s="346" t="e">
        <f t="shared" si="143"/>
        <v>#NUM!</v>
      </c>
      <c r="Y264" s="347" t="e">
        <f t="shared" si="138"/>
        <v>#NUM!</v>
      </c>
      <c r="Z264" s="348" t="e">
        <f t="shared" si="154"/>
        <v>#NUM!</v>
      </c>
      <c r="AA264" s="349" t="e">
        <f t="shared" si="155"/>
        <v>#NUM!</v>
      </c>
      <c r="AC264" s="45">
        <v>153</v>
      </c>
      <c r="AD264" s="46">
        <f t="shared" si="166"/>
        <v>50922</v>
      </c>
      <c r="AE264" s="346" t="e">
        <f t="shared" si="156"/>
        <v>#NUM!</v>
      </c>
      <c r="AF264" s="347" t="e">
        <f t="shared" si="144"/>
        <v>#NUM!</v>
      </c>
      <c r="AG264" s="348" t="e">
        <f t="shared" si="157"/>
        <v>#NUM!</v>
      </c>
      <c r="AH264" s="349" t="e">
        <f t="shared" si="145"/>
        <v>#NUM!</v>
      </c>
      <c r="AJ264" s="45">
        <v>153</v>
      </c>
      <c r="AK264" s="46">
        <f t="shared" si="167"/>
        <v>50922</v>
      </c>
      <c r="AL264" s="346" t="e">
        <f t="shared" si="158"/>
        <v>#NUM!</v>
      </c>
      <c r="AM264" s="347" t="e">
        <f t="shared" si="146"/>
        <v>#NUM!</v>
      </c>
      <c r="AN264" s="348" t="e">
        <f t="shared" si="159"/>
        <v>#NUM!</v>
      </c>
      <c r="AO264" s="349" t="e">
        <f t="shared" si="147"/>
        <v>#NUM!</v>
      </c>
      <c r="AQ264" s="45">
        <v>153</v>
      </c>
      <c r="AR264" s="46">
        <f t="shared" si="168"/>
        <v>50952</v>
      </c>
      <c r="AS264" s="346">
        <f t="shared" si="160"/>
        <v>0</v>
      </c>
      <c r="AT264" s="347">
        <f t="shared" si="148"/>
        <v>0</v>
      </c>
      <c r="AU264" s="348">
        <f t="shared" si="161"/>
        <v>0</v>
      </c>
      <c r="AV264" s="349">
        <f t="shared" si="149"/>
        <v>0</v>
      </c>
    </row>
    <row r="265" spans="1:48" x14ac:dyDescent="0.45">
      <c r="A265" s="45">
        <v>154</v>
      </c>
      <c r="B265" s="46">
        <f t="shared" si="162"/>
        <v>50952</v>
      </c>
      <c r="C265" s="346" t="e">
        <f t="shared" si="169"/>
        <v>#NUM!</v>
      </c>
      <c r="D265" s="347" t="e">
        <f t="shared" si="139"/>
        <v>#NUM!</v>
      </c>
      <c r="E265" s="355" t="e">
        <f t="shared" si="140"/>
        <v>#NUM!</v>
      </c>
      <c r="F265" s="349" t="e">
        <f t="shared" si="150"/>
        <v>#NUM!</v>
      </c>
      <c r="H265" s="45">
        <v>154</v>
      </c>
      <c r="I265" s="46">
        <f t="shared" si="163"/>
        <v>50952</v>
      </c>
      <c r="J265" s="346" t="e">
        <f t="shared" si="141"/>
        <v>#NUM!</v>
      </c>
      <c r="K265" s="347" t="e">
        <f t="shared" si="136"/>
        <v>#NUM!</v>
      </c>
      <c r="L265" s="348" t="e">
        <f t="shared" si="170"/>
        <v>#NUM!</v>
      </c>
      <c r="M265" s="349" t="e">
        <f t="shared" si="151"/>
        <v>#NUM!</v>
      </c>
      <c r="O265" s="45">
        <v>154</v>
      </c>
      <c r="P265" s="46">
        <f t="shared" si="164"/>
        <v>50952</v>
      </c>
      <c r="Q265" s="346" t="e">
        <f t="shared" si="142"/>
        <v>#NUM!</v>
      </c>
      <c r="R265" s="347" t="e">
        <f t="shared" si="137"/>
        <v>#NUM!</v>
      </c>
      <c r="S265" s="348" t="e">
        <f t="shared" si="152"/>
        <v>#NUM!</v>
      </c>
      <c r="T265" s="349" t="e">
        <f t="shared" si="153"/>
        <v>#NUM!</v>
      </c>
      <c r="V265" s="45">
        <v>154</v>
      </c>
      <c r="W265" s="46">
        <f t="shared" si="165"/>
        <v>50952</v>
      </c>
      <c r="X265" s="346" t="e">
        <f t="shared" si="143"/>
        <v>#NUM!</v>
      </c>
      <c r="Y265" s="347" t="e">
        <f t="shared" si="138"/>
        <v>#NUM!</v>
      </c>
      <c r="Z265" s="348" t="e">
        <f t="shared" si="154"/>
        <v>#NUM!</v>
      </c>
      <c r="AA265" s="349" t="e">
        <f t="shared" si="155"/>
        <v>#NUM!</v>
      </c>
      <c r="AC265" s="45">
        <v>154</v>
      </c>
      <c r="AD265" s="46">
        <f t="shared" si="166"/>
        <v>50952</v>
      </c>
      <c r="AE265" s="346" t="e">
        <f t="shared" si="156"/>
        <v>#NUM!</v>
      </c>
      <c r="AF265" s="347" t="e">
        <f t="shared" si="144"/>
        <v>#NUM!</v>
      </c>
      <c r="AG265" s="348" t="e">
        <f t="shared" si="157"/>
        <v>#NUM!</v>
      </c>
      <c r="AH265" s="349" t="e">
        <f t="shared" si="145"/>
        <v>#NUM!</v>
      </c>
      <c r="AJ265" s="45">
        <v>154</v>
      </c>
      <c r="AK265" s="46">
        <f t="shared" si="167"/>
        <v>50952</v>
      </c>
      <c r="AL265" s="346" t="e">
        <f t="shared" si="158"/>
        <v>#NUM!</v>
      </c>
      <c r="AM265" s="347" t="e">
        <f t="shared" si="146"/>
        <v>#NUM!</v>
      </c>
      <c r="AN265" s="348" t="e">
        <f t="shared" si="159"/>
        <v>#NUM!</v>
      </c>
      <c r="AO265" s="349" t="e">
        <f t="shared" si="147"/>
        <v>#NUM!</v>
      </c>
      <c r="AQ265" s="45">
        <v>154</v>
      </c>
      <c r="AR265" s="46">
        <f t="shared" si="168"/>
        <v>50983</v>
      </c>
      <c r="AS265" s="346">
        <f t="shared" si="160"/>
        <v>0</v>
      </c>
      <c r="AT265" s="347">
        <f t="shared" si="148"/>
        <v>0</v>
      </c>
      <c r="AU265" s="348">
        <f t="shared" si="161"/>
        <v>0</v>
      </c>
      <c r="AV265" s="349">
        <f t="shared" si="149"/>
        <v>0</v>
      </c>
    </row>
    <row r="266" spans="1:48" x14ac:dyDescent="0.45">
      <c r="A266" s="45">
        <v>155</v>
      </c>
      <c r="B266" s="46">
        <f t="shared" si="162"/>
        <v>50983</v>
      </c>
      <c r="C266" s="346" t="e">
        <f t="shared" si="169"/>
        <v>#NUM!</v>
      </c>
      <c r="D266" s="347" t="e">
        <f t="shared" si="139"/>
        <v>#NUM!</v>
      </c>
      <c r="E266" s="355" t="e">
        <f t="shared" si="140"/>
        <v>#NUM!</v>
      </c>
      <c r="F266" s="349" t="e">
        <f t="shared" si="150"/>
        <v>#NUM!</v>
      </c>
      <c r="H266" s="45">
        <v>155</v>
      </c>
      <c r="I266" s="46">
        <f t="shared" si="163"/>
        <v>50983</v>
      </c>
      <c r="J266" s="346" t="e">
        <f t="shared" si="141"/>
        <v>#NUM!</v>
      </c>
      <c r="K266" s="347" t="e">
        <f t="shared" si="136"/>
        <v>#NUM!</v>
      </c>
      <c r="L266" s="348" t="e">
        <f t="shared" si="170"/>
        <v>#NUM!</v>
      </c>
      <c r="M266" s="349" t="e">
        <f t="shared" si="151"/>
        <v>#NUM!</v>
      </c>
      <c r="O266" s="45">
        <v>155</v>
      </c>
      <c r="P266" s="46">
        <f t="shared" si="164"/>
        <v>50983</v>
      </c>
      <c r="Q266" s="346" t="e">
        <f t="shared" si="142"/>
        <v>#NUM!</v>
      </c>
      <c r="R266" s="347" t="e">
        <f t="shared" si="137"/>
        <v>#NUM!</v>
      </c>
      <c r="S266" s="348" t="e">
        <f t="shared" si="152"/>
        <v>#NUM!</v>
      </c>
      <c r="T266" s="349" t="e">
        <f t="shared" si="153"/>
        <v>#NUM!</v>
      </c>
      <c r="V266" s="45">
        <v>155</v>
      </c>
      <c r="W266" s="46">
        <f t="shared" si="165"/>
        <v>50983</v>
      </c>
      <c r="X266" s="346" t="e">
        <f t="shared" si="143"/>
        <v>#NUM!</v>
      </c>
      <c r="Y266" s="347" t="e">
        <f t="shared" si="138"/>
        <v>#NUM!</v>
      </c>
      <c r="Z266" s="348" t="e">
        <f t="shared" si="154"/>
        <v>#NUM!</v>
      </c>
      <c r="AA266" s="349" t="e">
        <f t="shared" si="155"/>
        <v>#NUM!</v>
      </c>
      <c r="AC266" s="45">
        <v>155</v>
      </c>
      <c r="AD266" s="46">
        <f t="shared" si="166"/>
        <v>50983</v>
      </c>
      <c r="AE266" s="346" t="e">
        <f t="shared" si="156"/>
        <v>#NUM!</v>
      </c>
      <c r="AF266" s="347" t="e">
        <f t="shared" si="144"/>
        <v>#NUM!</v>
      </c>
      <c r="AG266" s="348" t="e">
        <f t="shared" si="157"/>
        <v>#NUM!</v>
      </c>
      <c r="AH266" s="349" t="e">
        <f t="shared" si="145"/>
        <v>#NUM!</v>
      </c>
      <c r="AJ266" s="45">
        <v>155</v>
      </c>
      <c r="AK266" s="46">
        <f t="shared" si="167"/>
        <v>50983</v>
      </c>
      <c r="AL266" s="346" t="e">
        <f t="shared" si="158"/>
        <v>#NUM!</v>
      </c>
      <c r="AM266" s="347" t="e">
        <f t="shared" si="146"/>
        <v>#NUM!</v>
      </c>
      <c r="AN266" s="348" t="e">
        <f t="shared" si="159"/>
        <v>#NUM!</v>
      </c>
      <c r="AO266" s="349" t="e">
        <f t="shared" si="147"/>
        <v>#NUM!</v>
      </c>
      <c r="AQ266" s="45">
        <v>155</v>
      </c>
      <c r="AR266" s="46">
        <f t="shared" si="168"/>
        <v>51014</v>
      </c>
      <c r="AS266" s="346">
        <f t="shared" si="160"/>
        <v>0</v>
      </c>
      <c r="AT266" s="347">
        <f t="shared" si="148"/>
        <v>0</v>
      </c>
      <c r="AU266" s="348">
        <f t="shared" si="161"/>
        <v>0</v>
      </c>
      <c r="AV266" s="349">
        <f t="shared" si="149"/>
        <v>0</v>
      </c>
    </row>
    <row r="267" spans="1:48" ht="14.65" thickBot="1" x14ac:dyDescent="0.5">
      <c r="A267" s="47">
        <v>156</v>
      </c>
      <c r="B267" s="48">
        <f t="shared" si="162"/>
        <v>51014</v>
      </c>
      <c r="C267" s="350" t="e">
        <f t="shared" si="169"/>
        <v>#NUM!</v>
      </c>
      <c r="D267" s="351" t="e">
        <f t="shared" si="139"/>
        <v>#NUM!</v>
      </c>
      <c r="E267" s="356" t="e">
        <f t="shared" si="140"/>
        <v>#NUM!</v>
      </c>
      <c r="F267" s="353" t="e">
        <f t="shared" si="150"/>
        <v>#NUM!</v>
      </c>
      <c r="H267" s="47">
        <v>156</v>
      </c>
      <c r="I267" s="48">
        <f t="shared" si="163"/>
        <v>51014</v>
      </c>
      <c r="J267" s="350" t="e">
        <f t="shared" si="141"/>
        <v>#NUM!</v>
      </c>
      <c r="K267" s="351" t="e">
        <f t="shared" si="136"/>
        <v>#NUM!</v>
      </c>
      <c r="L267" s="352" t="e">
        <f t="shared" si="170"/>
        <v>#NUM!</v>
      </c>
      <c r="M267" s="353" t="e">
        <f t="shared" si="151"/>
        <v>#NUM!</v>
      </c>
      <c r="O267" s="47">
        <v>156</v>
      </c>
      <c r="P267" s="48">
        <f t="shared" si="164"/>
        <v>51014</v>
      </c>
      <c r="Q267" s="350" t="e">
        <f t="shared" si="142"/>
        <v>#NUM!</v>
      </c>
      <c r="R267" s="351" t="e">
        <f t="shared" si="137"/>
        <v>#NUM!</v>
      </c>
      <c r="S267" s="352" t="e">
        <f t="shared" si="152"/>
        <v>#NUM!</v>
      </c>
      <c r="T267" s="353" t="e">
        <f t="shared" si="153"/>
        <v>#NUM!</v>
      </c>
      <c r="V267" s="47">
        <v>156</v>
      </c>
      <c r="W267" s="48">
        <f t="shared" si="165"/>
        <v>51014</v>
      </c>
      <c r="X267" s="350" t="e">
        <f t="shared" si="143"/>
        <v>#NUM!</v>
      </c>
      <c r="Y267" s="351" t="e">
        <f t="shared" si="138"/>
        <v>#NUM!</v>
      </c>
      <c r="Z267" s="352" t="e">
        <f t="shared" si="154"/>
        <v>#NUM!</v>
      </c>
      <c r="AA267" s="353" t="e">
        <f t="shared" si="155"/>
        <v>#NUM!</v>
      </c>
      <c r="AC267" s="47">
        <v>156</v>
      </c>
      <c r="AD267" s="48">
        <f t="shared" si="166"/>
        <v>51014</v>
      </c>
      <c r="AE267" s="350" t="e">
        <f t="shared" si="156"/>
        <v>#NUM!</v>
      </c>
      <c r="AF267" s="351" t="e">
        <f t="shared" si="144"/>
        <v>#NUM!</v>
      </c>
      <c r="AG267" s="352" t="e">
        <f t="shared" si="157"/>
        <v>#NUM!</v>
      </c>
      <c r="AH267" s="353" t="e">
        <f t="shared" si="145"/>
        <v>#NUM!</v>
      </c>
      <c r="AJ267" s="47">
        <v>156</v>
      </c>
      <c r="AK267" s="48">
        <f t="shared" si="167"/>
        <v>51014</v>
      </c>
      <c r="AL267" s="350" t="e">
        <f t="shared" si="158"/>
        <v>#NUM!</v>
      </c>
      <c r="AM267" s="351" t="e">
        <f t="shared" si="146"/>
        <v>#NUM!</v>
      </c>
      <c r="AN267" s="352" t="e">
        <f t="shared" si="159"/>
        <v>#NUM!</v>
      </c>
      <c r="AO267" s="353" t="e">
        <f t="shared" si="147"/>
        <v>#NUM!</v>
      </c>
      <c r="AQ267" s="47">
        <v>156</v>
      </c>
      <c r="AR267" s="48">
        <f t="shared" si="168"/>
        <v>51044</v>
      </c>
      <c r="AS267" s="350">
        <f t="shared" si="160"/>
        <v>0</v>
      </c>
      <c r="AT267" s="351">
        <f t="shared" si="148"/>
        <v>0</v>
      </c>
      <c r="AU267" s="352">
        <f t="shared" si="161"/>
        <v>0</v>
      </c>
      <c r="AV267" s="353">
        <f t="shared" si="149"/>
        <v>0</v>
      </c>
    </row>
    <row r="268" spans="1:48" x14ac:dyDescent="0.45">
      <c r="A268" s="43">
        <v>157</v>
      </c>
      <c r="B268" s="44">
        <f t="shared" si="162"/>
        <v>51044</v>
      </c>
      <c r="C268" s="344" t="e">
        <f t="shared" si="169"/>
        <v>#NUM!</v>
      </c>
      <c r="D268" s="253" t="e">
        <f t="shared" si="139"/>
        <v>#NUM!</v>
      </c>
      <c r="E268" s="354" t="e">
        <f t="shared" si="140"/>
        <v>#NUM!</v>
      </c>
      <c r="F268" s="254" t="e">
        <f t="shared" si="150"/>
        <v>#NUM!</v>
      </c>
      <c r="H268" s="43">
        <v>157</v>
      </c>
      <c r="I268" s="44">
        <f t="shared" si="163"/>
        <v>51044</v>
      </c>
      <c r="J268" s="344" t="e">
        <f t="shared" si="141"/>
        <v>#NUM!</v>
      </c>
      <c r="K268" s="253" t="e">
        <f t="shared" si="136"/>
        <v>#NUM!</v>
      </c>
      <c r="L268" s="345" t="e">
        <f t="shared" si="170"/>
        <v>#NUM!</v>
      </c>
      <c r="M268" s="254" t="e">
        <f t="shared" si="151"/>
        <v>#NUM!</v>
      </c>
      <c r="O268" s="43">
        <v>157</v>
      </c>
      <c r="P268" s="44">
        <f t="shared" si="164"/>
        <v>51044</v>
      </c>
      <c r="Q268" s="344" t="e">
        <f t="shared" si="142"/>
        <v>#NUM!</v>
      </c>
      <c r="R268" s="253" t="e">
        <f t="shared" si="137"/>
        <v>#NUM!</v>
      </c>
      <c r="S268" s="345" t="e">
        <f t="shared" si="152"/>
        <v>#NUM!</v>
      </c>
      <c r="T268" s="254" t="e">
        <f t="shared" si="153"/>
        <v>#NUM!</v>
      </c>
      <c r="V268" s="43">
        <v>157</v>
      </c>
      <c r="W268" s="44">
        <f t="shared" si="165"/>
        <v>51044</v>
      </c>
      <c r="X268" s="344" t="e">
        <f t="shared" si="143"/>
        <v>#NUM!</v>
      </c>
      <c r="Y268" s="253" t="e">
        <f t="shared" si="138"/>
        <v>#NUM!</v>
      </c>
      <c r="Z268" s="345" t="e">
        <f t="shared" si="154"/>
        <v>#NUM!</v>
      </c>
      <c r="AA268" s="254" t="e">
        <f t="shared" si="155"/>
        <v>#NUM!</v>
      </c>
      <c r="AC268" s="43">
        <v>157</v>
      </c>
      <c r="AD268" s="44">
        <f t="shared" si="166"/>
        <v>51044</v>
      </c>
      <c r="AE268" s="344" t="e">
        <f t="shared" si="156"/>
        <v>#NUM!</v>
      </c>
      <c r="AF268" s="253" t="e">
        <f t="shared" si="144"/>
        <v>#NUM!</v>
      </c>
      <c r="AG268" s="345" t="e">
        <f t="shared" si="157"/>
        <v>#NUM!</v>
      </c>
      <c r="AH268" s="254" t="e">
        <f t="shared" si="145"/>
        <v>#NUM!</v>
      </c>
      <c r="AJ268" s="43">
        <v>157</v>
      </c>
      <c r="AK268" s="44">
        <f t="shared" si="167"/>
        <v>51044</v>
      </c>
      <c r="AL268" s="344" t="e">
        <f t="shared" si="158"/>
        <v>#NUM!</v>
      </c>
      <c r="AM268" s="253" t="e">
        <f t="shared" si="146"/>
        <v>#NUM!</v>
      </c>
      <c r="AN268" s="345" t="e">
        <f t="shared" si="159"/>
        <v>#NUM!</v>
      </c>
      <c r="AO268" s="254" t="e">
        <f t="shared" si="147"/>
        <v>#NUM!</v>
      </c>
      <c r="AQ268" s="43">
        <v>157</v>
      </c>
      <c r="AR268" s="44">
        <f t="shared" si="168"/>
        <v>51075</v>
      </c>
      <c r="AS268" s="344">
        <f t="shared" si="160"/>
        <v>0</v>
      </c>
      <c r="AT268" s="253">
        <f t="shared" si="148"/>
        <v>0</v>
      </c>
      <c r="AU268" s="345">
        <f t="shared" si="161"/>
        <v>0</v>
      </c>
      <c r="AV268" s="254">
        <f t="shared" si="149"/>
        <v>0</v>
      </c>
    </row>
    <row r="269" spans="1:48" x14ac:dyDescent="0.45">
      <c r="A269" s="45">
        <v>158</v>
      </c>
      <c r="B269" s="46">
        <f t="shared" si="162"/>
        <v>51075</v>
      </c>
      <c r="C269" s="346" t="e">
        <f t="shared" si="169"/>
        <v>#NUM!</v>
      </c>
      <c r="D269" s="347" t="e">
        <f t="shared" si="139"/>
        <v>#NUM!</v>
      </c>
      <c r="E269" s="355" t="e">
        <f t="shared" si="140"/>
        <v>#NUM!</v>
      </c>
      <c r="F269" s="349" t="e">
        <f t="shared" si="150"/>
        <v>#NUM!</v>
      </c>
      <c r="H269" s="45">
        <v>158</v>
      </c>
      <c r="I269" s="46">
        <f t="shared" si="163"/>
        <v>51075</v>
      </c>
      <c r="J269" s="346" t="e">
        <f t="shared" si="141"/>
        <v>#NUM!</v>
      </c>
      <c r="K269" s="347" t="e">
        <f t="shared" si="136"/>
        <v>#NUM!</v>
      </c>
      <c r="L269" s="348" t="e">
        <f t="shared" si="170"/>
        <v>#NUM!</v>
      </c>
      <c r="M269" s="349" t="e">
        <f t="shared" si="151"/>
        <v>#NUM!</v>
      </c>
      <c r="O269" s="45">
        <v>158</v>
      </c>
      <c r="P269" s="46">
        <f t="shared" si="164"/>
        <v>51075</v>
      </c>
      <c r="Q269" s="346" t="e">
        <f t="shared" si="142"/>
        <v>#NUM!</v>
      </c>
      <c r="R269" s="347" t="e">
        <f t="shared" si="137"/>
        <v>#NUM!</v>
      </c>
      <c r="S269" s="348" t="e">
        <f t="shared" si="152"/>
        <v>#NUM!</v>
      </c>
      <c r="T269" s="349" t="e">
        <f t="shared" si="153"/>
        <v>#NUM!</v>
      </c>
      <c r="V269" s="45">
        <v>158</v>
      </c>
      <c r="W269" s="46">
        <f t="shared" si="165"/>
        <v>51075</v>
      </c>
      <c r="X269" s="346" t="e">
        <f t="shared" si="143"/>
        <v>#NUM!</v>
      </c>
      <c r="Y269" s="347" t="e">
        <f t="shared" si="138"/>
        <v>#NUM!</v>
      </c>
      <c r="Z269" s="348" t="e">
        <f t="shared" si="154"/>
        <v>#NUM!</v>
      </c>
      <c r="AA269" s="349" t="e">
        <f t="shared" si="155"/>
        <v>#NUM!</v>
      </c>
      <c r="AC269" s="45">
        <v>158</v>
      </c>
      <c r="AD269" s="46">
        <f t="shared" si="166"/>
        <v>51075</v>
      </c>
      <c r="AE269" s="346" t="e">
        <f t="shared" si="156"/>
        <v>#NUM!</v>
      </c>
      <c r="AF269" s="347" t="e">
        <f t="shared" si="144"/>
        <v>#NUM!</v>
      </c>
      <c r="AG269" s="348" t="e">
        <f t="shared" si="157"/>
        <v>#NUM!</v>
      </c>
      <c r="AH269" s="349" t="e">
        <f t="shared" si="145"/>
        <v>#NUM!</v>
      </c>
      <c r="AJ269" s="45">
        <v>158</v>
      </c>
      <c r="AK269" s="46">
        <f t="shared" si="167"/>
        <v>51075</v>
      </c>
      <c r="AL269" s="346" t="e">
        <f t="shared" si="158"/>
        <v>#NUM!</v>
      </c>
      <c r="AM269" s="347" t="e">
        <f t="shared" si="146"/>
        <v>#NUM!</v>
      </c>
      <c r="AN269" s="348" t="e">
        <f t="shared" si="159"/>
        <v>#NUM!</v>
      </c>
      <c r="AO269" s="349" t="e">
        <f t="shared" si="147"/>
        <v>#NUM!</v>
      </c>
      <c r="AQ269" s="45">
        <v>158</v>
      </c>
      <c r="AR269" s="46">
        <f t="shared" si="168"/>
        <v>51105</v>
      </c>
      <c r="AS269" s="346">
        <f t="shared" si="160"/>
        <v>0</v>
      </c>
      <c r="AT269" s="347">
        <f t="shared" si="148"/>
        <v>0</v>
      </c>
      <c r="AU269" s="348">
        <f t="shared" si="161"/>
        <v>0</v>
      </c>
      <c r="AV269" s="349">
        <f t="shared" si="149"/>
        <v>0</v>
      </c>
    </row>
    <row r="270" spans="1:48" x14ac:dyDescent="0.45">
      <c r="A270" s="45">
        <v>159</v>
      </c>
      <c r="B270" s="46">
        <f t="shared" si="162"/>
        <v>51105</v>
      </c>
      <c r="C270" s="346" t="e">
        <f t="shared" si="169"/>
        <v>#NUM!</v>
      </c>
      <c r="D270" s="347" t="e">
        <f t="shared" si="139"/>
        <v>#NUM!</v>
      </c>
      <c r="E270" s="355" t="e">
        <f t="shared" si="140"/>
        <v>#NUM!</v>
      </c>
      <c r="F270" s="349" t="e">
        <f t="shared" si="150"/>
        <v>#NUM!</v>
      </c>
      <c r="H270" s="45">
        <v>159</v>
      </c>
      <c r="I270" s="46">
        <f t="shared" si="163"/>
        <v>51105</v>
      </c>
      <c r="J270" s="346" t="e">
        <f t="shared" si="141"/>
        <v>#NUM!</v>
      </c>
      <c r="K270" s="347" t="e">
        <f t="shared" si="136"/>
        <v>#NUM!</v>
      </c>
      <c r="L270" s="348" t="e">
        <f t="shared" si="170"/>
        <v>#NUM!</v>
      </c>
      <c r="M270" s="349" t="e">
        <f t="shared" si="151"/>
        <v>#NUM!</v>
      </c>
      <c r="O270" s="45">
        <v>159</v>
      </c>
      <c r="P270" s="46">
        <f t="shared" si="164"/>
        <v>51105</v>
      </c>
      <c r="Q270" s="346" t="e">
        <f t="shared" si="142"/>
        <v>#NUM!</v>
      </c>
      <c r="R270" s="347" t="e">
        <f t="shared" si="137"/>
        <v>#NUM!</v>
      </c>
      <c r="S270" s="348" t="e">
        <f t="shared" si="152"/>
        <v>#NUM!</v>
      </c>
      <c r="T270" s="349" t="e">
        <f t="shared" si="153"/>
        <v>#NUM!</v>
      </c>
      <c r="V270" s="45">
        <v>159</v>
      </c>
      <c r="W270" s="46">
        <f t="shared" si="165"/>
        <v>51105</v>
      </c>
      <c r="X270" s="346" t="e">
        <f t="shared" si="143"/>
        <v>#NUM!</v>
      </c>
      <c r="Y270" s="347" t="e">
        <f t="shared" si="138"/>
        <v>#NUM!</v>
      </c>
      <c r="Z270" s="348" t="e">
        <f t="shared" si="154"/>
        <v>#NUM!</v>
      </c>
      <c r="AA270" s="349" t="e">
        <f t="shared" si="155"/>
        <v>#NUM!</v>
      </c>
      <c r="AC270" s="45">
        <v>159</v>
      </c>
      <c r="AD270" s="46">
        <f t="shared" si="166"/>
        <v>51105</v>
      </c>
      <c r="AE270" s="346" t="e">
        <f t="shared" si="156"/>
        <v>#NUM!</v>
      </c>
      <c r="AF270" s="347" t="e">
        <f t="shared" si="144"/>
        <v>#NUM!</v>
      </c>
      <c r="AG270" s="348" t="e">
        <f t="shared" si="157"/>
        <v>#NUM!</v>
      </c>
      <c r="AH270" s="349" t="e">
        <f t="shared" si="145"/>
        <v>#NUM!</v>
      </c>
      <c r="AJ270" s="45">
        <v>159</v>
      </c>
      <c r="AK270" s="46">
        <f t="shared" si="167"/>
        <v>51105</v>
      </c>
      <c r="AL270" s="346" t="e">
        <f t="shared" si="158"/>
        <v>#NUM!</v>
      </c>
      <c r="AM270" s="347" t="e">
        <f t="shared" si="146"/>
        <v>#NUM!</v>
      </c>
      <c r="AN270" s="348" t="e">
        <f t="shared" si="159"/>
        <v>#NUM!</v>
      </c>
      <c r="AO270" s="349" t="e">
        <f t="shared" si="147"/>
        <v>#NUM!</v>
      </c>
      <c r="AQ270" s="45">
        <v>159</v>
      </c>
      <c r="AR270" s="46">
        <f t="shared" si="168"/>
        <v>51136</v>
      </c>
      <c r="AS270" s="346">
        <f t="shared" si="160"/>
        <v>0</v>
      </c>
      <c r="AT270" s="347">
        <f t="shared" si="148"/>
        <v>0</v>
      </c>
      <c r="AU270" s="348">
        <f t="shared" si="161"/>
        <v>0</v>
      </c>
      <c r="AV270" s="349">
        <f t="shared" si="149"/>
        <v>0</v>
      </c>
    </row>
    <row r="271" spans="1:48" x14ac:dyDescent="0.45">
      <c r="A271" s="45">
        <v>160</v>
      </c>
      <c r="B271" s="46">
        <f t="shared" si="162"/>
        <v>51136</v>
      </c>
      <c r="C271" s="346" t="e">
        <f t="shared" si="169"/>
        <v>#NUM!</v>
      </c>
      <c r="D271" s="347" t="e">
        <f t="shared" si="139"/>
        <v>#NUM!</v>
      </c>
      <c r="E271" s="355" t="e">
        <f t="shared" si="140"/>
        <v>#NUM!</v>
      </c>
      <c r="F271" s="349" t="e">
        <f t="shared" si="150"/>
        <v>#NUM!</v>
      </c>
      <c r="H271" s="45">
        <v>160</v>
      </c>
      <c r="I271" s="46">
        <f t="shared" si="163"/>
        <v>51136</v>
      </c>
      <c r="J271" s="346" t="e">
        <f t="shared" si="141"/>
        <v>#NUM!</v>
      </c>
      <c r="K271" s="347" t="e">
        <f t="shared" si="136"/>
        <v>#NUM!</v>
      </c>
      <c r="L271" s="348" t="e">
        <f t="shared" si="170"/>
        <v>#NUM!</v>
      </c>
      <c r="M271" s="349" t="e">
        <f t="shared" si="151"/>
        <v>#NUM!</v>
      </c>
      <c r="O271" s="45">
        <v>160</v>
      </c>
      <c r="P271" s="46">
        <f t="shared" si="164"/>
        <v>51136</v>
      </c>
      <c r="Q271" s="346" t="e">
        <f t="shared" si="142"/>
        <v>#NUM!</v>
      </c>
      <c r="R271" s="347" t="e">
        <f t="shared" si="137"/>
        <v>#NUM!</v>
      </c>
      <c r="S271" s="348" t="e">
        <f t="shared" si="152"/>
        <v>#NUM!</v>
      </c>
      <c r="T271" s="349" t="e">
        <f t="shared" si="153"/>
        <v>#NUM!</v>
      </c>
      <c r="V271" s="45">
        <v>160</v>
      </c>
      <c r="W271" s="46">
        <f t="shared" si="165"/>
        <v>51136</v>
      </c>
      <c r="X271" s="346" t="e">
        <f t="shared" si="143"/>
        <v>#NUM!</v>
      </c>
      <c r="Y271" s="347" t="e">
        <f t="shared" si="138"/>
        <v>#NUM!</v>
      </c>
      <c r="Z271" s="348" t="e">
        <f t="shared" si="154"/>
        <v>#NUM!</v>
      </c>
      <c r="AA271" s="349" t="e">
        <f t="shared" si="155"/>
        <v>#NUM!</v>
      </c>
      <c r="AC271" s="45">
        <v>160</v>
      </c>
      <c r="AD271" s="46">
        <f t="shared" si="166"/>
        <v>51136</v>
      </c>
      <c r="AE271" s="346" t="e">
        <f t="shared" si="156"/>
        <v>#NUM!</v>
      </c>
      <c r="AF271" s="347" t="e">
        <f t="shared" si="144"/>
        <v>#NUM!</v>
      </c>
      <c r="AG271" s="348" t="e">
        <f t="shared" si="157"/>
        <v>#NUM!</v>
      </c>
      <c r="AH271" s="349" t="e">
        <f t="shared" si="145"/>
        <v>#NUM!</v>
      </c>
      <c r="AJ271" s="45">
        <v>160</v>
      </c>
      <c r="AK271" s="46">
        <f t="shared" si="167"/>
        <v>51136</v>
      </c>
      <c r="AL271" s="346" t="e">
        <f t="shared" si="158"/>
        <v>#NUM!</v>
      </c>
      <c r="AM271" s="347" t="e">
        <f t="shared" si="146"/>
        <v>#NUM!</v>
      </c>
      <c r="AN271" s="348" t="e">
        <f t="shared" si="159"/>
        <v>#NUM!</v>
      </c>
      <c r="AO271" s="349" t="e">
        <f t="shared" si="147"/>
        <v>#NUM!</v>
      </c>
      <c r="AQ271" s="45">
        <v>160</v>
      </c>
      <c r="AR271" s="46">
        <f t="shared" si="168"/>
        <v>51167</v>
      </c>
      <c r="AS271" s="346">
        <f t="shared" si="160"/>
        <v>0</v>
      </c>
      <c r="AT271" s="347">
        <f t="shared" si="148"/>
        <v>0</v>
      </c>
      <c r="AU271" s="348">
        <f t="shared" si="161"/>
        <v>0</v>
      </c>
      <c r="AV271" s="349">
        <f t="shared" si="149"/>
        <v>0</v>
      </c>
    </row>
    <row r="272" spans="1:48" x14ac:dyDescent="0.45">
      <c r="A272" s="45">
        <v>161</v>
      </c>
      <c r="B272" s="46">
        <f t="shared" si="162"/>
        <v>51167</v>
      </c>
      <c r="C272" s="346" t="e">
        <f t="shared" si="169"/>
        <v>#NUM!</v>
      </c>
      <c r="D272" s="347" t="e">
        <f t="shared" si="139"/>
        <v>#NUM!</v>
      </c>
      <c r="E272" s="355" t="e">
        <f t="shared" si="140"/>
        <v>#NUM!</v>
      </c>
      <c r="F272" s="349" t="e">
        <f t="shared" si="150"/>
        <v>#NUM!</v>
      </c>
      <c r="H272" s="45">
        <v>161</v>
      </c>
      <c r="I272" s="46">
        <f t="shared" si="163"/>
        <v>51167</v>
      </c>
      <c r="J272" s="346" t="e">
        <f t="shared" si="141"/>
        <v>#NUM!</v>
      </c>
      <c r="K272" s="347" t="e">
        <f t="shared" si="136"/>
        <v>#NUM!</v>
      </c>
      <c r="L272" s="348" t="e">
        <f t="shared" si="170"/>
        <v>#NUM!</v>
      </c>
      <c r="M272" s="349" t="e">
        <f t="shared" si="151"/>
        <v>#NUM!</v>
      </c>
      <c r="O272" s="45">
        <v>161</v>
      </c>
      <c r="P272" s="46">
        <f t="shared" si="164"/>
        <v>51167</v>
      </c>
      <c r="Q272" s="346" t="e">
        <f t="shared" si="142"/>
        <v>#NUM!</v>
      </c>
      <c r="R272" s="347" t="e">
        <f t="shared" si="137"/>
        <v>#NUM!</v>
      </c>
      <c r="S272" s="348" t="e">
        <f t="shared" si="152"/>
        <v>#NUM!</v>
      </c>
      <c r="T272" s="349" t="e">
        <f t="shared" si="153"/>
        <v>#NUM!</v>
      </c>
      <c r="V272" s="45">
        <v>161</v>
      </c>
      <c r="W272" s="46">
        <f t="shared" si="165"/>
        <v>51167</v>
      </c>
      <c r="X272" s="346" t="e">
        <f t="shared" si="143"/>
        <v>#NUM!</v>
      </c>
      <c r="Y272" s="347" t="e">
        <f t="shared" si="138"/>
        <v>#NUM!</v>
      </c>
      <c r="Z272" s="348" t="e">
        <f t="shared" si="154"/>
        <v>#NUM!</v>
      </c>
      <c r="AA272" s="349" t="e">
        <f t="shared" si="155"/>
        <v>#NUM!</v>
      </c>
      <c r="AC272" s="45">
        <v>161</v>
      </c>
      <c r="AD272" s="46">
        <f t="shared" si="166"/>
        <v>51167</v>
      </c>
      <c r="AE272" s="346" t="e">
        <f t="shared" si="156"/>
        <v>#NUM!</v>
      </c>
      <c r="AF272" s="347" t="e">
        <f t="shared" si="144"/>
        <v>#NUM!</v>
      </c>
      <c r="AG272" s="348" t="e">
        <f t="shared" si="157"/>
        <v>#NUM!</v>
      </c>
      <c r="AH272" s="349" t="e">
        <f t="shared" si="145"/>
        <v>#NUM!</v>
      </c>
      <c r="AJ272" s="45">
        <v>161</v>
      </c>
      <c r="AK272" s="46">
        <f t="shared" si="167"/>
        <v>51167</v>
      </c>
      <c r="AL272" s="346" t="e">
        <f t="shared" si="158"/>
        <v>#NUM!</v>
      </c>
      <c r="AM272" s="347" t="e">
        <f t="shared" si="146"/>
        <v>#NUM!</v>
      </c>
      <c r="AN272" s="348" t="e">
        <f t="shared" si="159"/>
        <v>#NUM!</v>
      </c>
      <c r="AO272" s="349" t="e">
        <f t="shared" si="147"/>
        <v>#NUM!</v>
      </c>
      <c r="AQ272" s="45">
        <v>161</v>
      </c>
      <c r="AR272" s="46">
        <f t="shared" si="168"/>
        <v>51196</v>
      </c>
      <c r="AS272" s="346">
        <f t="shared" si="160"/>
        <v>0</v>
      </c>
      <c r="AT272" s="347">
        <f t="shared" si="148"/>
        <v>0</v>
      </c>
      <c r="AU272" s="348">
        <f t="shared" si="161"/>
        <v>0</v>
      </c>
      <c r="AV272" s="349">
        <f t="shared" si="149"/>
        <v>0</v>
      </c>
    </row>
    <row r="273" spans="1:48" x14ac:dyDescent="0.45">
      <c r="A273" s="45">
        <v>162</v>
      </c>
      <c r="B273" s="46">
        <f t="shared" si="162"/>
        <v>51196</v>
      </c>
      <c r="C273" s="346" t="e">
        <f t="shared" si="169"/>
        <v>#NUM!</v>
      </c>
      <c r="D273" s="347" t="e">
        <f t="shared" si="139"/>
        <v>#NUM!</v>
      </c>
      <c r="E273" s="355" t="e">
        <f t="shared" si="140"/>
        <v>#NUM!</v>
      </c>
      <c r="F273" s="349" t="e">
        <f t="shared" si="150"/>
        <v>#NUM!</v>
      </c>
      <c r="H273" s="45">
        <v>162</v>
      </c>
      <c r="I273" s="46">
        <f t="shared" si="163"/>
        <v>51196</v>
      </c>
      <c r="J273" s="346" t="e">
        <f t="shared" si="141"/>
        <v>#NUM!</v>
      </c>
      <c r="K273" s="347" t="e">
        <f t="shared" si="136"/>
        <v>#NUM!</v>
      </c>
      <c r="L273" s="348" t="e">
        <f t="shared" si="170"/>
        <v>#NUM!</v>
      </c>
      <c r="M273" s="349" t="e">
        <f t="shared" si="151"/>
        <v>#NUM!</v>
      </c>
      <c r="O273" s="45">
        <v>162</v>
      </c>
      <c r="P273" s="46">
        <f t="shared" si="164"/>
        <v>51196</v>
      </c>
      <c r="Q273" s="346" t="e">
        <f t="shared" si="142"/>
        <v>#NUM!</v>
      </c>
      <c r="R273" s="347" t="e">
        <f t="shared" si="137"/>
        <v>#NUM!</v>
      </c>
      <c r="S273" s="348" t="e">
        <f t="shared" si="152"/>
        <v>#NUM!</v>
      </c>
      <c r="T273" s="349" t="e">
        <f t="shared" si="153"/>
        <v>#NUM!</v>
      </c>
      <c r="V273" s="45">
        <v>162</v>
      </c>
      <c r="W273" s="46">
        <f t="shared" si="165"/>
        <v>51196</v>
      </c>
      <c r="X273" s="346" t="e">
        <f t="shared" si="143"/>
        <v>#NUM!</v>
      </c>
      <c r="Y273" s="347" t="e">
        <f t="shared" si="138"/>
        <v>#NUM!</v>
      </c>
      <c r="Z273" s="348" t="e">
        <f t="shared" si="154"/>
        <v>#NUM!</v>
      </c>
      <c r="AA273" s="349" t="e">
        <f t="shared" si="155"/>
        <v>#NUM!</v>
      </c>
      <c r="AC273" s="45">
        <v>162</v>
      </c>
      <c r="AD273" s="46">
        <f t="shared" si="166"/>
        <v>51196</v>
      </c>
      <c r="AE273" s="346" t="e">
        <f t="shared" si="156"/>
        <v>#NUM!</v>
      </c>
      <c r="AF273" s="347" t="e">
        <f t="shared" si="144"/>
        <v>#NUM!</v>
      </c>
      <c r="AG273" s="348" t="e">
        <f t="shared" si="157"/>
        <v>#NUM!</v>
      </c>
      <c r="AH273" s="349" t="e">
        <f t="shared" si="145"/>
        <v>#NUM!</v>
      </c>
      <c r="AJ273" s="45">
        <v>162</v>
      </c>
      <c r="AK273" s="46">
        <f t="shared" si="167"/>
        <v>51196</v>
      </c>
      <c r="AL273" s="346" t="e">
        <f t="shared" si="158"/>
        <v>#NUM!</v>
      </c>
      <c r="AM273" s="347" t="e">
        <f t="shared" si="146"/>
        <v>#NUM!</v>
      </c>
      <c r="AN273" s="348" t="e">
        <f t="shared" si="159"/>
        <v>#NUM!</v>
      </c>
      <c r="AO273" s="349" t="e">
        <f t="shared" si="147"/>
        <v>#NUM!</v>
      </c>
      <c r="AQ273" s="45">
        <v>162</v>
      </c>
      <c r="AR273" s="46">
        <f t="shared" si="168"/>
        <v>51227</v>
      </c>
      <c r="AS273" s="346">
        <f t="shared" si="160"/>
        <v>0</v>
      </c>
      <c r="AT273" s="347">
        <f t="shared" si="148"/>
        <v>0</v>
      </c>
      <c r="AU273" s="348">
        <f t="shared" si="161"/>
        <v>0</v>
      </c>
      <c r="AV273" s="349">
        <f t="shared" si="149"/>
        <v>0</v>
      </c>
    </row>
    <row r="274" spans="1:48" x14ac:dyDescent="0.45">
      <c r="A274" s="45">
        <v>163</v>
      </c>
      <c r="B274" s="46">
        <f t="shared" si="162"/>
        <v>51227</v>
      </c>
      <c r="C274" s="346" t="e">
        <f t="shared" si="169"/>
        <v>#NUM!</v>
      </c>
      <c r="D274" s="347" t="e">
        <f t="shared" si="139"/>
        <v>#NUM!</v>
      </c>
      <c r="E274" s="355" t="e">
        <f t="shared" si="140"/>
        <v>#NUM!</v>
      </c>
      <c r="F274" s="349" t="e">
        <f t="shared" si="150"/>
        <v>#NUM!</v>
      </c>
      <c r="H274" s="45">
        <v>163</v>
      </c>
      <c r="I274" s="46">
        <f t="shared" si="163"/>
        <v>51227</v>
      </c>
      <c r="J274" s="346" t="e">
        <f t="shared" si="141"/>
        <v>#NUM!</v>
      </c>
      <c r="K274" s="347" t="e">
        <f t="shared" si="136"/>
        <v>#NUM!</v>
      </c>
      <c r="L274" s="348" t="e">
        <f t="shared" si="170"/>
        <v>#NUM!</v>
      </c>
      <c r="M274" s="349" t="e">
        <f t="shared" si="151"/>
        <v>#NUM!</v>
      </c>
      <c r="O274" s="45">
        <v>163</v>
      </c>
      <c r="P274" s="46">
        <f t="shared" si="164"/>
        <v>51227</v>
      </c>
      <c r="Q274" s="346" t="e">
        <f t="shared" si="142"/>
        <v>#NUM!</v>
      </c>
      <c r="R274" s="347" t="e">
        <f t="shared" si="137"/>
        <v>#NUM!</v>
      </c>
      <c r="S274" s="348" t="e">
        <f t="shared" si="152"/>
        <v>#NUM!</v>
      </c>
      <c r="T274" s="349" t="e">
        <f t="shared" si="153"/>
        <v>#NUM!</v>
      </c>
      <c r="V274" s="45">
        <v>163</v>
      </c>
      <c r="W274" s="46">
        <f t="shared" si="165"/>
        <v>51227</v>
      </c>
      <c r="X274" s="346" t="e">
        <f t="shared" si="143"/>
        <v>#NUM!</v>
      </c>
      <c r="Y274" s="347" t="e">
        <f t="shared" si="138"/>
        <v>#NUM!</v>
      </c>
      <c r="Z274" s="348" t="e">
        <f t="shared" si="154"/>
        <v>#NUM!</v>
      </c>
      <c r="AA274" s="349" t="e">
        <f t="shared" si="155"/>
        <v>#NUM!</v>
      </c>
      <c r="AC274" s="45">
        <v>163</v>
      </c>
      <c r="AD274" s="46">
        <f t="shared" si="166"/>
        <v>51227</v>
      </c>
      <c r="AE274" s="346" t="e">
        <f t="shared" si="156"/>
        <v>#NUM!</v>
      </c>
      <c r="AF274" s="347" t="e">
        <f t="shared" si="144"/>
        <v>#NUM!</v>
      </c>
      <c r="AG274" s="348" t="e">
        <f t="shared" si="157"/>
        <v>#NUM!</v>
      </c>
      <c r="AH274" s="349" t="e">
        <f t="shared" si="145"/>
        <v>#NUM!</v>
      </c>
      <c r="AJ274" s="45">
        <v>163</v>
      </c>
      <c r="AK274" s="46">
        <f t="shared" si="167"/>
        <v>51227</v>
      </c>
      <c r="AL274" s="346" t="e">
        <f t="shared" si="158"/>
        <v>#NUM!</v>
      </c>
      <c r="AM274" s="347" t="e">
        <f t="shared" si="146"/>
        <v>#NUM!</v>
      </c>
      <c r="AN274" s="348" t="e">
        <f t="shared" si="159"/>
        <v>#NUM!</v>
      </c>
      <c r="AO274" s="349" t="e">
        <f t="shared" si="147"/>
        <v>#NUM!</v>
      </c>
      <c r="AQ274" s="45">
        <v>163</v>
      </c>
      <c r="AR274" s="46">
        <f t="shared" si="168"/>
        <v>51257</v>
      </c>
      <c r="AS274" s="346">
        <f t="shared" si="160"/>
        <v>0</v>
      </c>
      <c r="AT274" s="347">
        <f t="shared" si="148"/>
        <v>0</v>
      </c>
      <c r="AU274" s="348">
        <f t="shared" si="161"/>
        <v>0</v>
      </c>
      <c r="AV274" s="349">
        <f t="shared" si="149"/>
        <v>0</v>
      </c>
    </row>
    <row r="275" spans="1:48" x14ac:dyDescent="0.45">
      <c r="A275" s="45">
        <v>164</v>
      </c>
      <c r="B275" s="46">
        <f t="shared" si="162"/>
        <v>51257</v>
      </c>
      <c r="C275" s="346" t="e">
        <f t="shared" si="169"/>
        <v>#NUM!</v>
      </c>
      <c r="D275" s="347" t="e">
        <f t="shared" si="139"/>
        <v>#NUM!</v>
      </c>
      <c r="E275" s="355" t="e">
        <f t="shared" si="140"/>
        <v>#NUM!</v>
      </c>
      <c r="F275" s="349" t="e">
        <f t="shared" si="150"/>
        <v>#NUM!</v>
      </c>
      <c r="H275" s="45">
        <v>164</v>
      </c>
      <c r="I275" s="46">
        <f t="shared" si="163"/>
        <v>51257</v>
      </c>
      <c r="J275" s="346" t="e">
        <f t="shared" si="141"/>
        <v>#NUM!</v>
      </c>
      <c r="K275" s="347" t="e">
        <f t="shared" si="136"/>
        <v>#NUM!</v>
      </c>
      <c r="L275" s="348" t="e">
        <f t="shared" si="170"/>
        <v>#NUM!</v>
      </c>
      <c r="M275" s="349" t="e">
        <f t="shared" si="151"/>
        <v>#NUM!</v>
      </c>
      <c r="O275" s="45">
        <v>164</v>
      </c>
      <c r="P275" s="46">
        <f t="shared" si="164"/>
        <v>51257</v>
      </c>
      <c r="Q275" s="346" t="e">
        <f t="shared" si="142"/>
        <v>#NUM!</v>
      </c>
      <c r="R275" s="347" t="e">
        <f t="shared" si="137"/>
        <v>#NUM!</v>
      </c>
      <c r="S275" s="348" t="e">
        <f t="shared" si="152"/>
        <v>#NUM!</v>
      </c>
      <c r="T275" s="349" t="e">
        <f t="shared" si="153"/>
        <v>#NUM!</v>
      </c>
      <c r="V275" s="45">
        <v>164</v>
      </c>
      <c r="W275" s="46">
        <f t="shared" si="165"/>
        <v>51257</v>
      </c>
      <c r="X275" s="346" t="e">
        <f t="shared" si="143"/>
        <v>#NUM!</v>
      </c>
      <c r="Y275" s="347" t="e">
        <f t="shared" si="138"/>
        <v>#NUM!</v>
      </c>
      <c r="Z275" s="348" t="e">
        <f t="shared" si="154"/>
        <v>#NUM!</v>
      </c>
      <c r="AA275" s="349" t="e">
        <f t="shared" si="155"/>
        <v>#NUM!</v>
      </c>
      <c r="AC275" s="45">
        <v>164</v>
      </c>
      <c r="AD275" s="46">
        <f t="shared" si="166"/>
        <v>51257</v>
      </c>
      <c r="AE275" s="346" t="e">
        <f t="shared" si="156"/>
        <v>#NUM!</v>
      </c>
      <c r="AF275" s="347" t="e">
        <f t="shared" si="144"/>
        <v>#NUM!</v>
      </c>
      <c r="AG275" s="348" t="e">
        <f t="shared" si="157"/>
        <v>#NUM!</v>
      </c>
      <c r="AH275" s="349" t="e">
        <f t="shared" si="145"/>
        <v>#NUM!</v>
      </c>
      <c r="AJ275" s="45">
        <v>164</v>
      </c>
      <c r="AK275" s="46">
        <f t="shared" si="167"/>
        <v>51257</v>
      </c>
      <c r="AL275" s="346" t="e">
        <f t="shared" si="158"/>
        <v>#NUM!</v>
      </c>
      <c r="AM275" s="347" t="e">
        <f t="shared" si="146"/>
        <v>#NUM!</v>
      </c>
      <c r="AN275" s="348" t="e">
        <f t="shared" si="159"/>
        <v>#NUM!</v>
      </c>
      <c r="AO275" s="349" t="e">
        <f t="shared" si="147"/>
        <v>#NUM!</v>
      </c>
      <c r="AQ275" s="45">
        <v>164</v>
      </c>
      <c r="AR275" s="46">
        <f t="shared" si="168"/>
        <v>51288</v>
      </c>
      <c r="AS275" s="346">
        <f t="shared" si="160"/>
        <v>0</v>
      </c>
      <c r="AT275" s="347">
        <f t="shared" si="148"/>
        <v>0</v>
      </c>
      <c r="AU275" s="348">
        <f t="shared" si="161"/>
        <v>0</v>
      </c>
      <c r="AV275" s="349">
        <f t="shared" si="149"/>
        <v>0</v>
      </c>
    </row>
    <row r="276" spans="1:48" x14ac:dyDescent="0.45">
      <c r="A276" s="45">
        <v>165</v>
      </c>
      <c r="B276" s="46">
        <f t="shared" si="162"/>
        <v>51288</v>
      </c>
      <c r="C276" s="346" t="e">
        <f t="shared" si="169"/>
        <v>#NUM!</v>
      </c>
      <c r="D276" s="347" t="e">
        <f t="shared" si="139"/>
        <v>#NUM!</v>
      </c>
      <c r="E276" s="355" t="e">
        <f t="shared" si="140"/>
        <v>#NUM!</v>
      </c>
      <c r="F276" s="349" t="e">
        <f t="shared" si="150"/>
        <v>#NUM!</v>
      </c>
      <c r="H276" s="45">
        <v>165</v>
      </c>
      <c r="I276" s="46">
        <f t="shared" si="163"/>
        <v>51288</v>
      </c>
      <c r="J276" s="346" t="e">
        <f t="shared" si="141"/>
        <v>#NUM!</v>
      </c>
      <c r="K276" s="347" t="e">
        <f t="shared" si="136"/>
        <v>#NUM!</v>
      </c>
      <c r="L276" s="348" t="e">
        <f t="shared" si="170"/>
        <v>#NUM!</v>
      </c>
      <c r="M276" s="349" t="e">
        <f t="shared" si="151"/>
        <v>#NUM!</v>
      </c>
      <c r="O276" s="45">
        <v>165</v>
      </c>
      <c r="P276" s="46">
        <f t="shared" si="164"/>
        <v>51288</v>
      </c>
      <c r="Q276" s="346" t="e">
        <f t="shared" si="142"/>
        <v>#NUM!</v>
      </c>
      <c r="R276" s="347" t="e">
        <f t="shared" si="137"/>
        <v>#NUM!</v>
      </c>
      <c r="S276" s="348" t="e">
        <f t="shared" si="152"/>
        <v>#NUM!</v>
      </c>
      <c r="T276" s="349" t="e">
        <f t="shared" si="153"/>
        <v>#NUM!</v>
      </c>
      <c r="V276" s="45">
        <v>165</v>
      </c>
      <c r="W276" s="46">
        <f t="shared" si="165"/>
        <v>51288</v>
      </c>
      <c r="X276" s="346" t="e">
        <f t="shared" si="143"/>
        <v>#NUM!</v>
      </c>
      <c r="Y276" s="347" t="e">
        <f t="shared" si="138"/>
        <v>#NUM!</v>
      </c>
      <c r="Z276" s="348" t="e">
        <f t="shared" si="154"/>
        <v>#NUM!</v>
      </c>
      <c r="AA276" s="349" t="e">
        <f t="shared" si="155"/>
        <v>#NUM!</v>
      </c>
      <c r="AC276" s="45">
        <v>165</v>
      </c>
      <c r="AD276" s="46">
        <f t="shared" si="166"/>
        <v>51288</v>
      </c>
      <c r="AE276" s="346" t="e">
        <f t="shared" si="156"/>
        <v>#NUM!</v>
      </c>
      <c r="AF276" s="347" t="e">
        <f t="shared" si="144"/>
        <v>#NUM!</v>
      </c>
      <c r="AG276" s="348" t="e">
        <f t="shared" si="157"/>
        <v>#NUM!</v>
      </c>
      <c r="AH276" s="349" t="e">
        <f t="shared" si="145"/>
        <v>#NUM!</v>
      </c>
      <c r="AJ276" s="45">
        <v>165</v>
      </c>
      <c r="AK276" s="46">
        <f t="shared" si="167"/>
        <v>51288</v>
      </c>
      <c r="AL276" s="346" t="e">
        <f t="shared" si="158"/>
        <v>#NUM!</v>
      </c>
      <c r="AM276" s="347" t="e">
        <f t="shared" si="146"/>
        <v>#NUM!</v>
      </c>
      <c r="AN276" s="348" t="e">
        <f t="shared" si="159"/>
        <v>#NUM!</v>
      </c>
      <c r="AO276" s="349" t="e">
        <f t="shared" si="147"/>
        <v>#NUM!</v>
      </c>
      <c r="AQ276" s="45">
        <v>165</v>
      </c>
      <c r="AR276" s="46">
        <f t="shared" si="168"/>
        <v>51318</v>
      </c>
      <c r="AS276" s="346">
        <f t="shared" si="160"/>
        <v>0</v>
      </c>
      <c r="AT276" s="347">
        <f t="shared" si="148"/>
        <v>0</v>
      </c>
      <c r="AU276" s="348">
        <f t="shared" si="161"/>
        <v>0</v>
      </c>
      <c r="AV276" s="349">
        <f t="shared" si="149"/>
        <v>0</v>
      </c>
    </row>
    <row r="277" spans="1:48" x14ac:dyDescent="0.45">
      <c r="A277" s="45">
        <v>166</v>
      </c>
      <c r="B277" s="46">
        <f t="shared" si="162"/>
        <v>51318</v>
      </c>
      <c r="C277" s="346" t="e">
        <f t="shared" si="169"/>
        <v>#NUM!</v>
      </c>
      <c r="D277" s="347" t="e">
        <f t="shared" si="139"/>
        <v>#NUM!</v>
      </c>
      <c r="E277" s="355" t="e">
        <f t="shared" si="140"/>
        <v>#NUM!</v>
      </c>
      <c r="F277" s="349" t="e">
        <f t="shared" si="150"/>
        <v>#NUM!</v>
      </c>
      <c r="H277" s="45">
        <v>166</v>
      </c>
      <c r="I277" s="46">
        <f t="shared" si="163"/>
        <v>51318</v>
      </c>
      <c r="J277" s="346" t="e">
        <f t="shared" si="141"/>
        <v>#NUM!</v>
      </c>
      <c r="K277" s="347" t="e">
        <f t="shared" si="136"/>
        <v>#NUM!</v>
      </c>
      <c r="L277" s="348" t="e">
        <f t="shared" si="170"/>
        <v>#NUM!</v>
      </c>
      <c r="M277" s="349" t="e">
        <f t="shared" si="151"/>
        <v>#NUM!</v>
      </c>
      <c r="O277" s="45">
        <v>166</v>
      </c>
      <c r="P277" s="46">
        <f t="shared" si="164"/>
        <v>51318</v>
      </c>
      <c r="Q277" s="346" t="e">
        <f t="shared" si="142"/>
        <v>#NUM!</v>
      </c>
      <c r="R277" s="347" t="e">
        <f t="shared" si="137"/>
        <v>#NUM!</v>
      </c>
      <c r="S277" s="348" t="e">
        <f t="shared" si="152"/>
        <v>#NUM!</v>
      </c>
      <c r="T277" s="349" t="e">
        <f t="shared" si="153"/>
        <v>#NUM!</v>
      </c>
      <c r="V277" s="45">
        <v>166</v>
      </c>
      <c r="W277" s="46">
        <f t="shared" si="165"/>
        <v>51318</v>
      </c>
      <c r="X277" s="346" t="e">
        <f t="shared" si="143"/>
        <v>#NUM!</v>
      </c>
      <c r="Y277" s="347" t="e">
        <f t="shared" si="138"/>
        <v>#NUM!</v>
      </c>
      <c r="Z277" s="348" t="e">
        <f t="shared" si="154"/>
        <v>#NUM!</v>
      </c>
      <c r="AA277" s="349" t="e">
        <f t="shared" si="155"/>
        <v>#NUM!</v>
      </c>
      <c r="AC277" s="45">
        <v>166</v>
      </c>
      <c r="AD277" s="46">
        <f t="shared" si="166"/>
        <v>51318</v>
      </c>
      <c r="AE277" s="346" t="e">
        <f t="shared" si="156"/>
        <v>#NUM!</v>
      </c>
      <c r="AF277" s="347" t="e">
        <f t="shared" si="144"/>
        <v>#NUM!</v>
      </c>
      <c r="AG277" s="348" t="e">
        <f t="shared" si="157"/>
        <v>#NUM!</v>
      </c>
      <c r="AH277" s="349" t="e">
        <f t="shared" si="145"/>
        <v>#NUM!</v>
      </c>
      <c r="AJ277" s="45">
        <v>166</v>
      </c>
      <c r="AK277" s="46">
        <f t="shared" si="167"/>
        <v>51318</v>
      </c>
      <c r="AL277" s="346" t="e">
        <f t="shared" si="158"/>
        <v>#NUM!</v>
      </c>
      <c r="AM277" s="347" t="e">
        <f t="shared" si="146"/>
        <v>#NUM!</v>
      </c>
      <c r="AN277" s="348" t="e">
        <f t="shared" si="159"/>
        <v>#NUM!</v>
      </c>
      <c r="AO277" s="349" t="e">
        <f t="shared" si="147"/>
        <v>#NUM!</v>
      </c>
      <c r="AQ277" s="45">
        <v>166</v>
      </c>
      <c r="AR277" s="46">
        <f t="shared" si="168"/>
        <v>51349</v>
      </c>
      <c r="AS277" s="346">
        <f t="shared" si="160"/>
        <v>0</v>
      </c>
      <c r="AT277" s="347">
        <f t="shared" si="148"/>
        <v>0</v>
      </c>
      <c r="AU277" s="348">
        <f t="shared" si="161"/>
        <v>0</v>
      </c>
      <c r="AV277" s="349">
        <f t="shared" si="149"/>
        <v>0</v>
      </c>
    </row>
    <row r="278" spans="1:48" x14ac:dyDescent="0.45">
      <c r="A278" s="45">
        <v>167</v>
      </c>
      <c r="B278" s="46">
        <f t="shared" si="162"/>
        <v>51349</v>
      </c>
      <c r="C278" s="346" t="e">
        <f t="shared" si="169"/>
        <v>#NUM!</v>
      </c>
      <c r="D278" s="347" t="e">
        <f t="shared" si="139"/>
        <v>#NUM!</v>
      </c>
      <c r="E278" s="355" t="e">
        <f t="shared" si="140"/>
        <v>#NUM!</v>
      </c>
      <c r="F278" s="349" t="e">
        <f t="shared" si="150"/>
        <v>#NUM!</v>
      </c>
      <c r="H278" s="45">
        <v>167</v>
      </c>
      <c r="I278" s="46">
        <f t="shared" si="163"/>
        <v>51349</v>
      </c>
      <c r="J278" s="346" t="e">
        <f t="shared" si="141"/>
        <v>#NUM!</v>
      </c>
      <c r="K278" s="347" t="e">
        <f t="shared" si="136"/>
        <v>#NUM!</v>
      </c>
      <c r="L278" s="348" t="e">
        <f t="shared" si="170"/>
        <v>#NUM!</v>
      </c>
      <c r="M278" s="349" t="e">
        <f t="shared" si="151"/>
        <v>#NUM!</v>
      </c>
      <c r="O278" s="45">
        <v>167</v>
      </c>
      <c r="P278" s="46">
        <f t="shared" si="164"/>
        <v>51349</v>
      </c>
      <c r="Q278" s="346" t="e">
        <f t="shared" si="142"/>
        <v>#NUM!</v>
      </c>
      <c r="R278" s="347" t="e">
        <f t="shared" si="137"/>
        <v>#NUM!</v>
      </c>
      <c r="S278" s="348" t="e">
        <f t="shared" si="152"/>
        <v>#NUM!</v>
      </c>
      <c r="T278" s="349" t="e">
        <f t="shared" si="153"/>
        <v>#NUM!</v>
      </c>
      <c r="V278" s="45">
        <v>167</v>
      </c>
      <c r="W278" s="46">
        <f t="shared" si="165"/>
        <v>51349</v>
      </c>
      <c r="X278" s="346" t="e">
        <f t="shared" si="143"/>
        <v>#NUM!</v>
      </c>
      <c r="Y278" s="347" t="e">
        <f t="shared" si="138"/>
        <v>#NUM!</v>
      </c>
      <c r="Z278" s="348" t="e">
        <f t="shared" si="154"/>
        <v>#NUM!</v>
      </c>
      <c r="AA278" s="349" t="e">
        <f t="shared" si="155"/>
        <v>#NUM!</v>
      </c>
      <c r="AC278" s="45">
        <v>167</v>
      </c>
      <c r="AD278" s="46">
        <f t="shared" si="166"/>
        <v>51349</v>
      </c>
      <c r="AE278" s="346" t="e">
        <f t="shared" si="156"/>
        <v>#NUM!</v>
      </c>
      <c r="AF278" s="347" t="e">
        <f t="shared" si="144"/>
        <v>#NUM!</v>
      </c>
      <c r="AG278" s="348" t="e">
        <f t="shared" si="157"/>
        <v>#NUM!</v>
      </c>
      <c r="AH278" s="349" t="e">
        <f t="shared" si="145"/>
        <v>#NUM!</v>
      </c>
      <c r="AJ278" s="45">
        <v>167</v>
      </c>
      <c r="AK278" s="46">
        <f t="shared" si="167"/>
        <v>51349</v>
      </c>
      <c r="AL278" s="346" t="e">
        <f t="shared" si="158"/>
        <v>#NUM!</v>
      </c>
      <c r="AM278" s="347" t="e">
        <f t="shared" si="146"/>
        <v>#NUM!</v>
      </c>
      <c r="AN278" s="348" t="e">
        <f t="shared" si="159"/>
        <v>#NUM!</v>
      </c>
      <c r="AO278" s="349" t="e">
        <f t="shared" si="147"/>
        <v>#NUM!</v>
      </c>
      <c r="AQ278" s="45">
        <v>167</v>
      </c>
      <c r="AR278" s="46">
        <f t="shared" si="168"/>
        <v>51380</v>
      </c>
      <c r="AS278" s="346">
        <f t="shared" si="160"/>
        <v>0</v>
      </c>
      <c r="AT278" s="347">
        <f t="shared" si="148"/>
        <v>0</v>
      </c>
      <c r="AU278" s="348">
        <f t="shared" si="161"/>
        <v>0</v>
      </c>
      <c r="AV278" s="349">
        <f t="shared" si="149"/>
        <v>0</v>
      </c>
    </row>
    <row r="279" spans="1:48" ht="14.65" thickBot="1" x14ac:dyDescent="0.5">
      <c r="A279" s="47">
        <v>168</v>
      </c>
      <c r="B279" s="48">
        <f t="shared" si="162"/>
        <v>51380</v>
      </c>
      <c r="C279" s="350" t="e">
        <f t="shared" si="169"/>
        <v>#NUM!</v>
      </c>
      <c r="D279" s="351" t="e">
        <f t="shared" si="139"/>
        <v>#NUM!</v>
      </c>
      <c r="E279" s="356" t="e">
        <f t="shared" si="140"/>
        <v>#NUM!</v>
      </c>
      <c r="F279" s="353" t="e">
        <f t="shared" si="150"/>
        <v>#NUM!</v>
      </c>
      <c r="H279" s="47">
        <v>168</v>
      </c>
      <c r="I279" s="48">
        <f t="shared" si="163"/>
        <v>51380</v>
      </c>
      <c r="J279" s="350" t="e">
        <f t="shared" si="141"/>
        <v>#NUM!</v>
      </c>
      <c r="K279" s="351" t="e">
        <f t="shared" si="136"/>
        <v>#NUM!</v>
      </c>
      <c r="L279" s="352" t="e">
        <f t="shared" si="170"/>
        <v>#NUM!</v>
      </c>
      <c r="M279" s="353" t="e">
        <f t="shared" si="151"/>
        <v>#NUM!</v>
      </c>
      <c r="O279" s="47">
        <v>168</v>
      </c>
      <c r="P279" s="48">
        <f t="shared" si="164"/>
        <v>51380</v>
      </c>
      <c r="Q279" s="350" t="e">
        <f t="shared" si="142"/>
        <v>#NUM!</v>
      </c>
      <c r="R279" s="351" t="e">
        <f t="shared" si="137"/>
        <v>#NUM!</v>
      </c>
      <c r="S279" s="352" t="e">
        <f t="shared" si="152"/>
        <v>#NUM!</v>
      </c>
      <c r="T279" s="353" t="e">
        <f t="shared" si="153"/>
        <v>#NUM!</v>
      </c>
      <c r="V279" s="47">
        <v>168</v>
      </c>
      <c r="W279" s="48">
        <f t="shared" si="165"/>
        <v>51380</v>
      </c>
      <c r="X279" s="350" t="e">
        <f t="shared" si="143"/>
        <v>#NUM!</v>
      </c>
      <c r="Y279" s="351" t="e">
        <f t="shared" si="138"/>
        <v>#NUM!</v>
      </c>
      <c r="Z279" s="352" t="e">
        <f t="shared" si="154"/>
        <v>#NUM!</v>
      </c>
      <c r="AA279" s="353" t="e">
        <f t="shared" si="155"/>
        <v>#NUM!</v>
      </c>
      <c r="AC279" s="47">
        <v>168</v>
      </c>
      <c r="AD279" s="48">
        <f t="shared" si="166"/>
        <v>51380</v>
      </c>
      <c r="AE279" s="350" t="e">
        <f t="shared" si="156"/>
        <v>#NUM!</v>
      </c>
      <c r="AF279" s="351" t="e">
        <f t="shared" si="144"/>
        <v>#NUM!</v>
      </c>
      <c r="AG279" s="352" t="e">
        <f t="shared" si="157"/>
        <v>#NUM!</v>
      </c>
      <c r="AH279" s="353" t="e">
        <f t="shared" si="145"/>
        <v>#NUM!</v>
      </c>
      <c r="AJ279" s="47">
        <v>168</v>
      </c>
      <c r="AK279" s="48">
        <f t="shared" si="167"/>
        <v>51380</v>
      </c>
      <c r="AL279" s="350" t="e">
        <f t="shared" si="158"/>
        <v>#NUM!</v>
      </c>
      <c r="AM279" s="351" t="e">
        <f t="shared" si="146"/>
        <v>#NUM!</v>
      </c>
      <c r="AN279" s="352" t="e">
        <f t="shared" si="159"/>
        <v>#NUM!</v>
      </c>
      <c r="AO279" s="353" t="e">
        <f t="shared" si="147"/>
        <v>#NUM!</v>
      </c>
      <c r="AQ279" s="47">
        <v>168</v>
      </c>
      <c r="AR279" s="48">
        <f t="shared" si="168"/>
        <v>51410</v>
      </c>
      <c r="AS279" s="350">
        <f t="shared" si="160"/>
        <v>0</v>
      </c>
      <c r="AT279" s="351">
        <f t="shared" si="148"/>
        <v>0</v>
      </c>
      <c r="AU279" s="352">
        <f t="shared" si="161"/>
        <v>0</v>
      </c>
      <c r="AV279" s="353">
        <f t="shared" si="149"/>
        <v>0</v>
      </c>
    </row>
    <row r="280" spans="1:48" x14ac:dyDescent="0.45">
      <c r="A280" s="43">
        <v>169</v>
      </c>
      <c r="B280" s="44">
        <f t="shared" si="162"/>
        <v>51410</v>
      </c>
      <c r="C280" s="344" t="e">
        <f t="shared" si="169"/>
        <v>#NUM!</v>
      </c>
      <c r="D280" s="253" t="e">
        <f t="shared" si="139"/>
        <v>#NUM!</v>
      </c>
      <c r="E280" s="354" t="e">
        <f t="shared" si="140"/>
        <v>#NUM!</v>
      </c>
      <c r="F280" s="254" t="e">
        <f t="shared" si="150"/>
        <v>#NUM!</v>
      </c>
      <c r="H280" s="43">
        <v>169</v>
      </c>
      <c r="I280" s="44">
        <f t="shared" si="163"/>
        <v>51410</v>
      </c>
      <c r="J280" s="344" t="e">
        <f t="shared" si="141"/>
        <v>#NUM!</v>
      </c>
      <c r="K280" s="253" t="e">
        <f t="shared" si="136"/>
        <v>#NUM!</v>
      </c>
      <c r="L280" s="345" t="e">
        <f t="shared" si="170"/>
        <v>#NUM!</v>
      </c>
      <c r="M280" s="254" t="e">
        <f t="shared" si="151"/>
        <v>#NUM!</v>
      </c>
      <c r="O280" s="43">
        <v>169</v>
      </c>
      <c r="P280" s="44">
        <f t="shared" si="164"/>
        <v>51410</v>
      </c>
      <c r="Q280" s="344" t="e">
        <f t="shared" si="142"/>
        <v>#NUM!</v>
      </c>
      <c r="R280" s="253" t="e">
        <f t="shared" si="137"/>
        <v>#NUM!</v>
      </c>
      <c r="S280" s="345" t="e">
        <f t="shared" si="152"/>
        <v>#NUM!</v>
      </c>
      <c r="T280" s="254" t="e">
        <f t="shared" si="153"/>
        <v>#NUM!</v>
      </c>
      <c r="V280" s="43">
        <v>169</v>
      </c>
      <c r="W280" s="44">
        <f t="shared" si="165"/>
        <v>51410</v>
      </c>
      <c r="X280" s="344" t="e">
        <f t="shared" si="143"/>
        <v>#NUM!</v>
      </c>
      <c r="Y280" s="253" t="e">
        <f t="shared" si="138"/>
        <v>#NUM!</v>
      </c>
      <c r="Z280" s="345" t="e">
        <f t="shared" si="154"/>
        <v>#NUM!</v>
      </c>
      <c r="AA280" s="254" t="e">
        <f t="shared" si="155"/>
        <v>#NUM!</v>
      </c>
      <c r="AC280" s="43">
        <v>169</v>
      </c>
      <c r="AD280" s="44">
        <f t="shared" si="166"/>
        <v>51410</v>
      </c>
      <c r="AE280" s="344" t="e">
        <f t="shared" si="156"/>
        <v>#NUM!</v>
      </c>
      <c r="AF280" s="253" t="e">
        <f t="shared" si="144"/>
        <v>#NUM!</v>
      </c>
      <c r="AG280" s="345" t="e">
        <f t="shared" si="157"/>
        <v>#NUM!</v>
      </c>
      <c r="AH280" s="254" t="e">
        <f t="shared" si="145"/>
        <v>#NUM!</v>
      </c>
      <c r="AJ280" s="43">
        <v>169</v>
      </c>
      <c r="AK280" s="44">
        <f t="shared" si="167"/>
        <v>51410</v>
      </c>
      <c r="AL280" s="344" t="e">
        <f t="shared" si="158"/>
        <v>#NUM!</v>
      </c>
      <c r="AM280" s="253" t="e">
        <f t="shared" si="146"/>
        <v>#NUM!</v>
      </c>
      <c r="AN280" s="345" t="e">
        <f t="shared" si="159"/>
        <v>#NUM!</v>
      </c>
      <c r="AO280" s="254" t="e">
        <f t="shared" si="147"/>
        <v>#NUM!</v>
      </c>
      <c r="AQ280" s="43">
        <v>169</v>
      </c>
      <c r="AR280" s="44">
        <f t="shared" si="168"/>
        <v>51441</v>
      </c>
      <c r="AS280" s="344">
        <f t="shared" si="160"/>
        <v>0</v>
      </c>
      <c r="AT280" s="253">
        <f t="shared" si="148"/>
        <v>0</v>
      </c>
      <c r="AU280" s="345">
        <f t="shared" si="161"/>
        <v>0</v>
      </c>
      <c r="AV280" s="254">
        <f t="shared" si="149"/>
        <v>0</v>
      </c>
    </row>
    <row r="281" spans="1:48" x14ac:dyDescent="0.45">
      <c r="A281" s="45">
        <v>170</v>
      </c>
      <c r="B281" s="46">
        <f t="shared" si="162"/>
        <v>51441</v>
      </c>
      <c r="C281" s="346" t="e">
        <f t="shared" si="169"/>
        <v>#NUM!</v>
      </c>
      <c r="D281" s="347" t="e">
        <f t="shared" si="139"/>
        <v>#NUM!</v>
      </c>
      <c r="E281" s="355" t="e">
        <f t="shared" si="140"/>
        <v>#NUM!</v>
      </c>
      <c r="F281" s="349" t="e">
        <f t="shared" si="150"/>
        <v>#NUM!</v>
      </c>
      <c r="H281" s="45">
        <v>170</v>
      </c>
      <c r="I281" s="46">
        <f t="shared" si="163"/>
        <v>51441</v>
      </c>
      <c r="J281" s="346" t="e">
        <f t="shared" si="141"/>
        <v>#NUM!</v>
      </c>
      <c r="K281" s="347" t="e">
        <f t="shared" si="136"/>
        <v>#NUM!</v>
      </c>
      <c r="L281" s="348" t="e">
        <f t="shared" si="170"/>
        <v>#NUM!</v>
      </c>
      <c r="M281" s="349" t="e">
        <f t="shared" si="151"/>
        <v>#NUM!</v>
      </c>
      <c r="O281" s="45">
        <v>170</v>
      </c>
      <c r="P281" s="46">
        <f t="shared" si="164"/>
        <v>51441</v>
      </c>
      <c r="Q281" s="346" t="e">
        <f t="shared" si="142"/>
        <v>#NUM!</v>
      </c>
      <c r="R281" s="347" t="e">
        <f t="shared" si="137"/>
        <v>#NUM!</v>
      </c>
      <c r="S281" s="348" t="e">
        <f t="shared" si="152"/>
        <v>#NUM!</v>
      </c>
      <c r="T281" s="349" t="e">
        <f t="shared" si="153"/>
        <v>#NUM!</v>
      </c>
      <c r="V281" s="45">
        <v>170</v>
      </c>
      <c r="W281" s="46">
        <f t="shared" si="165"/>
        <v>51441</v>
      </c>
      <c r="X281" s="346" t="e">
        <f t="shared" si="143"/>
        <v>#NUM!</v>
      </c>
      <c r="Y281" s="347" t="e">
        <f t="shared" si="138"/>
        <v>#NUM!</v>
      </c>
      <c r="Z281" s="348" t="e">
        <f t="shared" si="154"/>
        <v>#NUM!</v>
      </c>
      <c r="AA281" s="349" t="e">
        <f t="shared" si="155"/>
        <v>#NUM!</v>
      </c>
      <c r="AC281" s="45">
        <v>170</v>
      </c>
      <c r="AD281" s="46">
        <f t="shared" si="166"/>
        <v>51441</v>
      </c>
      <c r="AE281" s="346" t="e">
        <f t="shared" si="156"/>
        <v>#NUM!</v>
      </c>
      <c r="AF281" s="347" t="e">
        <f t="shared" si="144"/>
        <v>#NUM!</v>
      </c>
      <c r="AG281" s="348" t="e">
        <f t="shared" si="157"/>
        <v>#NUM!</v>
      </c>
      <c r="AH281" s="349" t="e">
        <f t="shared" si="145"/>
        <v>#NUM!</v>
      </c>
      <c r="AJ281" s="45">
        <v>170</v>
      </c>
      <c r="AK281" s="46">
        <f t="shared" si="167"/>
        <v>51441</v>
      </c>
      <c r="AL281" s="346" t="e">
        <f t="shared" si="158"/>
        <v>#NUM!</v>
      </c>
      <c r="AM281" s="347" t="e">
        <f t="shared" si="146"/>
        <v>#NUM!</v>
      </c>
      <c r="AN281" s="348" t="e">
        <f t="shared" si="159"/>
        <v>#NUM!</v>
      </c>
      <c r="AO281" s="349" t="e">
        <f t="shared" si="147"/>
        <v>#NUM!</v>
      </c>
      <c r="AQ281" s="45">
        <v>170</v>
      </c>
      <c r="AR281" s="46">
        <f t="shared" si="168"/>
        <v>51471</v>
      </c>
      <c r="AS281" s="346">
        <f t="shared" si="160"/>
        <v>0</v>
      </c>
      <c r="AT281" s="347">
        <f t="shared" si="148"/>
        <v>0</v>
      </c>
      <c r="AU281" s="348">
        <f t="shared" si="161"/>
        <v>0</v>
      </c>
      <c r="AV281" s="349">
        <f t="shared" si="149"/>
        <v>0</v>
      </c>
    </row>
    <row r="282" spans="1:48" x14ac:dyDescent="0.45">
      <c r="A282" s="45">
        <v>171</v>
      </c>
      <c r="B282" s="46">
        <f t="shared" si="162"/>
        <v>51471</v>
      </c>
      <c r="C282" s="346" t="e">
        <f t="shared" si="169"/>
        <v>#NUM!</v>
      </c>
      <c r="D282" s="347" t="e">
        <f t="shared" si="139"/>
        <v>#NUM!</v>
      </c>
      <c r="E282" s="355" t="e">
        <f t="shared" si="140"/>
        <v>#NUM!</v>
      </c>
      <c r="F282" s="349" t="e">
        <f t="shared" si="150"/>
        <v>#NUM!</v>
      </c>
      <c r="H282" s="45">
        <v>171</v>
      </c>
      <c r="I282" s="46">
        <f t="shared" si="163"/>
        <v>51471</v>
      </c>
      <c r="J282" s="346" t="e">
        <f t="shared" si="141"/>
        <v>#NUM!</v>
      </c>
      <c r="K282" s="347" t="e">
        <f t="shared" si="136"/>
        <v>#NUM!</v>
      </c>
      <c r="L282" s="348" t="e">
        <f t="shared" si="170"/>
        <v>#NUM!</v>
      </c>
      <c r="M282" s="349" t="e">
        <f t="shared" si="151"/>
        <v>#NUM!</v>
      </c>
      <c r="O282" s="45">
        <v>171</v>
      </c>
      <c r="P282" s="46">
        <f t="shared" si="164"/>
        <v>51471</v>
      </c>
      <c r="Q282" s="346" t="e">
        <f t="shared" si="142"/>
        <v>#NUM!</v>
      </c>
      <c r="R282" s="347" t="e">
        <f t="shared" si="137"/>
        <v>#NUM!</v>
      </c>
      <c r="S282" s="348" t="e">
        <f t="shared" si="152"/>
        <v>#NUM!</v>
      </c>
      <c r="T282" s="349" t="e">
        <f t="shared" si="153"/>
        <v>#NUM!</v>
      </c>
      <c r="V282" s="45">
        <v>171</v>
      </c>
      <c r="W282" s="46">
        <f t="shared" si="165"/>
        <v>51471</v>
      </c>
      <c r="X282" s="346" t="e">
        <f t="shared" si="143"/>
        <v>#NUM!</v>
      </c>
      <c r="Y282" s="347" t="e">
        <f t="shared" si="138"/>
        <v>#NUM!</v>
      </c>
      <c r="Z282" s="348" t="e">
        <f t="shared" si="154"/>
        <v>#NUM!</v>
      </c>
      <c r="AA282" s="349" t="e">
        <f t="shared" si="155"/>
        <v>#NUM!</v>
      </c>
      <c r="AC282" s="45">
        <v>171</v>
      </c>
      <c r="AD282" s="46">
        <f t="shared" si="166"/>
        <v>51471</v>
      </c>
      <c r="AE282" s="346" t="e">
        <f t="shared" si="156"/>
        <v>#NUM!</v>
      </c>
      <c r="AF282" s="347" t="e">
        <f t="shared" si="144"/>
        <v>#NUM!</v>
      </c>
      <c r="AG282" s="348" t="e">
        <f t="shared" si="157"/>
        <v>#NUM!</v>
      </c>
      <c r="AH282" s="349" t="e">
        <f t="shared" si="145"/>
        <v>#NUM!</v>
      </c>
      <c r="AJ282" s="45">
        <v>171</v>
      </c>
      <c r="AK282" s="46">
        <f t="shared" si="167"/>
        <v>51471</v>
      </c>
      <c r="AL282" s="346" t="e">
        <f t="shared" si="158"/>
        <v>#NUM!</v>
      </c>
      <c r="AM282" s="347" t="e">
        <f t="shared" si="146"/>
        <v>#NUM!</v>
      </c>
      <c r="AN282" s="348" t="e">
        <f t="shared" si="159"/>
        <v>#NUM!</v>
      </c>
      <c r="AO282" s="349" t="e">
        <f t="shared" si="147"/>
        <v>#NUM!</v>
      </c>
      <c r="AQ282" s="45">
        <v>171</v>
      </c>
      <c r="AR282" s="46">
        <f t="shared" si="168"/>
        <v>51502</v>
      </c>
      <c r="AS282" s="346">
        <f t="shared" si="160"/>
        <v>0</v>
      </c>
      <c r="AT282" s="347">
        <f t="shared" si="148"/>
        <v>0</v>
      </c>
      <c r="AU282" s="348">
        <f t="shared" si="161"/>
        <v>0</v>
      </c>
      <c r="AV282" s="349">
        <f t="shared" si="149"/>
        <v>0</v>
      </c>
    </row>
    <row r="283" spans="1:48" x14ac:dyDescent="0.45">
      <c r="A283" s="45">
        <v>172</v>
      </c>
      <c r="B283" s="46">
        <f t="shared" si="162"/>
        <v>51502</v>
      </c>
      <c r="C283" s="346" t="e">
        <f t="shared" si="169"/>
        <v>#NUM!</v>
      </c>
      <c r="D283" s="347" t="e">
        <f t="shared" si="139"/>
        <v>#NUM!</v>
      </c>
      <c r="E283" s="355" t="e">
        <f t="shared" si="140"/>
        <v>#NUM!</v>
      </c>
      <c r="F283" s="349" t="e">
        <f t="shared" si="150"/>
        <v>#NUM!</v>
      </c>
      <c r="H283" s="45">
        <v>172</v>
      </c>
      <c r="I283" s="46">
        <f t="shared" si="163"/>
        <v>51502</v>
      </c>
      <c r="J283" s="346" t="e">
        <f t="shared" si="141"/>
        <v>#NUM!</v>
      </c>
      <c r="K283" s="347" t="e">
        <f t="shared" si="136"/>
        <v>#NUM!</v>
      </c>
      <c r="L283" s="348" t="e">
        <f t="shared" si="170"/>
        <v>#NUM!</v>
      </c>
      <c r="M283" s="349" t="e">
        <f t="shared" si="151"/>
        <v>#NUM!</v>
      </c>
      <c r="O283" s="45">
        <v>172</v>
      </c>
      <c r="P283" s="46">
        <f t="shared" si="164"/>
        <v>51502</v>
      </c>
      <c r="Q283" s="346" t="e">
        <f t="shared" si="142"/>
        <v>#NUM!</v>
      </c>
      <c r="R283" s="347" t="e">
        <f t="shared" si="137"/>
        <v>#NUM!</v>
      </c>
      <c r="S283" s="348" t="e">
        <f t="shared" si="152"/>
        <v>#NUM!</v>
      </c>
      <c r="T283" s="349" t="e">
        <f t="shared" si="153"/>
        <v>#NUM!</v>
      </c>
      <c r="V283" s="45">
        <v>172</v>
      </c>
      <c r="W283" s="46">
        <f t="shared" si="165"/>
        <v>51502</v>
      </c>
      <c r="X283" s="346" t="e">
        <f t="shared" si="143"/>
        <v>#NUM!</v>
      </c>
      <c r="Y283" s="347" t="e">
        <f t="shared" si="138"/>
        <v>#NUM!</v>
      </c>
      <c r="Z283" s="348" t="e">
        <f t="shared" si="154"/>
        <v>#NUM!</v>
      </c>
      <c r="AA283" s="349" t="e">
        <f t="shared" si="155"/>
        <v>#NUM!</v>
      </c>
      <c r="AC283" s="45">
        <v>172</v>
      </c>
      <c r="AD283" s="46">
        <f t="shared" si="166"/>
        <v>51502</v>
      </c>
      <c r="AE283" s="346" t="e">
        <f t="shared" si="156"/>
        <v>#NUM!</v>
      </c>
      <c r="AF283" s="347" t="e">
        <f t="shared" si="144"/>
        <v>#NUM!</v>
      </c>
      <c r="AG283" s="348" t="e">
        <f t="shared" si="157"/>
        <v>#NUM!</v>
      </c>
      <c r="AH283" s="349" t="e">
        <f t="shared" si="145"/>
        <v>#NUM!</v>
      </c>
      <c r="AJ283" s="45">
        <v>172</v>
      </c>
      <c r="AK283" s="46">
        <f t="shared" si="167"/>
        <v>51502</v>
      </c>
      <c r="AL283" s="346" t="e">
        <f t="shared" si="158"/>
        <v>#NUM!</v>
      </c>
      <c r="AM283" s="347" t="e">
        <f t="shared" si="146"/>
        <v>#NUM!</v>
      </c>
      <c r="AN283" s="348" t="e">
        <f t="shared" si="159"/>
        <v>#NUM!</v>
      </c>
      <c r="AO283" s="349" t="e">
        <f t="shared" si="147"/>
        <v>#NUM!</v>
      </c>
      <c r="AQ283" s="45">
        <v>172</v>
      </c>
      <c r="AR283" s="46">
        <f t="shared" si="168"/>
        <v>51533</v>
      </c>
      <c r="AS283" s="346">
        <f t="shared" si="160"/>
        <v>0</v>
      </c>
      <c r="AT283" s="347">
        <f t="shared" si="148"/>
        <v>0</v>
      </c>
      <c r="AU283" s="348">
        <f t="shared" si="161"/>
        <v>0</v>
      </c>
      <c r="AV283" s="349">
        <f t="shared" si="149"/>
        <v>0</v>
      </c>
    </row>
    <row r="284" spans="1:48" x14ac:dyDescent="0.45">
      <c r="A284" s="45">
        <v>173</v>
      </c>
      <c r="B284" s="46">
        <f t="shared" si="162"/>
        <v>51533</v>
      </c>
      <c r="C284" s="346" t="e">
        <f t="shared" si="169"/>
        <v>#NUM!</v>
      </c>
      <c r="D284" s="347" t="e">
        <f t="shared" si="139"/>
        <v>#NUM!</v>
      </c>
      <c r="E284" s="355" t="e">
        <f t="shared" si="140"/>
        <v>#NUM!</v>
      </c>
      <c r="F284" s="349" t="e">
        <f t="shared" si="150"/>
        <v>#NUM!</v>
      </c>
      <c r="H284" s="45">
        <v>173</v>
      </c>
      <c r="I284" s="46">
        <f t="shared" si="163"/>
        <v>51533</v>
      </c>
      <c r="J284" s="346" t="e">
        <f t="shared" si="141"/>
        <v>#NUM!</v>
      </c>
      <c r="K284" s="347" t="e">
        <f t="shared" si="136"/>
        <v>#NUM!</v>
      </c>
      <c r="L284" s="348" t="e">
        <f t="shared" si="170"/>
        <v>#NUM!</v>
      </c>
      <c r="M284" s="349" t="e">
        <f t="shared" si="151"/>
        <v>#NUM!</v>
      </c>
      <c r="O284" s="45">
        <v>173</v>
      </c>
      <c r="P284" s="46">
        <f t="shared" si="164"/>
        <v>51533</v>
      </c>
      <c r="Q284" s="346" t="e">
        <f t="shared" si="142"/>
        <v>#NUM!</v>
      </c>
      <c r="R284" s="347" t="e">
        <f t="shared" si="137"/>
        <v>#NUM!</v>
      </c>
      <c r="S284" s="348" t="e">
        <f t="shared" si="152"/>
        <v>#NUM!</v>
      </c>
      <c r="T284" s="349" t="e">
        <f t="shared" si="153"/>
        <v>#NUM!</v>
      </c>
      <c r="V284" s="45">
        <v>173</v>
      </c>
      <c r="W284" s="46">
        <f t="shared" si="165"/>
        <v>51533</v>
      </c>
      <c r="X284" s="346" t="e">
        <f t="shared" si="143"/>
        <v>#NUM!</v>
      </c>
      <c r="Y284" s="347" t="e">
        <f t="shared" si="138"/>
        <v>#NUM!</v>
      </c>
      <c r="Z284" s="348" t="e">
        <f t="shared" si="154"/>
        <v>#NUM!</v>
      </c>
      <c r="AA284" s="349" t="e">
        <f t="shared" si="155"/>
        <v>#NUM!</v>
      </c>
      <c r="AC284" s="45">
        <v>173</v>
      </c>
      <c r="AD284" s="46">
        <f t="shared" si="166"/>
        <v>51533</v>
      </c>
      <c r="AE284" s="346" t="e">
        <f t="shared" si="156"/>
        <v>#NUM!</v>
      </c>
      <c r="AF284" s="347" t="e">
        <f t="shared" si="144"/>
        <v>#NUM!</v>
      </c>
      <c r="AG284" s="348" t="e">
        <f t="shared" si="157"/>
        <v>#NUM!</v>
      </c>
      <c r="AH284" s="349" t="e">
        <f t="shared" si="145"/>
        <v>#NUM!</v>
      </c>
      <c r="AJ284" s="45">
        <v>173</v>
      </c>
      <c r="AK284" s="46">
        <f t="shared" si="167"/>
        <v>51533</v>
      </c>
      <c r="AL284" s="346" t="e">
        <f t="shared" si="158"/>
        <v>#NUM!</v>
      </c>
      <c r="AM284" s="347" t="e">
        <f t="shared" si="146"/>
        <v>#NUM!</v>
      </c>
      <c r="AN284" s="348" t="e">
        <f t="shared" si="159"/>
        <v>#NUM!</v>
      </c>
      <c r="AO284" s="349" t="e">
        <f t="shared" si="147"/>
        <v>#NUM!</v>
      </c>
      <c r="AQ284" s="45">
        <v>173</v>
      </c>
      <c r="AR284" s="46">
        <f t="shared" si="168"/>
        <v>51561</v>
      </c>
      <c r="AS284" s="346">
        <f t="shared" si="160"/>
        <v>0</v>
      </c>
      <c r="AT284" s="347">
        <f t="shared" si="148"/>
        <v>0</v>
      </c>
      <c r="AU284" s="348">
        <f t="shared" si="161"/>
        <v>0</v>
      </c>
      <c r="AV284" s="349">
        <f t="shared" si="149"/>
        <v>0</v>
      </c>
    </row>
    <row r="285" spans="1:48" x14ac:dyDescent="0.45">
      <c r="A285" s="45">
        <v>174</v>
      </c>
      <c r="B285" s="46">
        <f t="shared" si="162"/>
        <v>51561</v>
      </c>
      <c r="C285" s="346" t="e">
        <f t="shared" si="169"/>
        <v>#NUM!</v>
      </c>
      <c r="D285" s="347" t="e">
        <f t="shared" si="139"/>
        <v>#NUM!</v>
      </c>
      <c r="E285" s="355" t="e">
        <f t="shared" si="140"/>
        <v>#NUM!</v>
      </c>
      <c r="F285" s="349" t="e">
        <f t="shared" si="150"/>
        <v>#NUM!</v>
      </c>
      <c r="H285" s="45">
        <v>174</v>
      </c>
      <c r="I285" s="46">
        <f t="shared" si="163"/>
        <v>51561</v>
      </c>
      <c r="J285" s="346" t="e">
        <f t="shared" si="141"/>
        <v>#NUM!</v>
      </c>
      <c r="K285" s="347" t="e">
        <f t="shared" si="136"/>
        <v>#NUM!</v>
      </c>
      <c r="L285" s="348" t="e">
        <f t="shared" si="170"/>
        <v>#NUM!</v>
      </c>
      <c r="M285" s="349" t="e">
        <f t="shared" si="151"/>
        <v>#NUM!</v>
      </c>
      <c r="O285" s="45">
        <v>174</v>
      </c>
      <c r="P285" s="46">
        <f t="shared" si="164"/>
        <v>51561</v>
      </c>
      <c r="Q285" s="346" t="e">
        <f t="shared" si="142"/>
        <v>#NUM!</v>
      </c>
      <c r="R285" s="347" t="e">
        <f t="shared" si="137"/>
        <v>#NUM!</v>
      </c>
      <c r="S285" s="348" t="e">
        <f t="shared" si="152"/>
        <v>#NUM!</v>
      </c>
      <c r="T285" s="349" t="e">
        <f t="shared" si="153"/>
        <v>#NUM!</v>
      </c>
      <c r="V285" s="45">
        <v>174</v>
      </c>
      <c r="W285" s="46">
        <f t="shared" si="165"/>
        <v>51561</v>
      </c>
      <c r="X285" s="346" t="e">
        <f t="shared" si="143"/>
        <v>#NUM!</v>
      </c>
      <c r="Y285" s="347" t="e">
        <f t="shared" si="138"/>
        <v>#NUM!</v>
      </c>
      <c r="Z285" s="348" t="e">
        <f t="shared" si="154"/>
        <v>#NUM!</v>
      </c>
      <c r="AA285" s="349" t="e">
        <f t="shared" si="155"/>
        <v>#NUM!</v>
      </c>
      <c r="AC285" s="45">
        <v>174</v>
      </c>
      <c r="AD285" s="46">
        <f t="shared" si="166"/>
        <v>51561</v>
      </c>
      <c r="AE285" s="346" t="e">
        <f t="shared" si="156"/>
        <v>#NUM!</v>
      </c>
      <c r="AF285" s="347" t="e">
        <f t="shared" si="144"/>
        <v>#NUM!</v>
      </c>
      <c r="AG285" s="348" t="e">
        <f t="shared" si="157"/>
        <v>#NUM!</v>
      </c>
      <c r="AH285" s="349" t="e">
        <f t="shared" si="145"/>
        <v>#NUM!</v>
      </c>
      <c r="AJ285" s="45">
        <v>174</v>
      </c>
      <c r="AK285" s="46">
        <f t="shared" si="167"/>
        <v>51561</v>
      </c>
      <c r="AL285" s="346" t="e">
        <f t="shared" si="158"/>
        <v>#NUM!</v>
      </c>
      <c r="AM285" s="347" t="e">
        <f t="shared" si="146"/>
        <v>#NUM!</v>
      </c>
      <c r="AN285" s="348" t="e">
        <f t="shared" si="159"/>
        <v>#NUM!</v>
      </c>
      <c r="AO285" s="349" t="e">
        <f t="shared" si="147"/>
        <v>#NUM!</v>
      </c>
      <c r="AQ285" s="45">
        <v>174</v>
      </c>
      <c r="AR285" s="46">
        <f t="shared" si="168"/>
        <v>51592</v>
      </c>
      <c r="AS285" s="346">
        <f t="shared" si="160"/>
        <v>0</v>
      </c>
      <c r="AT285" s="347">
        <f t="shared" si="148"/>
        <v>0</v>
      </c>
      <c r="AU285" s="348">
        <f t="shared" si="161"/>
        <v>0</v>
      </c>
      <c r="AV285" s="349">
        <f t="shared" si="149"/>
        <v>0</v>
      </c>
    </row>
    <row r="286" spans="1:48" x14ac:dyDescent="0.45">
      <c r="A286" s="45">
        <v>175</v>
      </c>
      <c r="B286" s="46">
        <f t="shared" si="162"/>
        <v>51592</v>
      </c>
      <c r="C286" s="346" t="e">
        <f t="shared" si="169"/>
        <v>#NUM!</v>
      </c>
      <c r="D286" s="347" t="e">
        <f t="shared" si="139"/>
        <v>#NUM!</v>
      </c>
      <c r="E286" s="355" t="e">
        <f t="shared" si="140"/>
        <v>#NUM!</v>
      </c>
      <c r="F286" s="349" t="e">
        <f t="shared" si="150"/>
        <v>#NUM!</v>
      </c>
      <c r="H286" s="45">
        <v>175</v>
      </c>
      <c r="I286" s="46">
        <f t="shared" si="163"/>
        <v>51592</v>
      </c>
      <c r="J286" s="346" t="e">
        <f t="shared" si="141"/>
        <v>#NUM!</v>
      </c>
      <c r="K286" s="347" t="e">
        <f t="shared" si="136"/>
        <v>#NUM!</v>
      </c>
      <c r="L286" s="348" t="e">
        <f t="shared" si="170"/>
        <v>#NUM!</v>
      </c>
      <c r="M286" s="349" t="e">
        <f t="shared" si="151"/>
        <v>#NUM!</v>
      </c>
      <c r="O286" s="45">
        <v>175</v>
      </c>
      <c r="P286" s="46">
        <f t="shared" si="164"/>
        <v>51592</v>
      </c>
      <c r="Q286" s="346" t="e">
        <f t="shared" si="142"/>
        <v>#NUM!</v>
      </c>
      <c r="R286" s="347" t="e">
        <f t="shared" si="137"/>
        <v>#NUM!</v>
      </c>
      <c r="S286" s="348" t="e">
        <f t="shared" si="152"/>
        <v>#NUM!</v>
      </c>
      <c r="T286" s="349" t="e">
        <f t="shared" si="153"/>
        <v>#NUM!</v>
      </c>
      <c r="V286" s="45">
        <v>175</v>
      </c>
      <c r="W286" s="46">
        <f t="shared" si="165"/>
        <v>51592</v>
      </c>
      <c r="X286" s="346" t="e">
        <f t="shared" si="143"/>
        <v>#NUM!</v>
      </c>
      <c r="Y286" s="347" t="e">
        <f t="shared" si="138"/>
        <v>#NUM!</v>
      </c>
      <c r="Z286" s="348" t="e">
        <f t="shared" si="154"/>
        <v>#NUM!</v>
      </c>
      <c r="AA286" s="349" t="e">
        <f t="shared" si="155"/>
        <v>#NUM!</v>
      </c>
      <c r="AC286" s="45">
        <v>175</v>
      </c>
      <c r="AD286" s="46">
        <f t="shared" si="166"/>
        <v>51592</v>
      </c>
      <c r="AE286" s="346" t="e">
        <f t="shared" si="156"/>
        <v>#NUM!</v>
      </c>
      <c r="AF286" s="347" t="e">
        <f t="shared" si="144"/>
        <v>#NUM!</v>
      </c>
      <c r="AG286" s="348" t="e">
        <f t="shared" si="157"/>
        <v>#NUM!</v>
      </c>
      <c r="AH286" s="349" t="e">
        <f t="shared" si="145"/>
        <v>#NUM!</v>
      </c>
      <c r="AJ286" s="45">
        <v>175</v>
      </c>
      <c r="AK286" s="46">
        <f t="shared" si="167"/>
        <v>51592</v>
      </c>
      <c r="AL286" s="346" t="e">
        <f t="shared" si="158"/>
        <v>#NUM!</v>
      </c>
      <c r="AM286" s="347" t="e">
        <f t="shared" si="146"/>
        <v>#NUM!</v>
      </c>
      <c r="AN286" s="348" t="e">
        <f t="shared" si="159"/>
        <v>#NUM!</v>
      </c>
      <c r="AO286" s="349" t="e">
        <f t="shared" si="147"/>
        <v>#NUM!</v>
      </c>
      <c r="AQ286" s="45">
        <v>175</v>
      </c>
      <c r="AR286" s="46">
        <f t="shared" si="168"/>
        <v>51622</v>
      </c>
      <c r="AS286" s="346">
        <f t="shared" si="160"/>
        <v>0</v>
      </c>
      <c r="AT286" s="347">
        <f t="shared" si="148"/>
        <v>0</v>
      </c>
      <c r="AU286" s="348">
        <f t="shared" si="161"/>
        <v>0</v>
      </c>
      <c r="AV286" s="349">
        <f t="shared" si="149"/>
        <v>0</v>
      </c>
    </row>
    <row r="287" spans="1:48" x14ac:dyDescent="0.45">
      <c r="A287" s="45">
        <v>176</v>
      </c>
      <c r="B287" s="46">
        <f t="shared" si="162"/>
        <v>51622</v>
      </c>
      <c r="C287" s="346" t="e">
        <f t="shared" si="169"/>
        <v>#NUM!</v>
      </c>
      <c r="D287" s="347" t="e">
        <f t="shared" si="139"/>
        <v>#NUM!</v>
      </c>
      <c r="E287" s="355" t="e">
        <f t="shared" si="140"/>
        <v>#NUM!</v>
      </c>
      <c r="F287" s="349" t="e">
        <f t="shared" si="150"/>
        <v>#NUM!</v>
      </c>
      <c r="H287" s="45">
        <v>176</v>
      </c>
      <c r="I287" s="46">
        <f t="shared" si="163"/>
        <v>51622</v>
      </c>
      <c r="J287" s="346" t="e">
        <f t="shared" si="141"/>
        <v>#NUM!</v>
      </c>
      <c r="K287" s="347" t="e">
        <f t="shared" si="136"/>
        <v>#NUM!</v>
      </c>
      <c r="L287" s="348" t="e">
        <f t="shared" si="170"/>
        <v>#NUM!</v>
      </c>
      <c r="M287" s="349" t="e">
        <f t="shared" si="151"/>
        <v>#NUM!</v>
      </c>
      <c r="O287" s="45">
        <v>176</v>
      </c>
      <c r="P287" s="46">
        <f t="shared" si="164"/>
        <v>51622</v>
      </c>
      <c r="Q287" s="346" t="e">
        <f t="shared" si="142"/>
        <v>#NUM!</v>
      </c>
      <c r="R287" s="347" t="e">
        <f t="shared" si="137"/>
        <v>#NUM!</v>
      </c>
      <c r="S287" s="348" t="e">
        <f t="shared" si="152"/>
        <v>#NUM!</v>
      </c>
      <c r="T287" s="349" t="e">
        <f t="shared" si="153"/>
        <v>#NUM!</v>
      </c>
      <c r="V287" s="45">
        <v>176</v>
      </c>
      <c r="W287" s="46">
        <f t="shared" si="165"/>
        <v>51622</v>
      </c>
      <c r="X287" s="346" t="e">
        <f t="shared" si="143"/>
        <v>#NUM!</v>
      </c>
      <c r="Y287" s="347" t="e">
        <f t="shared" si="138"/>
        <v>#NUM!</v>
      </c>
      <c r="Z287" s="348" t="e">
        <f t="shared" si="154"/>
        <v>#NUM!</v>
      </c>
      <c r="AA287" s="349" t="e">
        <f t="shared" si="155"/>
        <v>#NUM!</v>
      </c>
      <c r="AC287" s="45">
        <v>176</v>
      </c>
      <c r="AD287" s="46">
        <f t="shared" si="166"/>
        <v>51622</v>
      </c>
      <c r="AE287" s="346" t="e">
        <f t="shared" si="156"/>
        <v>#NUM!</v>
      </c>
      <c r="AF287" s="347" t="e">
        <f t="shared" si="144"/>
        <v>#NUM!</v>
      </c>
      <c r="AG287" s="348" t="e">
        <f t="shared" si="157"/>
        <v>#NUM!</v>
      </c>
      <c r="AH287" s="349" t="e">
        <f t="shared" si="145"/>
        <v>#NUM!</v>
      </c>
      <c r="AJ287" s="45">
        <v>176</v>
      </c>
      <c r="AK287" s="46">
        <f t="shared" si="167"/>
        <v>51622</v>
      </c>
      <c r="AL287" s="346" t="e">
        <f t="shared" si="158"/>
        <v>#NUM!</v>
      </c>
      <c r="AM287" s="347" t="e">
        <f t="shared" si="146"/>
        <v>#NUM!</v>
      </c>
      <c r="AN287" s="348" t="e">
        <f t="shared" si="159"/>
        <v>#NUM!</v>
      </c>
      <c r="AO287" s="349" t="e">
        <f t="shared" si="147"/>
        <v>#NUM!</v>
      </c>
      <c r="AQ287" s="45">
        <v>176</v>
      </c>
      <c r="AR287" s="46">
        <f t="shared" si="168"/>
        <v>51653</v>
      </c>
      <c r="AS287" s="346">
        <f t="shared" si="160"/>
        <v>0</v>
      </c>
      <c r="AT287" s="347">
        <f t="shared" si="148"/>
        <v>0</v>
      </c>
      <c r="AU287" s="348">
        <f t="shared" si="161"/>
        <v>0</v>
      </c>
      <c r="AV287" s="349">
        <f t="shared" si="149"/>
        <v>0</v>
      </c>
    </row>
    <row r="288" spans="1:48" x14ac:dyDescent="0.45">
      <c r="A288" s="45">
        <v>177</v>
      </c>
      <c r="B288" s="46">
        <f t="shared" si="162"/>
        <v>51653</v>
      </c>
      <c r="C288" s="346" t="e">
        <f t="shared" si="169"/>
        <v>#NUM!</v>
      </c>
      <c r="D288" s="347" t="e">
        <f t="shared" si="139"/>
        <v>#NUM!</v>
      </c>
      <c r="E288" s="355" t="e">
        <f t="shared" si="140"/>
        <v>#NUM!</v>
      </c>
      <c r="F288" s="349" t="e">
        <f t="shared" si="150"/>
        <v>#NUM!</v>
      </c>
      <c r="H288" s="45">
        <v>177</v>
      </c>
      <c r="I288" s="46">
        <f t="shared" si="163"/>
        <v>51653</v>
      </c>
      <c r="J288" s="346" t="e">
        <f t="shared" si="141"/>
        <v>#NUM!</v>
      </c>
      <c r="K288" s="347" t="e">
        <f t="shared" si="136"/>
        <v>#NUM!</v>
      </c>
      <c r="L288" s="348" t="e">
        <f t="shared" si="170"/>
        <v>#NUM!</v>
      </c>
      <c r="M288" s="349" t="e">
        <f t="shared" si="151"/>
        <v>#NUM!</v>
      </c>
      <c r="O288" s="45">
        <v>177</v>
      </c>
      <c r="P288" s="46">
        <f t="shared" si="164"/>
        <v>51653</v>
      </c>
      <c r="Q288" s="346" t="e">
        <f t="shared" si="142"/>
        <v>#NUM!</v>
      </c>
      <c r="R288" s="347" t="e">
        <f t="shared" si="137"/>
        <v>#NUM!</v>
      </c>
      <c r="S288" s="348" t="e">
        <f t="shared" si="152"/>
        <v>#NUM!</v>
      </c>
      <c r="T288" s="349" t="e">
        <f t="shared" si="153"/>
        <v>#NUM!</v>
      </c>
      <c r="V288" s="45">
        <v>177</v>
      </c>
      <c r="W288" s="46">
        <f t="shared" si="165"/>
        <v>51653</v>
      </c>
      <c r="X288" s="346" t="e">
        <f t="shared" si="143"/>
        <v>#NUM!</v>
      </c>
      <c r="Y288" s="347" t="e">
        <f t="shared" si="138"/>
        <v>#NUM!</v>
      </c>
      <c r="Z288" s="348" t="e">
        <f t="shared" si="154"/>
        <v>#NUM!</v>
      </c>
      <c r="AA288" s="349" t="e">
        <f t="shared" si="155"/>
        <v>#NUM!</v>
      </c>
      <c r="AC288" s="45">
        <v>177</v>
      </c>
      <c r="AD288" s="46">
        <f t="shared" si="166"/>
        <v>51653</v>
      </c>
      <c r="AE288" s="346" t="e">
        <f t="shared" si="156"/>
        <v>#NUM!</v>
      </c>
      <c r="AF288" s="347" t="e">
        <f t="shared" si="144"/>
        <v>#NUM!</v>
      </c>
      <c r="AG288" s="348" t="e">
        <f t="shared" si="157"/>
        <v>#NUM!</v>
      </c>
      <c r="AH288" s="349" t="e">
        <f t="shared" si="145"/>
        <v>#NUM!</v>
      </c>
      <c r="AJ288" s="45">
        <v>177</v>
      </c>
      <c r="AK288" s="46">
        <f t="shared" si="167"/>
        <v>51653</v>
      </c>
      <c r="AL288" s="346" t="e">
        <f t="shared" si="158"/>
        <v>#NUM!</v>
      </c>
      <c r="AM288" s="347" t="e">
        <f t="shared" si="146"/>
        <v>#NUM!</v>
      </c>
      <c r="AN288" s="348" t="e">
        <f t="shared" si="159"/>
        <v>#NUM!</v>
      </c>
      <c r="AO288" s="349" t="e">
        <f t="shared" si="147"/>
        <v>#NUM!</v>
      </c>
      <c r="AQ288" s="45">
        <v>177</v>
      </c>
      <c r="AR288" s="46">
        <f t="shared" si="168"/>
        <v>51683</v>
      </c>
      <c r="AS288" s="346">
        <f t="shared" si="160"/>
        <v>0</v>
      </c>
      <c r="AT288" s="347">
        <f t="shared" si="148"/>
        <v>0</v>
      </c>
      <c r="AU288" s="348">
        <f t="shared" si="161"/>
        <v>0</v>
      </c>
      <c r="AV288" s="349">
        <f t="shared" si="149"/>
        <v>0</v>
      </c>
    </row>
    <row r="289" spans="1:48" x14ac:dyDescent="0.45">
      <c r="A289" s="45">
        <v>178</v>
      </c>
      <c r="B289" s="46">
        <f t="shared" si="162"/>
        <v>51683</v>
      </c>
      <c r="C289" s="346" t="e">
        <f t="shared" si="169"/>
        <v>#NUM!</v>
      </c>
      <c r="D289" s="347" t="e">
        <f t="shared" si="139"/>
        <v>#NUM!</v>
      </c>
      <c r="E289" s="355" t="e">
        <f t="shared" si="140"/>
        <v>#NUM!</v>
      </c>
      <c r="F289" s="349" t="e">
        <f t="shared" si="150"/>
        <v>#NUM!</v>
      </c>
      <c r="H289" s="45">
        <v>178</v>
      </c>
      <c r="I289" s="46">
        <f t="shared" si="163"/>
        <v>51683</v>
      </c>
      <c r="J289" s="346" t="e">
        <f t="shared" si="141"/>
        <v>#NUM!</v>
      </c>
      <c r="K289" s="347" t="e">
        <f t="shared" si="136"/>
        <v>#NUM!</v>
      </c>
      <c r="L289" s="348" t="e">
        <f t="shared" si="170"/>
        <v>#NUM!</v>
      </c>
      <c r="M289" s="349" t="e">
        <f t="shared" si="151"/>
        <v>#NUM!</v>
      </c>
      <c r="O289" s="45">
        <v>178</v>
      </c>
      <c r="P289" s="46">
        <f t="shared" si="164"/>
        <v>51683</v>
      </c>
      <c r="Q289" s="346" t="e">
        <f t="shared" si="142"/>
        <v>#NUM!</v>
      </c>
      <c r="R289" s="347" t="e">
        <f t="shared" si="137"/>
        <v>#NUM!</v>
      </c>
      <c r="S289" s="348" t="e">
        <f t="shared" si="152"/>
        <v>#NUM!</v>
      </c>
      <c r="T289" s="349" t="e">
        <f t="shared" si="153"/>
        <v>#NUM!</v>
      </c>
      <c r="V289" s="45">
        <v>178</v>
      </c>
      <c r="W289" s="46">
        <f t="shared" si="165"/>
        <v>51683</v>
      </c>
      <c r="X289" s="346" t="e">
        <f t="shared" si="143"/>
        <v>#NUM!</v>
      </c>
      <c r="Y289" s="347" t="e">
        <f t="shared" si="138"/>
        <v>#NUM!</v>
      </c>
      <c r="Z289" s="348" t="e">
        <f t="shared" si="154"/>
        <v>#NUM!</v>
      </c>
      <c r="AA289" s="349" t="e">
        <f t="shared" si="155"/>
        <v>#NUM!</v>
      </c>
      <c r="AC289" s="45">
        <v>178</v>
      </c>
      <c r="AD289" s="46">
        <f t="shared" si="166"/>
        <v>51683</v>
      </c>
      <c r="AE289" s="346" t="e">
        <f t="shared" si="156"/>
        <v>#NUM!</v>
      </c>
      <c r="AF289" s="347" t="e">
        <f t="shared" si="144"/>
        <v>#NUM!</v>
      </c>
      <c r="AG289" s="348" t="e">
        <f t="shared" si="157"/>
        <v>#NUM!</v>
      </c>
      <c r="AH289" s="349" t="e">
        <f t="shared" si="145"/>
        <v>#NUM!</v>
      </c>
      <c r="AJ289" s="45">
        <v>178</v>
      </c>
      <c r="AK289" s="46">
        <f t="shared" si="167"/>
        <v>51683</v>
      </c>
      <c r="AL289" s="346" t="e">
        <f t="shared" si="158"/>
        <v>#NUM!</v>
      </c>
      <c r="AM289" s="347" t="e">
        <f t="shared" si="146"/>
        <v>#NUM!</v>
      </c>
      <c r="AN289" s="348" t="e">
        <f t="shared" si="159"/>
        <v>#NUM!</v>
      </c>
      <c r="AO289" s="349" t="e">
        <f t="shared" si="147"/>
        <v>#NUM!</v>
      </c>
      <c r="AQ289" s="45">
        <v>178</v>
      </c>
      <c r="AR289" s="46">
        <f t="shared" si="168"/>
        <v>51714</v>
      </c>
      <c r="AS289" s="346">
        <f t="shared" si="160"/>
        <v>0</v>
      </c>
      <c r="AT289" s="347">
        <f t="shared" si="148"/>
        <v>0</v>
      </c>
      <c r="AU289" s="348">
        <f t="shared" si="161"/>
        <v>0</v>
      </c>
      <c r="AV289" s="349">
        <f t="shared" si="149"/>
        <v>0</v>
      </c>
    </row>
    <row r="290" spans="1:48" x14ac:dyDescent="0.45">
      <c r="A290" s="45">
        <v>179</v>
      </c>
      <c r="B290" s="46">
        <f t="shared" si="162"/>
        <v>51714</v>
      </c>
      <c r="C290" s="346" t="e">
        <f t="shared" si="169"/>
        <v>#NUM!</v>
      </c>
      <c r="D290" s="347" t="e">
        <f t="shared" si="139"/>
        <v>#NUM!</v>
      </c>
      <c r="E290" s="355" t="e">
        <f t="shared" si="140"/>
        <v>#NUM!</v>
      </c>
      <c r="F290" s="349" t="e">
        <f t="shared" si="150"/>
        <v>#NUM!</v>
      </c>
      <c r="H290" s="45">
        <v>179</v>
      </c>
      <c r="I290" s="46">
        <f t="shared" si="163"/>
        <v>51714</v>
      </c>
      <c r="J290" s="346" t="e">
        <f t="shared" si="141"/>
        <v>#NUM!</v>
      </c>
      <c r="K290" s="347" t="e">
        <f t="shared" si="136"/>
        <v>#NUM!</v>
      </c>
      <c r="L290" s="348" t="e">
        <f t="shared" si="170"/>
        <v>#NUM!</v>
      </c>
      <c r="M290" s="349" t="e">
        <f t="shared" si="151"/>
        <v>#NUM!</v>
      </c>
      <c r="O290" s="45">
        <v>179</v>
      </c>
      <c r="P290" s="46">
        <f t="shared" si="164"/>
        <v>51714</v>
      </c>
      <c r="Q290" s="346" t="e">
        <f t="shared" si="142"/>
        <v>#NUM!</v>
      </c>
      <c r="R290" s="347" t="e">
        <f t="shared" si="137"/>
        <v>#NUM!</v>
      </c>
      <c r="S290" s="348" t="e">
        <f t="shared" si="152"/>
        <v>#NUM!</v>
      </c>
      <c r="T290" s="349" t="e">
        <f t="shared" si="153"/>
        <v>#NUM!</v>
      </c>
      <c r="V290" s="45">
        <v>179</v>
      </c>
      <c r="W290" s="46">
        <f t="shared" si="165"/>
        <v>51714</v>
      </c>
      <c r="X290" s="346" t="e">
        <f t="shared" si="143"/>
        <v>#NUM!</v>
      </c>
      <c r="Y290" s="347" t="e">
        <f t="shared" si="138"/>
        <v>#NUM!</v>
      </c>
      <c r="Z290" s="348" t="e">
        <f t="shared" si="154"/>
        <v>#NUM!</v>
      </c>
      <c r="AA290" s="349" t="e">
        <f t="shared" si="155"/>
        <v>#NUM!</v>
      </c>
      <c r="AC290" s="45">
        <v>179</v>
      </c>
      <c r="AD290" s="46">
        <f t="shared" si="166"/>
        <v>51714</v>
      </c>
      <c r="AE290" s="346" t="e">
        <f t="shared" si="156"/>
        <v>#NUM!</v>
      </c>
      <c r="AF290" s="347" t="e">
        <f t="shared" si="144"/>
        <v>#NUM!</v>
      </c>
      <c r="AG290" s="348" t="e">
        <f t="shared" si="157"/>
        <v>#NUM!</v>
      </c>
      <c r="AH290" s="349" t="e">
        <f t="shared" si="145"/>
        <v>#NUM!</v>
      </c>
      <c r="AJ290" s="45">
        <v>179</v>
      </c>
      <c r="AK290" s="46">
        <f t="shared" si="167"/>
        <v>51714</v>
      </c>
      <c r="AL290" s="346" t="e">
        <f t="shared" si="158"/>
        <v>#NUM!</v>
      </c>
      <c r="AM290" s="347" t="e">
        <f t="shared" si="146"/>
        <v>#NUM!</v>
      </c>
      <c r="AN290" s="348" t="e">
        <f t="shared" si="159"/>
        <v>#NUM!</v>
      </c>
      <c r="AO290" s="349" t="e">
        <f t="shared" si="147"/>
        <v>#NUM!</v>
      </c>
      <c r="AQ290" s="45">
        <v>179</v>
      </c>
      <c r="AR290" s="46">
        <f t="shared" si="168"/>
        <v>51745</v>
      </c>
      <c r="AS290" s="346">
        <f t="shared" si="160"/>
        <v>0</v>
      </c>
      <c r="AT290" s="347">
        <f t="shared" si="148"/>
        <v>0</v>
      </c>
      <c r="AU290" s="348">
        <f t="shared" si="161"/>
        <v>0</v>
      </c>
      <c r="AV290" s="349">
        <f t="shared" si="149"/>
        <v>0</v>
      </c>
    </row>
    <row r="291" spans="1:48" ht="14.65" thickBot="1" x14ac:dyDescent="0.5">
      <c r="A291" s="47">
        <v>180</v>
      </c>
      <c r="B291" s="48">
        <f t="shared" si="162"/>
        <v>51745</v>
      </c>
      <c r="C291" s="350" t="e">
        <f t="shared" si="169"/>
        <v>#NUM!</v>
      </c>
      <c r="D291" s="351" t="e">
        <f t="shared" si="139"/>
        <v>#NUM!</v>
      </c>
      <c r="E291" s="356" t="e">
        <f t="shared" si="140"/>
        <v>#NUM!</v>
      </c>
      <c r="F291" s="353" t="e">
        <f t="shared" si="150"/>
        <v>#NUM!</v>
      </c>
      <c r="H291" s="47">
        <v>180</v>
      </c>
      <c r="I291" s="48">
        <f t="shared" si="163"/>
        <v>51745</v>
      </c>
      <c r="J291" s="350" t="e">
        <f t="shared" si="141"/>
        <v>#NUM!</v>
      </c>
      <c r="K291" s="351" t="e">
        <f t="shared" si="136"/>
        <v>#NUM!</v>
      </c>
      <c r="L291" s="352" t="e">
        <f t="shared" si="170"/>
        <v>#NUM!</v>
      </c>
      <c r="M291" s="353" t="e">
        <f t="shared" si="151"/>
        <v>#NUM!</v>
      </c>
      <c r="O291" s="47">
        <v>180</v>
      </c>
      <c r="P291" s="48">
        <f t="shared" si="164"/>
        <v>51745</v>
      </c>
      <c r="Q291" s="350" t="e">
        <f t="shared" si="142"/>
        <v>#NUM!</v>
      </c>
      <c r="R291" s="351" t="e">
        <f t="shared" si="137"/>
        <v>#NUM!</v>
      </c>
      <c r="S291" s="352" t="e">
        <f t="shared" si="152"/>
        <v>#NUM!</v>
      </c>
      <c r="T291" s="353" t="e">
        <f t="shared" si="153"/>
        <v>#NUM!</v>
      </c>
      <c r="V291" s="47">
        <v>180</v>
      </c>
      <c r="W291" s="48">
        <f t="shared" si="165"/>
        <v>51745</v>
      </c>
      <c r="X291" s="350" t="e">
        <f t="shared" si="143"/>
        <v>#NUM!</v>
      </c>
      <c r="Y291" s="351" t="e">
        <f t="shared" si="138"/>
        <v>#NUM!</v>
      </c>
      <c r="Z291" s="352" t="e">
        <f t="shared" si="154"/>
        <v>#NUM!</v>
      </c>
      <c r="AA291" s="353" t="e">
        <f t="shared" si="155"/>
        <v>#NUM!</v>
      </c>
      <c r="AC291" s="47">
        <v>180</v>
      </c>
      <c r="AD291" s="48">
        <f t="shared" si="166"/>
        <v>51745</v>
      </c>
      <c r="AE291" s="350" t="e">
        <f t="shared" si="156"/>
        <v>#NUM!</v>
      </c>
      <c r="AF291" s="351" t="e">
        <f t="shared" si="144"/>
        <v>#NUM!</v>
      </c>
      <c r="AG291" s="352" t="e">
        <f t="shared" si="157"/>
        <v>#NUM!</v>
      </c>
      <c r="AH291" s="353" t="e">
        <f t="shared" si="145"/>
        <v>#NUM!</v>
      </c>
      <c r="AJ291" s="47">
        <v>180</v>
      </c>
      <c r="AK291" s="48">
        <f t="shared" si="167"/>
        <v>51745</v>
      </c>
      <c r="AL291" s="350" t="e">
        <f t="shared" si="158"/>
        <v>#NUM!</v>
      </c>
      <c r="AM291" s="351" t="e">
        <f t="shared" si="146"/>
        <v>#NUM!</v>
      </c>
      <c r="AN291" s="352" t="e">
        <f t="shared" si="159"/>
        <v>#NUM!</v>
      </c>
      <c r="AO291" s="353" t="e">
        <f t="shared" si="147"/>
        <v>#NUM!</v>
      </c>
      <c r="AQ291" s="47">
        <v>180</v>
      </c>
      <c r="AR291" s="48">
        <f t="shared" si="168"/>
        <v>51775</v>
      </c>
      <c r="AS291" s="350">
        <f t="shared" si="160"/>
        <v>0</v>
      </c>
      <c r="AT291" s="351">
        <f t="shared" si="148"/>
        <v>0</v>
      </c>
      <c r="AU291" s="352">
        <f t="shared" si="161"/>
        <v>0</v>
      </c>
      <c r="AV291" s="353">
        <f t="shared" si="149"/>
        <v>0</v>
      </c>
    </row>
    <row r="292" spans="1:48" x14ac:dyDescent="0.45">
      <c r="A292" s="43">
        <v>181</v>
      </c>
      <c r="B292" s="44">
        <f t="shared" si="162"/>
        <v>51775</v>
      </c>
      <c r="C292" s="344" t="e">
        <f t="shared" si="169"/>
        <v>#NUM!</v>
      </c>
      <c r="D292" s="253" t="e">
        <f t="shared" si="139"/>
        <v>#NUM!</v>
      </c>
      <c r="E292" s="354" t="e">
        <f t="shared" si="140"/>
        <v>#NUM!</v>
      </c>
      <c r="F292" s="254" t="e">
        <f t="shared" si="150"/>
        <v>#NUM!</v>
      </c>
      <c r="H292" s="43">
        <v>181</v>
      </c>
      <c r="I292" s="44">
        <f t="shared" si="163"/>
        <v>51775</v>
      </c>
      <c r="J292" s="344" t="e">
        <f t="shared" si="141"/>
        <v>#NUM!</v>
      </c>
      <c r="K292" s="253" t="e">
        <f t="shared" si="136"/>
        <v>#NUM!</v>
      </c>
      <c r="L292" s="345" t="e">
        <f t="shared" si="170"/>
        <v>#NUM!</v>
      </c>
      <c r="M292" s="254" t="e">
        <f t="shared" si="151"/>
        <v>#NUM!</v>
      </c>
      <c r="O292" s="43">
        <v>181</v>
      </c>
      <c r="P292" s="44">
        <f t="shared" si="164"/>
        <v>51775</v>
      </c>
      <c r="Q292" s="344" t="e">
        <f t="shared" si="142"/>
        <v>#NUM!</v>
      </c>
      <c r="R292" s="253" t="e">
        <f t="shared" si="137"/>
        <v>#NUM!</v>
      </c>
      <c r="S292" s="345" t="e">
        <f t="shared" si="152"/>
        <v>#NUM!</v>
      </c>
      <c r="T292" s="254" t="e">
        <f t="shared" si="153"/>
        <v>#NUM!</v>
      </c>
      <c r="V292" s="43">
        <v>181</v>
      </c>
      <c r="W292" s="44">
        <f t="shared" si="165"/>
        <v>51775</v>
      </c>
      <c r="X292" s="344" t="e">
        <f t="shared" si="143"/>
        <v>#NUM!</v>
      </c>
      <c r="Y292" s="253" t="e">
        <f t="shared" si="138"/>
        <v>#NUM!</v>
      </c>
      <c r="Z292" s="345" t="e">
        <f t="shared" si="154"/>
        <v>#NUM!</v>
      </c>
      <c r="AA292" s="254" t="e">
        <f t="shared" si="155"/>
        <v>#NUM!</v>
      </c>
      <c r="AC292" s="43">
        <v>181</v>
      </c>
      <c r="AD292" s="44">
        <f t="shared" si="166"/>
        <v>51775</v>
      </c>
      <c r="AE292" s="344" t="e">
        <f t="shared" si="156"/>
        <v>#NUM!</v>
      </c>
      <c r="AF292" s="253" t="e">
        <f t="shared" si="144"/>
        <v>#NUM!</v>
      </c>
      <c r="AG292" s="345" t="e">
        <f t="shared" si="157"/>
        <v>#NUM!</v>
      </c>
      <c r="AH292" s="254" t="e">
        <f t="shared" si="145"/>
        <v>#NUM!</v>
      </c>
      <c r="AJ292" s="43">
        <v>181</v>
      </c>
      <c r="AK292" s="44">
        <f t="shared" si="167"/>
        <v>51775</v>
      </c>
      <c r="AL292" s="344" t="e">
        <f t="shared" si="158"/>
        <v>#NUM!</v>
      </c>
      <c r="AM292" s="253" t="e">
        <f t="shared" si="146"/>
        <v>#NUM!</v>
      </c>
      <c r="AN292" s="345" t="e">
        <f t="shared" si="159"/>
        <v>#NUM!</v>
      </c>
      <c r="AO292" s="254" t="e">
        <f t="shared" si="147"/>
        <v>#NUM!</v>
      </c>
      <c r="AQ292" s="43">
        <v>181</v>
      </c>
      <c r="AR292" s="44">
        <f t="shared" si="168"/>
        <v>51806</v>
      </c>
      <c r="AS292" s="344">
        <f t="shared" si="160"/>
        <v>0</v>
      </c>
      <c r="AT292" s="253">
        <f t="shared" si="148"/>
        <v>0</v>
      </c>
      <c r="AU292" s="345">
        <f t="shared" si="161"/>
        <v>0</v>
      </c>
      <c r="AV292" s="254">
        <f t="shared" si="149"/>
        <v>0</v>
      </c>
    </row>
    <row r="293" spans="1:48" x14ac:dyDescent="0.45">
      <c r="A293" s="45">
        <v>182</v>
      </c>
      <c r="B293" s="46">
        <f t="shared" si="162"/>
        <v>51806</v>
      </c>
      <c r="C293" s="346" t="e">
        <f t="shared" si="169"/>
        <v>#NUM!</v>
      </c>
      <c r="D293" s="347" t="e">
        <f t="shared" si="139"/>
        <v>#NUM!</v>
      </c>
      <c r="E293" s="355" t="e">
        <f t="shared" si="140"/>
        <v>#NUM!</v>
      </c>
      <c r="F293" s="349" t="e">
        <f t="shared" si="150"/>
        <v>#NUM!</v>
      </c>
      <c r="H293" s="45">
        <v>182</v>
      </c>
      <c r="I293" s="46">
        <f t="shared" si="163"/>
        <v>51806</v>
      </c>
      <c r="J293" s="346" t="e">
        <f t="shared" si="141"/>
        <v>#NUM!</v>
      </c>
      <c r="K293" s="347" t="e">
        <f t="shared" si="136"/>
        <v>#NUM!</v>
      </c>
      <c r="L293" s="348" t="e">
        <f t="shared" si="170"/>
        <v>#NUM!</v>
      </c>
      <c r="M293" s="349" t="e">
        <f t="shared" si="151"/>
        <v>#NUM!</v>
      </c>
      <c r="O293" s="45">
        <v>182</v>
      </c>
      <c r="P293" s="46">
        <f t="shared" si="164"/>
        <v>51806</v>
      </c>
      <c r="Q293" s="346" t="e">
        <f t="shared" si="142"/>
        <v>#NUM!</v>
      </c>
      <c r="R293" s="347" t="e">
        <f t="shared" si="137"/>
        <v>#NUM!</v>
      </c>
      <c r="S293" s="348" t="e">
        <f t="shared" si="152"/>
        <v>#NUM!</v>
      </c>
      <c r="T293" s="349" t="e">
        <f t="shared" si="153"/>
        <v>#NUM!</v>
      </c>
      <c r="V293" s="45">
        <v>182</v>
      </c>
      <c r="W293" s="46">
        <f t="shared" si="165"/>
        <v>51806</v>
      </c>
      <c r="X293" s="346" t="e">
        <f t="shared" si="143"/>
        <v>#NUM!</v>
      </c>
      <c r="Y293" s="347" t="e">
        <f t="shared" si="138"/>
        <v>#NUM!</v>
      </c>
      <c r="Z293" s="348" t="e">
        <f t="shared" si="154"/>
        <v>#NUM!</v>
      </c>
      <c r="AA293" s="349" t="e">
        <f t="shared" si="155"/>
        <v>#NUM!</v>
      </c>
      <c r="AC293" s="45">
        <v>182</v>
      </c>
      <c r="AD293" s="46">
        <f t="shared" si="166"/>
        <v>51806</v>
      </c>
      <c r="AE293" s="346" t="e">
        <f t="shared" si="156"/>
        <v>#NUM!</v>
      </c>
      <c r="AF293" s="347" t="e">
        <f t="shared" si="144"/>
        <v>#NUM!</v>
      </c>
      <c r="AG293" s="348" t="e">
        <f t="shared" si="157"/>
        <v>#NUM!</v>
      </c>
      <c r="AH293" s="349" t="e">
        <f t="shared" si="145"/>
        <v>#NUM!</v>
      </c>
      <c r="AJ293" s="45">
        <v>182</v>
      </c>
      <c r="AK293" s="46">
        <f t="shared" si="167"/>
        <v>51806</v>
      </c>
      <c r="AL293" s="346" t="e">
        <f t="shared" si="158"/>
        <v>#NUM!</v>
      </c>
      <c r="AM293" s="347" t="e">
        <f t="shared" si="146"/>
        <v>#NUM!</v>
      </c>
      <c r="AN293" s="348" t="e">
        <f t="shared" si="159"/>
        <v>#NUM!</v>
      </c>
      <c r="AO293" s="349" t="e">
        <f t="shared" si="147"/>
        <v>#NUM!</v>
      </c>
      <c r="AQ293" s="45">
        <v>182</v>
      </c>
      <c r="AR293" s="46">
        <f t="shared" si="168"/>
        <v>51836</v>
      </c>
      <c r="AS293" s="346">
        <f t="shared" si="160"/>
        <v>0</v>
      </c>
      <c r="AT293" s="347">
        <f t="shared" si="148"/>
        <v>0</v>
      </c>
      <c r="AU293" s="348">
        <f t="shared" si="161"/>
        <v>0</v>
      </c>
      <c r="AV293" s="349">
        <f t="shared" si="149"/>
        <v>0</v>
      </c>
    </row>
    <row r="294" spans="1:48" x14ac:dyDescent="0.45">
      <c r="A294" s="45">
        <v>183</v>
      </c>
      <c r="B294" s="46">
        <f t="shared" si="162"/>
        <v>51836</v>
      </c>
      <c r="C294" s="346" t="e">
        <f t="shared" si="169"/>
        <v>#NUM!</v>
      </c>
      <c r="D294" s="347" t="e">
        <f t="shared" si="139"/>
        <v>#NUM!</v>
      </c>
      <c r="E294" s="355" t="e">
        <f t="shared" si="140"/>
        <v>#NUM!</v>
      </c>
      <c r="F294" s="349" t="e">
        <f t="shared" si="150"/>
        <v>#NUM!</v>
      </c>
      <c r="H294" s="45">
        <v>183</v>
      </c>
      <c r="I294" s="46">
        <f t="shared" si="163"/>
        <v>51836</v>
      </c>
      <c r="J294" s="346" t="e">
        <f t="shared" si="141"/>
        <v>#NUM!</v>
      </c>
      <c r="K294" s="347" t="e">
        <f t="shared" si="136"/>
        <v>#NUM!</v>
      </c>
      <c r="L294" s="348" t="e">
        <f t="shared" si="170"/>
        <v>#NUM!</v>
      </c>
      <c r="M294" s="349" t="e">
        <f t="shared" si="151"/>
        <v>#NUM!</v>
      </c>
      <c r="O294" s="45">
        <v>183</v>
      </c>
      <c r="P294" s="46">
        <f t="shared" si="164"/>
        <v>51836</v>
      </c>
      <c r="Q294" s="346" t="e">
        <f t="shared" si="142"/>
        <v>#NUM!</v>
      </c>
      <c r="R294" s="347" t="e">
        <f t="shared" si="137"/>
        <v>#NUM!</v>
      </c>
      <c r="S294" s="348" t="e">
        <f t="shared" si="152"/>
        <v>#NUM!</v>
      </c>
      <c r="T294" s="349" t="e">
        <f t="shared" si="153"/>
        <v>#NUM!</v>
      </c>
      <c r="V294" s="45">
        <v>183</v>
      </c>
      <c r="W294" s="46">
        <f t="shared" si="165"/>
        <v>51836</v>
      </c>
      <c r="X294" s="346" t="e">
        <f t="shared" si="143"/>
        <v>#NUM!</v>
      </c>
      <c r="Y294" s="347" t="e">
        <f t="shared" si="138"/>
        <v>#NUM!</v>
      </c>
      <c r="Z294" s="348" t="e">
        <f t="shared" si="154"/>
        <v>#NUM!</v>
      </c>
      <c r="AA294" s="349" t="e">
        <f t="shared" si="155"/>
        <v>#NUM!</v>
      </c>
      <c r="AC294" s="45">
        <v>183</v>
      </c>
      <c r="AD294" s="46">
        <f t="shared" si="166"/>
        <v>51836</v>
      </c>
      <c r="AE294" s="346" t="e">
        <f t="shared" si="156"/>
        <v>#NUM!</v>
      </c>
      <c r="AF294" s="347" t="e">
        <f t="shared" si="144"/>
        <v>#NUM!</v>
      </c>
      <c r="AG294" s="348" t="e">
        <f t="shared" si="157"/>
        <v>#NUM!</v>
      </c>
      <c r="AH294" s="349" t="e">
        <f t="shared" si="145"/>
        <v>#NUM!</v>
      </c>
      <c r="AJ294" s="45">
        <v>183</v>
      </c>
      <c r="AK294" s="46">
        <f t="shared" si="167"/>
        <v>51836</v>
      </c>
      <c r="AL294" s="346" t="e">
        <f t="shared" si="158"/>
        <v>#NUM!</v>
      </c>
      <c r="AM294" s="347" t="e">
        <f t="shared" si="146"/>
        <v>#NUM!</v>
      </c>
      <c r="AN294" s="348" t="e">
        <f t="shared" si="159"/>
        <v>#NUM!</v>
      </c>
      <c r="AO294" s="349" t="e">
        <f t="shared" si="147"/>
        <v>#NUM!</v>
      </c>
      <c r="AQ294" s="45">
        <v>183</v>
      </c>
      <c r="AR294" s="46">
        <f t="shared" si="168"/>
        <v>51867</v>
      </c>
      <c r="AS294" s="346">
        <f t="shared" si="160"/>
        <v>0</v>
      </c>
      <c r="AT294" s="347">
        <f t="shared" si="148"/>
        <v>0</v>
      </c>
      <c r="AU294" s="348">
        <f t="shared" si="161"/>
        <v>0</v>
      </c>
      <c r="AV294" s="349">
        <f t="shared" si="149"/>
        <v>0</v>
      </c>
    </row>
    <row r="295" spans="1:48" x14ac:dyDescent="0.45">
      <c r="A295" s="45">
        <v>184</v>
      </c>
      <c r="B295" s="46">
        <f t="shared" si="162"/>
        <v>51867</v>
      </c>
      <c r="C295" s="346" t="e">
        <f t="shared" si="169"/>
        <v>#NUM!</v>
      </c>
      <c r="D295" s="347" t="e">
        <f t="shared" si="139"/>
        <v>#NUM!</v>
      </c>
      <c r="E295" s="355" t="e">
        <f t="shared" si="140"/>
        <v>#NUM!</v>
      </c>
      <c r="F295" s="349" t="e">
        <f t="shared" si="150"/>
        <v>#NUM!</v>
      </c>
      <c r="H295" s="45">
        <v>184</v>
      </c>
      <c r="I295" s="46">
        <f t="shared" si="163"/>
        <v>51867</v>
      </c>
      <c r="J295" s="346" t="e">
        <f t="shared" si="141"/>
        <v>#NUM!</v>
      </c>
      <c r="K295" s="347" t="e">
        <f t="shared" si="136"/>
        <v>#NUM!</v>
      </c>
      <c r="L295" s="348" t="e">
        <f t="shared" si="170"/>
        <v>#NUM!</v>
      </c>
      <c r="M295" s="349" t="e">
        <f t="shared" si="151"/>
        <v>#NUM!</v>
      </c>
      <c r="O295" s="45">
        <v>184</v>
      </c>
      <c r="P295" s="46">
        <f t="shared" si="164"/>
        <v>51867</v>
      </c>
      <c r="Q295" s="346" t="e">
        <f t="shared" si="142"/>
        <v>#NUM!</v>
      </c>
      <c r="R295" s="347" t="e">
        <f t="shared" si="137"/>
        <v>#NUM!</v>
      </c>
      <c r="S295" s="348" t="e">
        <f t="shared" si="152"/>
        <v>#NUM!</v>
      </c>
      <c r="T295" s="349" t="e">
        <f t="shared" si="153"/>
        <v>#NUM!</v>
      </c>
      <c r="V295" s="45">
        <v>184</v>
      </c>
      <c r="W295" s="46">
        <f t="shared" si="165"/>
        <v>51867</v>
      </c>
      <c r="X295" s="346" t="e">
        <f t="shared" si="143"/>
        <v>#NUM!</v>
      </c>
      <c r="Y295" s="347" t="e">
        <f t="shared" si="138"/>
        <v>#NUM!</v>
      </c>
      <c r="Z295" s="348" t="e">
        <f t="shared" si="154"/>
        <v>#NUM!</v>
      </c>
      <c r="AA295" s="349" t="e">
        <f t="shared" si="155"/>
        <v>#NUM!</v>
      </c>
      <c r="AC295" s="45">
        <v>184</v>
      </c>
      <c r="AD295" s="46">
        <f t="shared" si="166"/>
        <v>51867</v>
      </c>
      <c r="AE295" s="346" t="e">
        <f t="shared" si="156"/>
        <v>#NUM!</v>
      </c>
      <c r="AF295" s="347" t="e">
        <f t="shared" si="144"/>
        <v>#NUM!</v>
      </c>
      <c r="AG295" s="348" t="e">
        <f t="shared" si="157"/>
        <v>#NUM!</v>
      </c>
      <c r="AH295" s="349" t="e">
        <f t="shared" si="145"/>
        <v>#NUM!</v>
      </c>
      <c r="AJ295" s="45">
        <v>184</v>
      </c>
      <c r="AK295" s="46">
        <f t="shared" si="167"/>
        <v>51867</v>
      </c>
      <c r="AL295" s="346" t="e">
        <f t="shared" si="158"/>
        <v>#NUM!</v>
      </c>
      <c r="AM295" s="347" t="e">
        <f t="shared" si="146"/>
        <v>#NUM!</v>
      </c>
      <c r="AN295" s="348" t="e">
        <f t="shared" si="159"/>
        <v>#NUM!</v>
      </c>
      <c r="AO295" s="349" t="e">
        <f t="shared" si="147"/>
        <v>#NUM!</v>
      </c>
      <c r="AQ295" s="45">
        <v>184</v>
      </c>
      <c r="AR295" s="46">
        <f t="shared" si="168"/>
        <v>51898</v>
      </c>
      <c r="AS295" s="346">
        <f t="shared" si="160"/>
        <v>0</v>
      </c>
      <c r="AT295" s="347">
        <f t="shared" si="148"/>
        <v>0</v>
      </c>
      <c r="AU295" s="348">
        <f t="shared" si="161"/>
        <v>0</v>
      </c>
      <c r="AV295" s="349">
        <f t="shared" si="149"/>
        <v>0</v>
      </c>
    </row>
    <row r="296" spans="1:48" x14ac:dyDescent="0.45">
      <c r="A296" s="45">
        <v>185</v>
      </c>
      <c r="B296" s="46">
        <f t="shared" si="162"/>
        <v>51898</v>
      </c>
      <c r="C296" s="346" t="e">
        <f t="shared" si="169"/>
        <v>#NUM!</v>
      </c>
      <c r="D296" s="347" t="e">
        <f t="shared" si="139"/>
        <v>#NUM!</v>
      </c>
      <c r="E296" s="355" t="e">
        <f t="shared" si="140"/>
        <v>#NUM!</v>
      </c>
      <c r="F296" s="349" t="e">
        <f t="shared" si="150"/>
        <v>#NUM!</v>
      </c>
      <c r="H296" s="45">
        <v>185</v>
      </c>
      <c r="I296" s="46">
        <f t="shared" si="163"/>
        <v>51898</v>
      </c>
      <c r="J296" s="346" t="e">
        <f t="shared" si="141"/>
        <v>#NUM!</v>
      </c>
      <c r="K296" s="347" t="e">
        <f t="shared" si="136"/>
        <v>#NUM!</v>
      </c>
      <c r="L296" s="348" t="e">
        <f t="shared" si="170"/>
        <v>#NUM!</v>
      </c>
      <c r="M296" s="349" t="e">
        <f t="shared" si="151"/>
        <v>#NUM!</v>
      </c>
      <c r="O296" s="45">
        <v>185</v>
      </c>
      <c r="P296" s="46">
        <f t="shared" si="164"/>
        <v>51898</v>
      </c>
      <c r="Q296" s="346" t="e">
        <f t="shared" si="142"/>
        <v>#NUM!</v>
      </c>
      <c r="R296" s="347" t="e">
        <f t="shared" si="137"/>
        <v>#NUM!</v>
      </c>
      <c r="S296" s="348" t="e">
        <f t="shared" si="152"/>
        <v>#NUM!</v>
      </c>
      <c r="T296" s="349" t="e">
        <f t="shared" si="153"/>
        <v>#NUM!</v>
      </c>
      <c r="V296" s="45">
        <v>185</v>
      </c>
      <c r="W296" s="46">
        <f t="shared" si="165"/>
        <v>51898</v>
      </c>
      <c r="X296" s="346" t="e">
        <f t="shared" si="143"/>
        <v>#NUM!</v>
      </c>
      <c r="Y296" s="347" t="e">
        <f t="shared" si="138"/>
        <v>#NUM!</v>
      </c>
      <c r="Z296" s="348" t="e">
        <f t="shared" si="154"/>
        <v>#NUM!</v>
      </c>
      <c r="AA296" s="349" t="e">
        <f t="shared" si="155"/>
        <v>#NUM!</v>
      </c>
      <c r="AC296" s="45">
        <v>185</v>
      </c>
      <c r="AD296" s="46">
        <f t="shared" si="166"/>
        <v>51898</v>
      </c>
      <c r="AE296" s="346" t="e">
        <f t="shared" si="156"/>
        <v>#NUM!</v>
      </c>
      <c r="AF296" s="347" t="e">
        <f t="shared" si="144"/>
        <v>#NUM!</v>
      </c>
      <c r="AG296" s="348" t="e">
        <f t="shared" si="157"/>
        <v>#NUM!</v>
      </c>
      <c r="AH296" s="349" t="e">
        <f t="shared" si="145"/>
        <v>#NUM!</v>
      </c>
      <c r="AJ296" s="45">
        <v>185</v>
      </c>
      <c r="AK296" s="46">
        <f t="shared" si="167"/>
        <v>51898</v>
      </c>
      <c r="AL296" s="346" t="e">
        <f t="shared" si="158"/>
        <v>#NUM!</v>
      </c>
      <c r="AM296" s="347" t="e">
        <f t="shared" si="146"/>
        <v>#NUM!</v>
      </c>
      <c r="AN296" s="348" t="e">
        <f t="shared" si="159"/>
        <v>#NUM!</v>
      </c>
      <c r="AO296" s="349" t="e">
        <f t="shared" si="147"/>
        <v>#NUM!</v>
      </c>
      <c r="AQ296" s="45">
        <v>185</v>
      </c>
      <c r="AR296" s="46">
        <f t="shared" si="168"/>
        <v>51926</v>
      </c>
      <c r="AS296" s="346">
        <f t="shared" si="160"/>
        <v>0</v>
      </c>
      <c r="AT296" s="347">
        <f t="shared" si="148"/>
        <v>0</v>
      </c>
      <c r="AU296" s="348">
        <f t="shared" si="161"/>
        <v>0</v>
      </c>
      <c r="AV296" s="349">
        <f t="shared" si="149"/>
        <v>0</v>
      </c>
    </row>
    <row r="297" spans="1:48" x14ac:dyDescent="0.45">
      <c r="A297" s="45">
        <v>186</v>
      </c>
      <c r="B297" s="46">
        <f t="shared" si="162"/>
        <v>51926</v>
      </c>
      <c r="C297" s="346" t="e">
        <f t="shared" si="169"/>
        <v>#NUM!</v>
      </c>
      <c r="D297" s="347" t="e">
        <f t="shared" si="139"/>
        <v>#NUM!</v>
      </c>
      <c r="E297" s="355" t="e">
        <f t="shared" si="140"/>
        <v>#NUM!</v>
      </c>
      <c r="F297" s="349" t="e">
        <f t="shared" si="150"/>
        <v>#NUM!</v>
      </c>
      <c r="H297" s="45">
        <v>186</v>
      </c>
      <c r="I297" s="46">
        <f t="shared" si="163"/>
        <v>51926</v>
      </c>
      <c r="J297" s="346" t="e">
        <f t="shared" si="141"/>
        <v>#NUM!</v>
      </c>
      <c r="K297" s="347" t="e">
        <f t="shared" si="136"/>
        <v>#NUM!</v>
      </c>
      <c r="L297" s="348" t="e">
        <f t="shared" si="170"/>
        <v>#NUM!</v>
      </c>
      <c r="M297" s="349" t="e">
        <f t="shared" si="151"/>
        <v>#NUM!</v>
      </c>
      <c r="O297" s="45">
        <v>186</v>
      </c>
      <c r="P297" s="46">
        <f t="shared" si="164"/>
        <v>51926</v>
      </c>
      <c r="Q297" s="346" t="e">
        <f t="shared" si="142"/>
        <v>#NUM!</v>
      </c>
      <c r="R297" s="347" t="e">
        <f t="shared" si="137"/>
        <v>#NUM!</v>
      </c>
      <c r="S297" s="348" t="e">
        <f t="shared" si="152"/>
        <v>#NUM!</v>
      </c>
      <c r="T297" s="349" t="e">
        <f t="shared" si="153"/>
        <v>#NUM!</v>
      </c>
      <c r="V297" s="45">
        <v>186</v>
      </c>
      <c r="W297" s="46">
        <f t="shared" si="165"/>
        <v>51926</v>
      </c>
      <c r="X297" s="346" t="e">
        <f t="shared" si="143"/>
        <v>#NUM!</v>
      </c>
      <c r="Y297" s="347" t="e">
        <f t="shared" si="138"/>
        <v>#NUM!</v>
      </c>
      <c r="Z297" s="348" t="e">
        <f t="shared" si="154"/>
        <v>#NUM!</v>
      </c>
      <c r="AA297" s="349" t="e">
        <f t="shared" si="155"/>
        <v>#NUM!</v>
      </c>
      <c r="AC297" s="45">
        <v>186</v>
      </c>
      <c r="AD297" s="46">
        <f t="shared" si="166"/>
        <v>51926</v>
      </c>
      <c r="AE297" s="346" t="e">
        <f t="shared" si="156"/>
        <v>#NUM!</v>
      </c>
      <c r="AF297" s="347" t="e">
        <f t="shared" si="144"/>
        <v>#NUM!</v>
      </c>
      <c r="AG297" s="348" t="e">
        <f t="shared" si="157"/>
        <v>#NUM!</v>
      </c>
      <c r="AH297" s="349" t="e">
        <f t="shared" si="145"/>
        <v>#NUM!</v>
      </c>
      <c r="AJ297" s="45">
        <v>186</v>
      </c>
      <c r="AK297" s="46">
        <f t="shared" si="167"/>
        <v>51926</v>
      </c>
      <c r="AL297" s="346" t="e">
        <f t="shared" si="158"/>
        <v>#NUM!</v>
      </c>
      <c r="AM297" s="347" t="e">
        <f t="shared" si="146"/>
        <v>#NUM!</v>
      </c>
      <c r="AN297" s="348" t="e">
        <f t="shared" si="159"/>
        <v>#NUM!</v>
      </c>
      <c r="AO297" s="349" t="e">
        <f t="shared" si="147"/>
        <v>#NUM!</v>
      </c>
      <c r="AQ297" s="45">
        <v>186</v>
      </c>
      <c r="AR297" s="46">
        <f t="shared" si="168"/>
        <v>51957</v>
      </c>
      <c r="AS297" s="346">
        <f t="shared" si="160"/>
        <v>0</v>
      </c>
      <c r="AT297" s="347">
        <f t="shared" si="148"/>
        <v>0</v>
      </c>
      <c r="AU297" s="348">
        <f t="shared" si="161"/>
        <v>0</v>
      </c>
      <c r="AV297" s="349">
        <f t="shared" si="149"/>
        <v>0</v>
      </c>
    </row>
    <row r="298" spans="1:48" x14ac:dyDescent="0.45">
      <c r="A298" s="45">
        <v>187</v>
      </c>
      <c r="B298" s="46">
        <f t="shared" si="162"/>
        <v>51957</v>
      </c>
      <c r="C298" s="346" t="e">
        <f t="shared" si="169"/>
        <v>#NUM!</v>
      </c>
      <c r="D298" s="347" t="e">
        <f t="shared" si="139"/>
        <v>#NUM!</v>
      </c>
      <c r="E298" s="355" t="e">
        <f t="shared" si="140"/>
        <v>#NUM!</v>
      </c>
      <c r="F298" s="349" t="e">
        <f t="shared" si="150"/>
        <v>#NUM!</v>
      </c>
      <c r="H298" s="45">
        <v>187</v>
      </c>
      <c r="I298" s="46">
        <f t="shared" si="163"/>
        <v>51957</v>
      </c>
      <c r="J298" s="346" t="e">
        <f t="shared" si="141"/>
        <v>#NUM!</v>
      </c>
      <c r="K298" s="347" t="e">
        <f t="shared" si="136"/>
        <v>#NUM!</v>
      </c>
      <c r="L298" s="348" t="e">
        <f t="shared" si="170"/>
        <v>#NUM!</v>
      </c>
      <c r="M298" s="349" t="e">
        <f t="shared" si="151"/>
        <v>#NUM!</v>
      </c>
      <c r="O298" s="45">
        <v>187</v>
      </c>
      <c r="P298" s="46">
        <f t="shared" si="164"/>
        <v>51957</v>
      </c>
      <c r="Q298" s="346" t="e">
        <f t="shared" si="142"/>
        <v>#NUM!</v>
      </c>
      <c r="R298" s="347" t="e">
        <f t="shared" si="137"/>
        <v>#NUM!</v>
      </c>
      <c r="S298" s="348" t="e">
        <f t="shared" si="152"/>
        <v>#NUM!</v>
      </c>
      <c r="T298" s="349" t="e">
        <f t="shared" si="153"/>
        <v>#NUM!</v>
      </c>
      <c r="V298" s="45">
        <v>187</v>
      </c>
      <c r="W298" s="46">
        <f t="shared" si="165"/>
        <v>51957</v>
      </c>
      <c r="X298" s="346" t="e">
        <f t="shared" si="143"/>
        <v>#NUM!</v>
      </c>
      <c r="Y298" s="347" t="e">
        <f t="shared" si="138"/>
        <v>#NUM!</v>
      </c>
      <c r="Z298" s="348" t="e">
        <f t="shared" si="154"/>
        <v>#NUM!</v>
      </c>
      <c r="AA298" s="349" t="e">
        <f t="shared" si="155"/>
        <v>#NUM!</v>
      </c>
      <c r="AC298" s="45">
        <v>187</v>
      </c>
      <c r="AD298" s="46">
        <f t="shared" si="166"/>
        <v>51957</v>
      </c>
      <c r="AE298" s="346" t="e">
        <f t="shared" si="156"/>
        <v>#NUM!</v>
      </c>
      <c r="AF298" s="347" t="e">
        <f t="shared" si="144"/>
        <v>#NUM!</v>
      </c>
      <c r="AG298" s="348" t="e">
        <f t="shared" si="157"/>
        <v>#NUM!</v>
      </c>
      <c r="AH298" s="349" t="e">
        <f t="shared" si="145"/>
        <v>#NUM!</v>
      </c>
      <c r="AJ298" s="45">
        <v>187</v>
      </c>
      <c r="AK298" s="46">
        <f t="shared" si="167"/>
        <v>51957</v>
      </c>
      <c r="AL298" s="346" t="e">
        <f t="shared" si="158"/>
        <v>#NUM!</v>
      </c>
      <c r="AM298" s="347" t="e">
        <f t="shared" si="146"/>
        <v>#NUM!</v>
      </c>
      <c r="AN298" s="348" t="e">
        <f t="shared" si="159"/>
        <v>#NUM!</v>
      </c>
      <c r="AO298" s="349" t="e">
        <f t="shared" si="147"/>
        <v>#NUM!</v>
      </c>
      <c r="AQ298" s="45">
        <v>187</v>
      </c>
      <c r="AR298" s="46">
        <f t="shared" si="168"/>
        <v>51987</v>
      </c>
      <c r="AS298" s="346">
        <f t="shared" si="160"/>
        <v>0</v>
      </c>
      <c r="AT298" s="347">
        <f t="shared" si="148"/>
        <v>0</v>
      </c>
      <c r="AU298" s="348">
        <f t="shared" si="161"/>
        <v>0</v>
      </c>
      <c r="AV298" s="349">
        <f t="shared" si="149"/>
        <v>0</v>
      </c>
    </row>
    <row r="299" spans="1:48" x14ac:dyDescent="0.45">
      <c r="A299" s="45">
        <v>188</v>
      </c>
      <c r="B299" s="46">
        <f t="shared" si="162"/>
        <v>51987</v>
      </c>
      <c r="C299" s="346" t="e">
        <f t="shared" si="169"/>
        <v>#NUM!</v>
      </c>
      <c r="D299" s="347" t="e">
        <f t="shared" si="139"/>
        <v>#NUM!</v>
      </c>
      <c r="E299" s="355" t="e">
        <f t="shared" si="140"/>
        <v>#NUM!</v>
      </c>
      <c r="F299" s="349" t="e">
        <f t="shared" si="150"/>
        <v>#NUM!</v>
      </c>
      <c r="H299" s="45">
        <v>188</v>
      </c>
      <c r="I299" s="46">
        <f t="shared" si="163"/>
        <v>51987</v>
      </c>
      <c r="J299" s="346" t="e">
        <f t="shared" si="141"/>
        <v>#NUM!</v>
      </c>
      <c r="K299" s="347" t="e">
        <f t="shared" si="136"/>
        <v>#NUM!</v>
      </c>
      <c r="L299" s="348" t="e">
        <f t="shared" si="170"/>
        <v>#NUM!</v>
      </c>
      <c r="M299" s="349" t="e">
        <f t="shared" si="151"/>
        <v>#NUM!</v>
      </c>
      <c r="O299" s="45">
        <v>188</v>
      </c>
      <c r="P299" s="46">
        <f t="shared" si="164"/>
        <v>51987</v>
      </c>
      <c r="Q299" s="346" t="e">
        <f t="shared" si="142"/>
        <v>#NUM!</v>
      </c>
      <c r="R299" s="347" t="e">
        <f t="shared" si="137"/>
        <v>#NUM!</v>
      </c>
      <c r="S299" s="348" t="e">
        <f t="shared" si="152"/>
        <v>#NUM!</v>
      </c>
      <c r="T299" s="349" t="e">
        <f t="shared" si="153"/>
        <v>#NUM!</v>
      </c>
      <c r="V299" s="45">
        <v>188</v>
      </c>
      <c r="W299" s="46">
        <f t="shared" si="165"/>
        <v>51987</v>
      </c>
      <c r="X299" s="346" t="e">
        <f t="shared" si="143"/>
        <v>#NUM!</v>
      </c>
      <c r="Y299" s="347" t="e">
        <f t="shared" si="138"/>
        <v>#NUM!</v>
      </c>
      <c r="Z299" s="348" t="e">
        <f t="shared" si="154"/>
        <v>#NUM!</v>
      </c>
      <c r="AA299" s="349" t="e">
        <f t="shared" si="155"/>
        <v>#NUM!</v>
      </c>
      <c r="AC299" s="45">
        <v>188</v>
      </c>
      <c r="AD299" s="46">
        <f t="shared" si="166"/>
        <v>51987</v>
      </c>
      <c r="AE299" s="346" t="e">
        <f t="shared" si="156"/>
        <v>#NUM!</v>
      </c>
      <c r="AF299" s="347" t="e">
        <f t="shared" si="144"/>
        <v>#NUM!</v>
      </c>
      <c r="AG299" s="348" t="e">
        <f t="shared" si="157"/>
        <v>#NUM!</v>
      </c>
      <c r="AH299" s="349" t="e">
        <f t="shared" si="145"/>
        <v>#NUM!</v>
      </c>
      <c r="AJ299" s="45">
        <v>188</v>
      </c>
      <c r="AK299" s="46">
        <f t="shared" si="167"/>
        <v>51987</v>
      </c>
      <c r="AL299" s="346" t="e">
        <f t="shared" si="158"/>
        <v>#NUM!</v>
      </c>
      <c r="AM299" s="347" t="e">
        <f t="shared" si="146"/>
        <v>#NUM!</v>
      </c>
      <c r="AN299" s="348" t="e">
        <f t="shared" si="159"/>
        <v>#NUM!</v>
      </c>
      <c r="AO299" s="349" t="e">
        <f t="shared" si="147"/>
        <v>#NUM!</v>
      </c>
      <c r="AQ299" s="45">
        <v>188</v>
      </c>
      <c r="AR299" s="46">
        <f t="shared" si="168"/>
        <v>52018</v>
      </c>
      <c r="AS299" s="346">
        <f t="shared" si="160"/>
        <v>0</v>
      </c>
      <c r="AT299" s="347">
        <f t="shared" si="148"/>
        <v>0</v>
      </c>
      <c r="AU299" s="348">
        <f t="shared" si="161"/>
        <v>0</v>
      </c>
      <c r="AV299" s="349">
        <f t="shared" si="149"/>
        <v>0</v>
      </c>
    </row>
    <row r="300" spans="1:48" x14ac:dyDescent="0.45">
      <c r="A300" s="45">
        <v>189</v>
      </c>
      <c r="B300" s="46">
        <f t="shared" si="162"/>
        <v>52018</v>
      </c>
      <c r="C300" s="346" t="e">
        <f t="shared" si="169"/>
        <v>#NUM!</v>
      </c>
      <c r="D300" s="347" t="e">
        <f t="shared" si="139"/>
        <v>#NUM!</v>
      </c>
      <c r="E300" s="355" t="e">
        <f t="shared" si="140"/>
        <v>#NUM!</v>
      </c>
      <c r="F300" s="349" t="e">
        <f t="shared" si="150"/>
        <v>#NUM!</v>
      </c>
      <c r="H300" s="45">
        <v>189</v>
      </c>
      <c r="I300" s="46">
        <f t="shared" si="163"/>
        <v>52018</v>
      </c>
      <c r="J300" s="346" t="e">
        <f t="shared" si="141"/>
        <v>#NUM!</v>
      </c>
      <c r="K300" s="347" t="e">
        <f t="shared" si="136"/>
        <v>#NUM!</v>
      </c>
      <c r="L300" s="348" t="e">
        <f t="shared" si="170"/>
        <v>#NUM!</v>
      </c>
      <c r="M300" s="349" t="e">
        <f t="shared" si="151"/>
        <v>#NUM!</v>
      </c>
      <c r="O300" s="45">
        <v>189</v>
      </c>
      <c r="P300" s="46">
        <f t="shared" si="164"/>
        <v>52018</v>
      </c>
      <c r="Q300" s="346" t="e">
        <f t="shared" si="142"/>
        <v>#NUM!</v>
      </c>
      <c r="R300" s="347" t="e">
        <f t="shared" si="137"/>
        <v>#NUM!</v>
      </c>
      <c r="S300" s="348" t="e">
        <f t="shared" si="152"/>
        <v>#NUM!</v>
      </c>
      <c r="T300" s="349" t="e">
        <f t="shared" si="153"/>
        <v>#NUM!</v>
      </c>
      <c r="V300" s="45">
        <v>189</v>
      </c>
      <c r="W300" s="46">
        <f t="shared" si="165"/>
        <v>52018</v>
      </c>
      <c r="X300" s="346" t="e">
        <f t="shared" si="143"/>
        <v>#NUM!</v>
      </c>
      <c r="Y300" s="347" t="e">
        <f t="shared" si="138"/>
        <v>#NUM!</v>
      </c>
      <c r="Z300" s="348" t="e">
        <f t="shared" si="154"/>
        <v>#NUM!</v>
      </c>
      <c r="AA300" s="349" t="e">
        <f t="shared" si="155"/>
        <v>#NUM!</v>
      </c>
      <c r="AC300" s="45">
        <v>189</v>
      </c>
      <c r="AD300" s="46">
        <f t="shared" si="166"/>
        <v>52018</v>
      </c>
      <c r="AE300" s="346" t="e">
        <f t="shared" si="156"/>
        <v>#NUM!</v>
      </c>
      <c r="AF300" s="347" t="e">
        <f t="shared" si="144"/>
        <v>#NUM!</v>
      </c>
      <c r="AG300" s="348" t="e">
        <f t="shared" si="157"/>
        <v>#NUM!</v>
      </c>
      <c r="AH300" s="349" t="e">
        <f t="shared" si="145"/>
        <v>#NUM!</v>
      </c>
      <c r="AJ300" s="45">
        <v>189</v>
      </c>
      <c r="AK300" s="46">
        <f t="shared" si="167"/>
        <v>52018</v>
      </c>
      <c r="AL300" s="346" t="e">
        <f t="shared" si="158"/>
        <v>#NUM!</v>
      </c>
      <c r="AM300" s="347" t="e">
        <f t="shared" si="146"/>
        <v>#NUM!</v>
      </c>
      <c r="AN300" s="348" t="e">
        <f t="shared" si="159"/>
        <v>#NUM!</v>
      </c>
      <c r="AO300" s="349" t="e">
        <f t="shared" si="147"/>
        <v>#NUM!</v>
      </c>
      <c r="AQ300" s="45">
        <v>189</v>
      </c>
      <c r="AR300" s="46">
        <f t="shared" si="168"/>
        <v>52048</v>
      </c>
      <c r="AS300" s="346">
        <f t="shared" si="160"/>
        <v>0</v>
      </c>
      <c r="AT300" s="347">
        <f t="shared" si="148"/>
        <v>0</v>
      </c>
      <c r="AU300" s="348">
        <f t="shared" si="161"/>
        <v>0</v>
      </c>
      <c r="AV300" s="349">
        <f t="shared" si="149"/>
        <v>0</v>
      </c>
    </row>
    <row r="301" spans="1:48" x14ac:dyDescent="0.45">
      <c r="A301" s="45">
        <v>190</v>
      </c>
      <c r="B301" s="46">
        <f t="shared" si="162"/>
        <v>52048</v>
      </c>
      <c r="C301" s="346" t="e">
        <f t="shared" si="169"/>
        <v>#NUM!</v>
      </c>
      <c r="D301" s="347" t="e">
        <f t="shared" si="139"/>
        <v>#NUM!</v>
      </c>
      <c r="E301" s="355" t="e">
        <f t="shared" si="140"/>
        <v>#NUM!</v>
      </c>
      <c r="F301" s="349" t="e">
        <f t="shared" si="150"/>
        <v>#NUM!</v>
      </c>
      <c r="H301" s="45">
        <v>190</v>
      </c>
      <c r="I301" s="46">
        <f t="shared" si="163"/>
        <v>52048</v>
      </c>
      <c r="J301" s="346" t="e">
        <f t="shared" si="141"/>
        <v>#NUM!</v>
      </c>
      <c r="K301" s="347" t="e">
        <f t="shared" ref="K301:K364" si="171">IF(K$107="I/O",0,IF(AND(K$108&gt;0,H301/12&lt;=K$108),0,-PPMT(J$105/12,H301-(K$108*12),K$105*K$107,J$104)))</f>
        <v>#NUM!</v>
      </c>
      <c r="L301" s="348" t="e">
        <f t="shared" si="170"/>
        <v>#NUM!</v>
      </c>
      <c r="M301" s="349" t="e">
        <f t="shared" si="151"/>
        <v>#NUM!</v>
      </c>
      <c r="O301" s="45">
        <v>190</v>
      </c>
      <c r="P301" s="46">
        <f t="shared" si="164"/>
        <v>52048</v>
      </c>
      <c r="Q301" s="346" t="e">
        <f t="shared" si="142"/>
        <v>#NUM!</v>
      </c>
      <c r="R301" s="347" t="e">
        <f t="shared" ref="R301:R364" si="172">IF(R$107="I/O",0,IF(AND(R$108&gt;0,O301/12&lt;=R$108),0,-PPMT(Q$105/12,O301-(R$108*12),R$105*R$107,Q$104)))</f>
        <v>#NUM!</v>
      </c>
      <c r="S301" s="348" t="e">
        <f t="shared" si="152"/>
        <v>#NUM!</v>
      </c>
      <c r="T301" s="349" t="e">
        <f t="shared" si="153"/>
        <v>#NUM!</v>
      </c>
      <c r="V301" s="45">
        <v>190</v>
      </c>
      <c r="W301" s="46">
        <f t="shared" si="165"/>
        <v>52048</v>
      </c>
      <c r="X301" s="346" t="e">
        <f t="shared" si="143"/>
        <v>#NUM!</v>
      </c>
      <c r="Y301" s="347" t="e">
        <f t="shared" ref="Y301:Y364" si="173">IF(Y$107="I/O",0,IF(AND(Y$108&gt;0,V301/12&lt;=Y$108),0,-PPMT(X$105/12,V301-(Y$108*12),Y$105*Y$107,X$104)))</f>
        <v>#NUM!</v>
      </c>
      <c r="Z301" s="348" t="e">
        <f t="shared" si="154"/>
        <v>#NUM!</v>
      </c>
      <c r="AA301" s="349" t="e">
        <f t="shared" si="155"/>
        <v>#NUM!</v>
      </c>
      <c r="AC301" s="45">
        <v>190</v>
      </c>
      <c r="AD301" s="46">
        <f t="shared" si="166"/>
        <v>52048</v>
      </c>
      <c r="AE301" s="346" t="e">
        <f t="shared" si="156"/>
        <v>#NUM!</v>
      </c>
      <c r="AF301" s="347" t="e">
        <f t="shared" si="144"/>
        <v>#NUM!</v>
      </c>
      <c r="AG301" s="348" t="e">
        <f t="shared" si="157"/>
        <v>#NUM!</v>
      </c>
      <c r="AH301" s="349" t="e">
        <f t="shared" si="145"/>
        <v>#NUM!</v>
      </c>
      <c r="AJ301" s="45">
        <v>190</v>
      </c>
      <c r="AK301" s="46">
        <f t="shared" si="167"/>
        <v>52048</v>
      </c>
      <c r="AL301" s="346" t="e">
        <f t="shared" si="158"/>
        <v>#NUM!</v>
      </c>
      <c r="AM301" s="347" t="e">
        <f t="shared" si="146"/>
        <v>#NUM!</v>
      </c>
      <c r="AN301" s="348" t="e">
        <f t="shared" si="159"/>
        <v>#NUM!</v>
      </c>
      <c r="AO301" s="349" t="e">
        <f t="shared" si="147"/>
        <v>#NUM!</v>
      </c>
      <c r="AQ301" s="45">
        <v>190</v>
      </c>
      <c r="AR301" s="46">
        <f t="shared" si="168"/>
        <v>52079</v>
      </c>
      <c r="AS301" s="346">
        <f t="shared" si="160"/>
        <v>0</v>
      </c>
      <c r="AT301" s="347">
        <f t="shared" si="148"/>
        <v>0</v>
      </c>
      <c r="AU301" s="348">
        <f t="shared" si="161"/>
        <v>0</v>
      </c>
      <c r="AV301" s="349">
        <f t="shared" si="149"/>
        <v>0</v>
      </c>
    </row>
    <row r="302" spans="1:48" x14ac:dyDescent="0.45">
      <c r="A302" s="45">
        <v>191</v>
      </c>
      <c r="B302" s="46">
        <f t="shared" si="162"/>
        <v>52079</v>
      </c>
      <c r="C302" s="346" t="e">
        <f t="shared" si="169"/>
        <v>#NUM!</v>
      </c>
      <c r="D302" s="347" t="e">
        <f t="shared" si="139"/>
        <v>#NUM!</v>
      </c>
      <c r="E302" s="355" t="e">
        <f t="shared" si="140"/>
        <v>#NUM!</v>
      </c>
      <c r="F302" s="349" t="e">
        <f t="shared" si="150"/>
        <v>#NUM!</v>
      </c>
      <c r="H302" s="45">
        <v>191</v>
      </c>
      <c r="I302" s="46">
        <f t="shared" si="163"/>
        <v>52079</v>
      </c>
      <c r="J302" s="346" t="e">
        <f t="shared" si="141"/>
        <v>#NUM!</v>
      </c>
      <c r="K302" s="347" t="e">
        <f t="shared" si="171"/>
        <v>#NUM!</v>
      </c>
      <c r="L302" s="348" t="e">
        <f t="shared" si="170"/>
        <v>#NUM!</v>
      </c>
      <c r="M302" s="349" t="e">
        <f t="shared" si="151"/>
        <v>#NUM!</v>
      </c>
      <c r="O302" s="45">
        <v>191</v>
      </c>
      <c r="P302" s="46">
        <f t="shared" si="164"/>
        <v>52079</v>
      </c>
      <c r="Q302" s="346" t="e">
        <f t="shared" si="142"/>
        <v>#NUM!</v>
      </c>
      <c r="R302" s="347" t="e">
        <f t="shared" si="172"/>
        <v>#NUM!</v>
      </c>
      <c r="S302" s="348" t="e">
        <f t="shared" si="152"/>
        <v>#NUM!</v>
      </c>
      <c r="T302" s="349" t="e">
        <f t="shared" si="153"/>
        <v>#NUM!</v>
      </c>
      <c r="V302" s="45">
        <v>191</v>
      </c>
      <c r="W302" s="46">
        <f t="shared" si="165"/>
        <v>52079</v>
      </c>
      <c r="X302" s="346" t="e">
        <f t="shared" si="143"/>
        <v>#NUM!</v>
      </c>
      <c r="Y302" s="347" t="e">
        <f t="shared" si="173"/>
        <v>#NUM!</v>
      </c>
      <c r="Z302" s="348" t="e">
        <f t="shared" si="154"/>
        <v>#NUM!</v>
      </c>
      <c r="AA302" s="349" t="e">
        <f t="shared" si="155"/>
        <v>#NUM!</v>
      </c>
      <c r="AC302" s="45">
        <v>191</v>
      </c>
      <c r="AD302" s="46">
        <f t="shared" si="166"/>
        <v>52079</v>
      </c>
      <c r="AE302" s="346" t="e">
        <f t="shared" si="156"/>
        <v>#NUM!</v>
      </c>
      <c r="AF302" s="347" t="e">
        <f t="shared" si="144"/>
        <v>#NUM!</v>
      </c>
      <c r="AG302" s="348" t="e">
        <f t="shared" si="157"/>
        <v>#NUM!</v>
      </c>
      <c r="AH302" s="349" t="e">
        <f t="shared" si="145"/>
        <v>#NUM!</v>
      </c>
      <c r="AJ302" s="45">
        <v>191</v>
      </c>
      <c r="AK302" s="46">
        <f t="shared" si="167"/>
        <v>52079</v>
      </c>
      <c r="AL302" s="346" t="e">
        <f t="shared" si="158"/>
        <v>#NUM!</v>
      </c>
      <c r="AM302" s="347" t="e">
        <f t="shared" si="146"/>
        <v>#NUM!</v>
      </c>
      <c r="AN302" s="348" t="e">
        <f t="shared" si="159"/>
        <v>#NUM!</v>
      </c>
      <c r="AO302" s="349" t="e">
        <f t="shared" si="147"/>
        <v>#NUM!</v>
      </c>
      <c r="AQ302" s="45">
        <v>191</v>
      </c>
      <c r="AR302" s="46">
        <f t="shared" si="168"/>
        <v>52110</v>
      </c>
      <c r="AS302" s="346">
        <f t="shared" si="160"/>
        <v>0</v>
      </c>
      <c r="AT302" s="347">
        <f t="shared" si="148"/>
        <v>0</v>
      </c>
      <c r="AU302" s="348">
        <f t="shared" si="161"/>
        <v>0</v>
      </c>
      <c r="AV302" s="349">
        <f t="shared" si="149"/>
        <v>0</v>
      </c>
    </row>
    <row r="303" spans="1:48" ht="14.65" thickBot="1" x14ac:dyDescent="0.5">
      <c r="A303" s="47">
        <v>192</v>
      </c>
      <c r="B303" s="48">
        <f t="shared" si="162"/>
        <v>52110</v>
      </c>
      <c r="C303" s="350" t="e">
        <f t="shared" si="169"/>
        <v>#NUM!</v>
      </c>
      <c r="D303" s="351" t="e">
        <f t="shared" si="139"/>
        <v>#NUM!</v>
      </c>
      <c r="E303" s="356" t="e">
        <f t="shared" si="140"/>
        <v>#NUM!</v>
      </c>
      <c r="F303" s="353" t="e">
        <f t="shared" si="150"/>
        <v>#NUM!</v>
      </c>
      <c r="H303" s="47">
        <v>192</v>
      </c>
      <c r="I303" s="48">
        <f t="shared" si="163"/>
        <v>52110</v>
      </c>
      <c r="J303" s="350" t="e">
        <f t="shared" si="141"/>
        <v>#NUM!</v>
      </c>
      <c r="K303" s="351" t="e">
        <f t="shared" si="171"/>
        <v>#NUM!</v>
      </c>
      <c r="L303" s="352" t="e">
        <f t="shared" si="170"/>
        <v>#NUM!</v>
      </c>
      <c r="M303" s="353" t="e">
        <f t="shared" si="151"/>
        <v>#NUM!</v>
      </c>
      <c r="O303" s="47">
        <v>192</v>
      </c>
      <c r="P303" s="48">
        <f t="shared" si="164"/>
        <v>52110</v>
      </c>
      <c r="Q303" s="350" t="e">
        <f t="shared" si="142"/>
        <v>#NUM!</v>
      </c>
      <c r="R303" s="351" t="e">
        <f t="shared" si="172"/>
        <v>#NUM!</v>
      </c>
      <c r="S303" s="352" t="e">
        <f t="shared" si="152"/>
        <v>#NUM!</v>
      </c>
      <c r="T303" s="353" t="e">
        <f t="shared" si="153"/>
        <v>#NUM!</v>
      </c>
      <c r="V303" s="47">
        <v>192</v>
      </c>
      <c r="W303" s="48">
        <f t="shared" si="165"/>
        <v>52110</v>
      </c>
      <c r="X303" s="350" t="e">
        <f t="shared" si="143"/>
        <v>#NUM!</v>
      </c>
      <c r="Y303" s="351" t="e">
        <f t="shared" si="173"/>
        <v>#NUM!</v>
      </c>
      <c r="Z303" s="352" t="e">
        <f t="shared" si="154"/>
        <v>#NUM!</v>
      </c>
      <c r="AA303" s="353" t="e">
        <f t="shared" si="155"/>
        <v>#NUM!</v>
      </c>
      <c r="AC303" s="47">
        <v>192</v>
      </c>
      <c r="AD303" s="48">
        <f t="shared" si="166"/>
        <v>52110</v>
      </c>
      <c r="AE303" s="350" t="e">
        <f t="shared" si="156"/>
        <v>#NUM!</v>
      </c>
      <c r="AF303" s="351" t="e">
        <f t="shared" si="144"/>
        <v>#NUM!</v>
      </c>
      <c r="AG303" s="352" t="e">
        <f t="shared" si="157"/>
        <v>#NUM!</v>
      </c>
      <c r="AH303" s="353" t="e">
        <f t="shared" si="145"/>
        <v>#NUM!</v>
      </c>
      <c r="AJ303" s="47">
        <v>192</v>
      </c>
      <c r="AK303" s="48">
        <f t="shared" si="167"/>
        <v>52110</v>
      </c>
      <c r="AL303" s="350" t="e">
        <f t="shared" si="158"/>
        <v>#NUM!</v>
      </c>
      <c r="AM303" s="351" t="e">
        <f t="shared" si="146"/>
        <v>#NUM!</v>
      </c>
      <c r="AN303" s="352" t="e">
        <f t="shared" si="159"/>
        <v>#NUM!</v>
      </c>
      <c r="AO303" s="353" t="e">
        <f t="shared" si="147"/>
        <v>#NUM!</v>
      </c>
      <c r="AQ303" s="47">
        <v>192</v>
      </c>
      <c r="AR303" s="48">
        <f t="shared" si="168"/>
        <v>52140</v>
      </c>
      <c r="AS303" s="350">
        <f t="shared" si="160"/>
        <v>0</v>
      </c>
      <c r="AT303" s="351">
        <f t="shared" si="148"/>
        <v>0</v>
      </c>
      <c r="AU303" s="352">
        <f t="shared" si="161"/>
        <v>0</v>
      </c>
      <c r="AV303" s="353">
        <f t="shared" si="149"/>
        <v>0</v>
      </c>
    </row>
    <row r="304" spans="1:48" x14ac:dyDescent="0.45">
      <c r="A304" s="43">
        <v>193</v>
      </c>
      <c r="B304" s="44">
        <f t="shared" si="162"/>
        <v>52140</v>
      </c>
      <c r="C304" s="344" t="e">
        <f t="shared" si="169"/>
        <v>#NUM!</v>
      </c>
      <c r="D304" s="253" t="e">
        <f t="shared" ref="D304:D367" si="174">IF(D$107="I/O",0,IF(AND(D$108&gt;0,A304/12&lt;=D$108),0,-PPMT(C$105/12,A304-(D$108*12),D$105*D$107,C$104)))</f>
        <v>#NUM!</v>
      </c>
      <c r="E304" s="354" t="e">
        <f t="shared" ref="E304:E367" si="175">F304-D304</f>
        <v>#NUM!</v>
      </c>
      <c r="F304" s="254" t="e">
        <f t="shared" si="150"/>
        <v>#NUM!</v>
      </c>
      <c r="H304" s="43">
        <v>193</v>
      </c>
      <c r="I304" s="44">
        <f t="shared" si="163"/>
        <v>52140</v>
      </c>
      <c r="J304" s="344" t="e">
        <f t="shared" ref="J304:J367" si="176">J303-K304</f>
        <v>#NUM!</v>
      </c>
      <c r="K304" s="253" t="e">
        <f t="shared" si="171"/>
        <v>#NUM!</v>
      </c>
      <c r="L304" s="345" t="e">
        <f t="shared" si="170"/>
        <v>#NUM!</v>
      </c>
      <c r="M304" s="254" t="e">
        <f t="shared" si="151"/>
        <v>#NUM!</v>
      </c>
      <c r="O304" s="43">
        <v>193</v>
      </c>
      <c r="P304" s="44">
        <f t="shared" si="164"/>
        <v>52140</v>
      </c>
      <c r="Q304" s="344" t="e">
        <f t="shared" ref="Q304:Q367" si="177">Q303-R304</f>
        <v>#NUM!</v>
      </c>
      <c r="R304" s="253" t="e">
        <f t="shared" si="172"/>
        <v>#NUM!</v>
      </c>
      <c r="S304" s="345" t="e">
        <f t="shared" si="152"/>
        <v>#NUM!</v>
      </c>
      <c r="T304" s="254" t="e">
        <f t="shared" si="153"/>
        <v>#NUM!</v>
      </c>
      <c r="V304" s="43">
        <v>193</v>
      </c>
      <c r="W304" s="44">
        <f t="shared" si="165"/>
        <v>52140</v>
      </c>
      <c r="X304" s="344" t="e">
        <f t="shared" ref="X304:X367" si="178">X303-Y304</f>
        <v>#NUM!</v>
      </c>
      <c r="Y304" s="253" t="e">
        <f t="shared" si="173"/>
        <v>#NUM!</v>
      </c>
      <c r="Z304" s="345" t="e">
        <f t="shared" si="154"/>
        <v>#NUM!</v>
      </c>
      <c r="AA304" s="254" t="e">
        <f t="shared" si="155"/>
        <v>#NUM!</v>
      </c>
      <c r="AC304" s="43">
        <v>193</v>
      </c>
      <c r="AD304" s="44">
        <f t="shared" si="166"/>
        <v>52140</v>
      </c>
      <c r="AE304" s="344" t="e">
        <f t="shared" si="156"/>
        <v>#NUM!</v>
      </c>
      <c r="AF304" s="253" t="e">
        <f t="shared" ref="AF304:AF367" si="179">IF(AF$107="I/O",0,IF(AND(AF$108&gt;0,AC304/12&lt;=AF$108),0,-PPMT(AE$105/12,AC304-(AF$108*12),AF$105*AF$107,AE$104)))</f>
        <v>#NUM!</v>
      </c>
      <c r="AG304" s="345" t="e">
        <f t="shared" si="157"/>
        <v>#NUM!</v>
      </c>
      <c r="AH304" s="254" t="e">
        <f t="shared" ref="AH304:AH367" si="180">IF(AND(AF$108&gt;0,AC304/12&lt;=AF$108),AE$104*(AE$105/12),AF$104)</f>
        <v>#NUM!</v>
      </c>
      <c r="AJ304" s="43">
        <v>193</v>
      </c>
      <c r="AK304" s="44">
        <f t="shared" si="167"/>
        <v>52140</v>
      </c>
      <c r="AL304" s="344" t="e">
        <f t="shared" si="158"/>
        <v>#NUM!</v>
      </c>
      <c r="AM304" s="253" t="e">
        <f t="shared" ref="AM304:AM367" si="181">IF(AM$107="I/O",0,IF(AND(AM$108&gt;0,AJ304/12&lt;=AM$108),0,-PPMT(AL$105/12,AJ304-(AM$108*12),AM$105*AM$107,AL$104)))</f>
        <v>#NUM!</v>
      </c>
      <c r="AN304" s="345" t="e">
        <f t="shared" si="159"/>
        <v>#NUM!</v>
      </c>
      <c r="AO304" s="254" t="e">
        <f t="shared" ref="AO304:AO367" si="182">IF(AND(AM$108&gt;0,AJ304/12&lt;=AM$108),AL$104*(AL$105/12),AM$104)</f>
        <v>#NUM!</v>
      </c>
      <c r="AQ304" s="43">
        <v>193</v>
      </c>
      <c r="AR304" s="44">
        <f t="shared" si="168"/>
        <v>52171</v>
      </c>
      <c r="AS304" s="344">
        <f t="shared" si="160"/>
        <v>0</v>
      </c>
      <c r="AT304" s="253">
        <f t="shared" ref="AT304:AT367" si="183">IF(AT$107="I/O",0,IF(AND(AT$108&gt;0,AQ304/12&lt;=AT$108),0,-PPMT(AS$105/12,AQ304-(AT$108*12),AT$105*AT$107,AS$104)))</f>
        <v>0</v>
      </c>
      <c r="AU304" s="345">
        <f t="shared" si="161"/>
        <v>0</v>
      </c>
      <c r="AV304" s="254">
        <f t="shared" ref="AV304:AV367" si="184">IF(AND(AT$108&gt;0,AQ304/12&lt;=AT$108),AS$104*(AS$105/12),AT$104)</f>
        <v>0</v>
      </c>
    </row>
    <row r="305" spans="1:48" x14ac:dyDescent="0.45">
      <c r="A305" s="45">
        <v>194</v>
      </c>
      <c r="B305" s="46">
        <f t="shared" si="162"/>
        <v>52171</v>
      </c>
      <c r="C305" s="346" t="e">
        <f t="shared" si="169"/>
        <v>#NUM!</v>
      </c>
      <c r="D305" s="347" t="e">
        <f t="shared" si="174"/>
        <v>#NUM!</v>
      </c>
      <c r="E305" s="355" t="e">
        <f t="shared" si="175"/>
        <v>#NUM!</v>
      </c>
      <c r="F305" s="349" t="e">
        <f t="shared" ref="F305:F368" si="185">IF(AND(D$108&gt;0,A305/12&lt;=D$108),C$104*(C$105/12),D$104)</f>
        <v>#NUM!</v>
      </c>
      <c r="H305" s="45">
        <v>194</v>
      </c>
      <c r="I305" s="46">
        <f t="shared" si="163"/>
        <v>52171</v>
      </c>
      <c r="J305" s="346" t="e">
        <f t="shared" si="176"/>
        <v>#NUM!</v>
      </c>
      <c r="K305" s="347" t="e">
        <f t="shared" si="171"/>
        <v>#NUM!</v>
      </c>
      <c r="L305" s="348" t="e">
        <f t="shared" si="170"/>
        <v>#NUM!</v>
      </c>
      <c r="M305" s="349" t="e">
        <f t="shared" ref="M305:M368" si="186">IF(AND(K$108&gt;0,H305/12&lt;=K$108),J$104*(J$105/12),K$104)</f>
        <v>#NUM!</v>
      </c>
      <c r="O305" s="45">
        <v>194</v>
      </c>
      <c r="P305" s="46">
        <f t="shared" si="164"/>
        <v>52171</v>
      </c>
      <c r="Q305" s="346" t="e">
        <f t="shared" si="177"/>
        <v>#NUM!</v>
      </c>
      <c r="R305" s="347" t="e">
        <f t="shared" si="172"/>
        <v>#NUM!</v>
      </c>
      <c r="S305" s="348" t="e">
        <f t="shared" ref="S305:S368" si="187">T305-R305</f>
        <v>#NUM!</v>
      </c>
      <c r="T305" s="349" t="e">
        <f t="shared" ref="T305:T368" si="188">IF(AND(R$108&gt;0,O305/12&lt;=R$108),Q$104*(Q$105/12),R$104)</f>
        <v>#NUM!</v>
      </c>
      <c r="V305" s="45">
        <v>194</v>
      </c>
      <c r="W305" s="46">
        <f t="shared" si="165"/>
        <v>52171</v>
      </c>
      <c r="X305" s="346" t="e">
        <f t="shared" si="178"/>
        <v>#NUM!</v>
      </c>
      <c r="Y305" s="347" t="e">
        <f t="shared" si="173"/>
        <v>#NUM!</v>
      </c>
      <c r="Z305" s="348" t="e">
        <f t="shared" ref="Z305:Z368" si="189">AA305-Y305</f>
        <v>#NUM!</v>
      </c>
      <c r="AA305" s="349" t="e">
        <f t="shared" ref="AA305:AA368" si="190">IF(AND(Y$108&gt;0,V305/12&lt;=Y$108),X$104*(X$105/12),Y$104)</f>
        <v>#NUM!</v>
      </c>
      <c r="AC305" s="45">
        <v>194</v>
      </c>
      <c r="AD305" s="46">
        <f t="shared" si="166"/>
        <v>52171</v>
      </c>
      <c r="AE305" s="346" t="e">
        <f t="shared" ref="AE305:AE368" si="191">AE304-AF305</f>
        <v>#NUM!</v>
      </c>
      <c r="AF305" s="347" t="e">
        <f t="shared" si="179"/>
        <v>#NUM!</v>
      </c>
      <c r="AG305" s="348" t="e">
        <f t="shared" ref="AG305:AG368" si="192">AH305-AF305</f>
        <v>#NUM!</v>
      </c>
      <c r="AH305" s="349" t="e">
        <f t="shared" si="180"/>
        <v>#NUM!</v>
      </c>
      <c r="AJ305" s="45">
        <v>194</v>
      </c>
      <c r="AK305" s="46">
        <f t="shared" si="167"/>
        <v>52171</v>
      </c>
      <c r="AL305" s="346" t="e">
        <f t="shared" ref="AL305:AL368" si="193">AL304-AM305</f>
        <v>#NUM!</v>
      </c>
      <c r="AM305" s="347" t="e">
        <f t="shared" si="181"/>
        <v>#NUM!</v>
      </c>
      <c r="AN305" s="348" t="e">
        <f t="shared" ref="AN305:AN368" si="194">AO305-AM305</f>
        <v>#NUM!</v>
      </c>
      <c r="AO305" s="349" t="e">
        <f t="shared" si="182"/>
        <v>#NUM!</v>
      </c>
      <c r="AQ305" s="45">
        <v>194</v>
      </c>
      <c r="AR305" s="46">
        <f t="shared" si="168"/>
        <v>52201</v>
      </c>
      <c r="AS305" s="346">
        <f t="shared" ref="AS305:AS368" si="195">AS304-AT305</f>
        <v>0</v>
      </c>
      <c r="AT305" s="347">
        <f t="shared" si="183"/>
        <v>0</v>
      </c>
      <c r="AU305" s="348">
        <f t="shared" ref="AU305:AU368" si="196">AV305-AT305</f>
        <v>0</v>
      </c>
      <c r="AV305" s="349">
        <f t="shared" si="184"/>
        <v>0</v>
      </c>
    </row>
    <row r="306" spans="1:48" x14ac:dyDescent="0.45">
      <c r="A306" s="45">
        <v>195</v>
      </c>
      <c r="B306" s="46">
        <f t="shared" ref="B306:B369" si="197">EDATE(B305,1)</f>
        <v>52201</v>
      </c>
      <c r="C306" s="346" t="e">
        <f t="shared" si="169"/>
        <v>#NUM!</v>
      </c>
      <c r="D306" s="347" t="e">
        <f t="shared" si="174"/>
        <v>#NUM!</v>
      </c>
      <c r="E306" s="355" t="e">
        <f t="shared" si="175"/>
        <v>#NUM!</v>
      </c>
      <c r="F306" s="349" t="e">
        <f t="shared" si="185"/>
        <v>#NUM!</v>
      </c>
      <c r="H306" s="45">
        <v>195</v>
      </c>
      <c r="I306" s="46">
        <f t="shared" ref="I306:I369" si="198">EDATE(I305,1)</f>
        <v>52201</v>
      </c>
      <c r="J306" s="346" t="e">
        <f t="shared" si="176"/>
        <v>#NUM!</v>
      </c>
      <c r="K306" s="347" t="e">
        <f t="shared" si="171"/>
        <v>#NUM!</v>
      </c>
      <c r="L306" s="348" t="e">
        <f t="shared" si="170"/>
        <v>#NUM!</v>
      </c>
      <c r="M306" s="349" t="e">
        <f t="shared" si="186"/>
        <v>#NUM!</v>
      </c>
      <c r="O306" s="45">
        <v>195</v>
      </c>
      <c r="P306" s="46">
        <f t="shared" ref="P306:P369" si="199">EDATE(P305,1)</f>
        <v>52201</v>
      </c>
      <c r="Q306" s="346" t="e">
        <f t="shared" si="177"/>
        <v>#NUM!</v>
      </c>
      <c r="R306" s="347" t="e">
        <f t="shared" si="172"/>
        <v>#NUM!</v>
      </c>
      <c r="S306" s="348" t="e">
        <f t="shared" si="187"/>
        <v>#NUM!</v>
      </c>
      <c r="T306" s="349" t="e">
        <f t="shared" si="188"/>
        <v>#NUM!</v>
      </c>
      <c r="V306" s="45">
        <v>195</v>
      </c>
      <c r="W306" s="46">
        <f t="shared" ref="W306:W369" si="200">EDATE(W305,1)</f>
        <v>52201</v>
      </c>
      <c r="X306" s="346" t="e">
        <f t="shared" si="178"/>
        <v>#NUM!</v>
      </c>
      <c r="Y306" s="347" t="e">
        <f t="shared" si="173"/>
        <v>#NUM!</v>
      </c>
      <c r="Z306" s="348" t="e">
        <f t="shared" si="189"/>
        <v>#NUM!</v>
      </c>
      <c r="AA306" s="349" t="e">
        <f t="shared" si="190"/>
        <v>#NUM!</v>
      </c>
      <c r="AC306" s="45">
        <v>195</v>
      </c>
      <c r="AD306" s="46">
        <f t="shared" ref="AD306:AD369" si="201">EDATE(AD305,1)</f>
        <v>52201</v>
      </c>
      <c r="AE306" s="346" t="e">
        <f t="shared" si="191"/>
        <v>#NUM!</v>
      </c>
      <c r="AF306" s="347" t="e">
        <f t="shared" si="179"/>
        <v>#NUM!</v>
      </c>
      <c r="AG306" s="348" t="e">
        <f t="shared" si="192"/>
        <v>#NUM!</v>
      </c>
      <c r="AH306" s="349" t="e">
        <f t="shared" si="180"/>
        <v>#NUM!</v>
      </c>
      <c r="AJ306" s="45">
        <v>195</v>
      </c>
      <c r="AK306" s="46">
        <f t="shared" ref="AK306:AK369" si="202">EDATE(AK305,1)</f>
        <v>52201</v>
      </c>
      <c r="AL306" s="346" t="e">
        <f t="shared" si="193"/>
        <v>#NUM!</v>
      </c>
      <c r="AM306" s="347" t="e">
        <f t="shared" si="181"/>
        <v>#NUM!</v>
      </c>
      <c r="AN306" s="348" t="e">
        <f t="shared" si="194"/>
        <v>#NUM!</v>
      </c>
      <c r="AO306" s="349" t="e">
        <f t="shared" si="182"/>
        <v>#NUM!</v>
      </c>
      <c r="AQ306" s="45">
        <v>195</v>
      </c>
      <c r="AR306" s="46">
        <f t="shared" ref="AR306:AR369" si="203">EDATE(AR305,1)</f>
        <v>52232</v>
      </c>
      <c r="AS306" s="346">
        <f t="shared" si="195"/>
        <v>0</v>
      </c>
      <c r="AT306" s="347">
        <f t="shared" si="183"/>
        <v>0</v>
      </c>
      <c r="AU306" s="348">
        <f t="shared" si="196"/>
        <v>0</v>
      </c>
      <c r="AV306" s="349">
        <f t="shared" si="184"/>
        <v>0</v>
      </c>
    </row>
    <row r="307" spans="1:48" x14ac:dyDescent="0.45">
      <c r="A307" s="45">
        <v>196</v>
      </c>
      <c r="B307" s="46">
        <f t="shared" si="197"/>
        <v>52232</v>
      </c>
      <c r="C307" s="346" t="e">
        <f t="shared" si="169"/>
        <v>#NUM!</v>
      </c>
      <c r="D307" s="347" t="e">
        <f t="shared" si="174"/>
        <v>#NUM!</v>
      </c>
      <c r="E307" s="355" t="e">
        <f t="shared" si="175"/>
        <v>#NUM!</v>
      </c>
      <c r="F307" s="349" t="e">
        <f t="shared" si="185"/>
        <v>#NUM!</v>
      </c>
      <c r="H307" s="45">
        <v>196</v>
      </c>
      <c r="I307" s="46">
        <f t="shared" si="198"/>
        <v>52232</v>
      </c>
      <c r="J307" s="346" t="e">
        <f t="shared" si="176"/>
        <v>#NUM!</v>
      </c>
      <c r="K307" s="347" t="e">
        <f t="shared" si="171"/>
        <v>#NUM!</v>
      </c>
      <c r="L307" s="348" t="e">
        <f t="shared" si="170"/>
        <v>#NUM!</v>
      </c>
      <c r="M307" s="349" t="e">
        <f t="shared" si="186"/>
        <v>#NUM!</v>
      </c>
      <c r="O307" s="45">
        <v>196</v>
      </c>
      <c r="P307" s="46">
        <f t="shared" si="199"/>
        <v>52232</v>
      </c>
      <c r="Q307" s="346" t="e">
        <f t="shared" si="177"/>
        <v>#NUM!</v>
      </c>
      <c r="R307" s="347" t="e">
        <f t="shared" si="172"/>
        <v>#NUM!</v>
      </c>
      <c r="S307" s="348" t="e">
        <f t="shared" si="187"/>
        <v>#NUM!</v>
      </c>
      <c r="T307" s="349" t="e">
        <f t="shared" si="188"/>
        <v>#NUM!</v>
      </c>
      <c r="V307" s="45">
        <v>196</v>
      </c>
      <c r="W307" s="46">
        <f t="shared" si="200"/>
        <v>52232</v>
      </c>
      <c r="X307" s="346" t="e">
        <f t="shared" si="178"/>
        <v>#NUM!</v>
      </c>
      <c r="Y307" s="347" t="e">
        <f t="shared" si="173"/>
        <v>#NUM!</v>
      </c>
      <c r="Z307" s="348" t="e">
        <f t="shared" si="189"/>
        <v>#NUM!</v>
      </c>
      <c r="AA307" s="349" t="e">
        <f t="shared" si="190"/>
        <v>#NUM!</v>
      </c>
      <c r="AC307" s="45">
        <v>196</v>
      </c>
      <c r="AD307" s="46">
        <f t="shared" si="201"/>
        <v>52232</v>
      </c>
      <c r="AE307" s="346" t="e">
        <f t="shared" si="191"/>
        <v>#NUM!</v>
      </c>
      <c r="AF307" s="347" t="e">
        <f t="shared" si="179"/>
        <v>#NUM!</v>
      </c>
      <c r="AG307" s="348" t="e">
        <f t="shared" si="192"/>
        <v>#NUM!</v>
      </c>
      <c r="AH307" s="349" t="e">
        <f t="shared" si="180"/>
        <v>#NUM!</v>
      </c>
      <c r="AJ307" s="45">
        <v>196</v>
      </c>
      <c r="AK307" s="46">
        <f t="shared" si="202"/>
        <v>52232</v>
      </c>
      <c r="AL307" s="346" t="e">
        <f t="shared" si="193"/>
        <v>#NUM!</v>
      </c>
      <c r="AM307" s="347" t="e">
        <f t="shared" si="181"/>
        <v>#NUM!</v>
      </c>
      <c r="AN307" s="348" t="e">
        <f t="shared" si="194"/>
        <v>#NUM!</v>
      </c>
      <c r="AO307" s="349" t="e">
        <f t="shared" si="182"/>
        <v>#NUM!</v>
      </c>
      <c r="AQ307" s="45">
        <v>196</v>
      </c>
      <c r="AR307" s="46">
        <f t="shared" si="203"/>
        <v>52263</v>
      </c>
      <c r="AS307" s="346">
        <f t="shared" si="195"/>
        <v>0</v>
      </c>
      <c r="AT307" s="347">
        <f t="shared" si="183"/>
        <v>0</v>
      </c>
      <c r="AU307" s="348">
        <f t="shared" si="196"/>
        <v>0</v>
      </c>
      <c r="AV307" s="349">
        <f t="shared" si="184"/>
        <v>0</v>
      </c>
    </row>
    <row r="308" spans="1:48" x14ac:dyDescent="0.45">
      <c r="A308" s="45">
        <v>197</v>
      </c>
      <c r="B308" s="46">
        <f t="shared" si="197"/>
        <v>52263</v>
      </c>
      <c r="C308" s="346" t="e">
        <f t="shared" si="169"/>
        <v>#NUM!</v>
      </c>
      <c r="D308" s="347" t="e">
        <f t="shared" si="174"/>
        <v>#NUM!</v>
      </c>
      <c r="E308" s="355" t="e">
        <f t="shared" si="175"/>
        <v>#NUM!</v>
      </c>
      <c r="F308" s="349" t="e">
        <f t="shared" si="185"/>
        <v>#NUM!</v>
      </c>
      <c r="H308" s="45">
        <v>197</v>
      </c>
      <c r="I308" s="46">
        <f t="shared" si="198"/>
        <v>52263</v>
      </c>
      <c r="J308" s="346" t="e">
        <f t="shared" si="176"/>
        <v>#NUM!</v>
      </c>
      <c r="K308" s="347" t="e">
        <f t="shared" si="171"/>
        <v>#NUM!</v>
      </c>
      <c r="L308" s="348" t="e">
        <f t="shared" si="170"/>
        <v>#NUM!</v>
      </c>
      <c r="M308" s="349" t="e">
        <f t="shared" si="186"/>
        <v>#NUM!</v>
      </c>
      <c r="O308" s="45">
        <v>197</v>
      </c>
      <c r="P308" s="46">
        <f t="shared" si="199"/>
        <v>52263</v>
      </c>
      <c r="Q308" s="346" t="e">
        <f t="shared" si="177"/>
        <v>#NUM!</v>
      </c>
      <c r="R308" s="347" t="e">
        <f t="shared" si="172"/>
        <v>#NUM!</v>
      </c>
      <c r="S308" s="348" t="e">
        <f t="shared" si="187"/>
        <v>#NUM!</v>
      </c>
      <c r="T308" s="349" t="e">
        <f t="shared" si="188"/>
        <v>#NUM!</v>
      </c>
      <c r="V308" s="45">
        <v>197</v>
      </c>
      <c r="W308" s="46">
        <f t="shared" si="200"/>
        <v>52263</v>
      </c>
      <c r="X308" s="346" t="e">
        <f t="shared" si="178"/>
        <v>#NUM!</v>
      </c>
      <c r="Y308" s="347" t="e">
        <f t="shared" si="173"/>
        <v>#NUM!</v>
      </c>
      <c r="Z308" s="348" t="e">
        <f t="shared" si="189"/>
        <v>#NUM!</v>
      </c>
      <c r="AA308" s="349" t="e">
        <f t="shared" si="190"/>
        <v>#NUM!</v>
      </c>
      <c r="AC308" s="45">
        <v>197</v>
      </c>
      <c r="AD308" s="46">
        <f t="shared" si="201"/>
        <v>52263</v>
      </c>
      <c r="AE308" s="346" t="e">
        <f t="shared" si="191"/>
        <v>#NUM!</v>
      </c>
      <c r="AF308" s="347" t="e">
        <f t="shared" si="179"/>
        <v>#NUM!</v>
      </c>
      <c r="AG308" s="348" t="e">
        <f t="shared" si="192"/>
        <v>#NUM!</v>
      </c>
      <c r="AH308" s="349" t="e">
        <f t="shared" si="180"/>
        <v>#NUM!</v>
      </c>
      <c r="AJ308" s="45">
        <v>197</v>
      </c>
      <c r="AK308" s="46">
        <f t="shared" si="202"/>
        <v>52263</v>
      </c>
      <c r="AL308" s="346" t="e">
        <f t="shared" si="193"/>
        <v>#NUM!</v>
      </c>
      <c r="AM308" s="347" t="e">
        <f t="shared" si="181"/>
        <v>#NUM!</v>
      </c>
      <c r="AN308" s="348" t="e">
        <f t="shared" si="194"/>
        <v>#NUM!</v>
      </c>
      <c r="AO308" s="349" t="e">
        <f t="shared" si="182"/>
        <v>#NUM!</v>
      </c>
      <c r="AQ308" s="45">
        <v>197</v>
      </c>
      <c r="AR308" s="46">
        <f t="shared" si="203"/>
        <v>52291</v>
      </c>
      <c r="AS308" s="346">
        <f t="shared" si="195"/>
        <v>0</v>
      </c>
      <c r="AT308" s="347">
        <f t="shared" si="183"/>
        <v>0</v>
      </c>
      <c r="AU308" s="348">
        <f t="shared" si="196"/>
        <v>0</v>
      </c>
      <c r="AV308" s="349">
        <f t="shared" si="184"/>
        <v>0</v>
      </c>
    </row>
    <row r="309" spans="1:48" x14ac:dyDescent="0.45">
      <c r="A309" s="45">
        <v>198</v>
      </c>
      <c r="B309" s="46">
        <f t="shared" si="197"/>
        <v>52291</v>
      </c>
      <c r="C309" s="346" t="e">
        <f t="shared" si="169"/>
        <v>#NUM!</v>
      </c>
      <c r="D309" s="347" t="e">
        <f t="shared" si="174"/>
        <v>#NUM!</v>
      </c>
      <c r="E309" s="355" t="e">
        <f t="shared" si="175"/>
        <v>#NUM!</v>
      </c>
      <c r="F309" s="349" t="e">
        <f t="shared" si="185"/>
        <v>#NUM!</v>
      </c>
      <c r="H309" s="45">
        <v>198</v>
      </c>
      <c r="I309" s="46">
        <f t="shared" si="198"/>
        <v>52291</v>
      </c>
      <c r="J309" s="346" t="e">
        <f t="shared" si="176"/>
        <v>#NUM!</v>
      </c>
      <c r="K309" s="347" t="e">
        <f t="shared" si="171"/>
        <v>#NUM!</v>
      </c>
      <c r="L309" s="348" t="e">
        <f t="shared" si="170"/>
        <v>#NUM!</v>
      </c>
      <c r="M309" s="349" t="e">
        <f t="shared" si="186"/>
        <v>#NUM!</v>
      </c>
      <c r="O309" s="45">
        <v>198</v>
      </c>
      <c r="P309" s="46">
        <f t="shared" si="199"/>
        <v>52291</v>
      </c>
      <c r="Q309" s="346" t="e">
        <f t="shared" si="177"/>
        <v>#NUM!</v>
      </c>
      <c r="R309" s="347" t="e">
        <f t="shared" si="172"/>
        <v>#NUM!</v>
      </c>
      <c r="S309" s="348" t="e">
        <f t="shared" si="187"/>
        <v>#NUM!</v>
      </c>
      <c r="T309" s="349" t="e">
        <f t="shared" si="188"/>
        <v>#NUM!</v>
      </c>
      <c r="V309" s="45">
        <v>198</v>
      </c>
      <c r="W309" s="46">
        <f t="shared" si="200"/>
        <v>52291</v>
      </c>
      <c r="X309" s="346" t="e">
        <f t="shared" si="178"/>
        <v>#NUM!</v>
      </c>
      <c r="Y309" s="347" t="e">
        <f t="shared" si="173"/>
        <v>#NUM!</v>
      </c>
      <c r="Z309" s="348" t="e">
        <f t="shared" si="189"/>
        <v>#NUM!</v>
      </c>
      <c r="AA309" s="349" t="e">
        <f t="shared" si="190"/>
        <v>#NUM!</v>
      </c>
      <c r="AC309" s="45">
        <v>198</v>
      </c>
      <c r="AD309" s="46">
        <f t="shared" si="201"/>
        <v>52291</v>
      </c>
      <c r="AE309" s="346" t="e">
        <f t="shared" si="191"/>
        <v>#NUM!</v>
      </c>
      <c r="AF309" s="347" t="e">
        <f t="shared" si="179"/>
        <v>#NUM!</v>
      </c>
      <c r="AG309" s="348" t="e">
        <f t="shared" si="192"/>
        <v>#NUM!</v>
      </c>
      <c r="AH309" s="349" t="e">
        <f t="shared" si="180"/>
        <v>#NUM!</v>
      </c>
      <c r="AJ309" s="45">
        <v>198</v>
      </c>
      <c r="AK309" s="46">
        <f t="shared" si="202"/>
        <v>52291</v>
      </c>
      <c r="AL309" s="346" t="e">
        <f t="shared" si="193"/>
        <v>#NUM!</v>
      </c>
      <c r="AM309" s="347" t="e">
        <f t="shared" si="181"/>
        <v>#NUM!</v>
      </c>
      <c r="AN309" s="348" t="e">
        <f t="shared" si="194"/>
        <v>#NUM!</v>
      </c>
      <c r="AO309" s="349" t="e">
        <f t="shared" si="182"/>
        <v>#NUM!</v>
      </c>
      <c r="AQ309" s="45">
        <v>198</v>
      </c>
      <c r="AR309" s="46">
        <f t="shared" si="203"/>
        <v>52322</v>
      </c>
      <c r="AS309" s="346">
        <f t="shared" si="195"/>
        <v>0</v>
      </c>
      <c r="AT309" s="347">
        <f t="shared" si="183"/>
        <v>0</v>
      </c>
      <c r="AU309" s="348">
        <f t="shared" si="196"/>
        <v>0</v>
      </c>
      <c r="AV309" s="349">
        <f t="shared" si="184"/>
        <v>0</v>
      </c>
    </row>
    <row r="310" spans="1:48" x14ac:dyDescent="0.45">
      <c r="A310" s="45">
        <v>199</v>
      </c>
      <c r="B310" s="46">
        <f t="shared" si="197"/>
        <v>52322</v>
      </c>
      <c r="C310" s="346" t="e">
        <f t="shared" si="169"/>
        <v>#NUM!</v>
      </c>
      <c r="D310" s="347" t="e">
        <f t="shared" si="174"/>
        <v>#NUM!</v>
      </c>
      <c r="E310" s="355" t="e">
        <f t="shared" si="175"/>
        <v>#NUM!</v>
      </c>
      <c r="F310" s="349" t="e">
        <f t="shared" si="185"/>
        <v>#NUM!</v>
      </c>
      <c r="H310" s="45">
        <v>199</v>
      </c>
      <c r="I310" s="46">
        <f t="shared" si="198"/>
        <v>52322</v>
      </c>
      <c r="J310" s="346" t="e">
        <f t="shared" si="176"/>
        <v>#NUM!</v>
      </c>
      <c r="K310" s="347" t="e">
        <f t="shared" si="171"/>
        <v>#NUM!</v>
      </c>
      <c r="L310" s="348" t="e">
        <f t="shared" si="170"/>
        <v>#NUM!</v>
      </c>
      <c r="M310" s="349" t="e">
        <f t="shared" si="186"/>
        <v>#NUM!</v>
      </c>
      <c r="O310" s="45">
        <v>199</v>
      </c>
      <c r="P310" s="46">
        <f t="shared" si="199"/>
        <v>52322</v>
      </c>
      <c r="Q310" s="346" t="e">
        <f t="shared" si="177"/>
        <v>#NUM!</v>
      </c>
      <c r="R310" s="347" t="e">
        <f t="shared" si="172"/>
        <v>#NUM!</v>
      </c>
      <c r="S310" s="348" t="e">
        <f t="shared" si="187"/>
        <v>#NUM!</v>
      </c>
      <c r="T310" s="349" t="e">
        <f t="shared" si="188"/>
        <v>#NUM!</v>
      </c>
      <c r="V310" s="45">
        <v>199</v>
      </c>
      <c r="W310" s="46">
        <f t="shared" si="200"/>
        <v>52322</v>
      </c>
      <c r="X310" s="346" t="e">
        <f t="shared" si="178"/>
        <v>#NUM!</v>
      </c>
      <c r="Y310" s="347" t="e">
        <f t="shared" si="173"/>
        <v>#NUM!</v>
      </c>
      <c r="Z310" s="348" t="e">
        <f t="shared" si="189"/>
        <v>#NUM!</v>
      </c>
      <c r="AA310" s="349" t="e">
        <f t="shared" si="190"/>
        <v>#NUM!</v>
      </c>
      <c r="AC310" s="45">
        <v>199</v>
      </c>
      <c r="AD310" s="46">
        <f t="shared" si="201"/>
        <v>52322</v>
      </c>
      <c r="AE310" s="346" t="e">
        <f t="shared" si="191"/>
        <v>#NUM!</v>
      </c>
      <c r="AF310" s="347" t="e">
        <f t="shared" si="179"/>
        <v>#NUM!</v>
      </c>
      <c r="AG310" s="348" t="e">
        <f t="shared" si="192"/>
        <v>#NUM!</v>
      </c>
      <c r="AH310" s="349" t="e">
        <f t="shared" si="180"/>
        <v>#NUM!</v>
      </c>
      <c r="AJ310" s="45">
        <v>199</v>
      </c>
      <c r="AK310" s="46">
        <f t="shared" si="202"/>
        <v>52322</v>
      </c>
      <c r="AL310" s="346" t="e">
        <f t="shared" si="193"/>
        <v>#NUM!</v>
      </c>
      <c r="AM310" s="347" t="e">
        <f t="shared" si="181"/>
        <v>#NUM!</v>
      </c>
      <c r="AN310" s="348" t="e">
        <f t="shared" si="194"/>
        <v>#NUM!</v>
      </c>
      <c r="AO310" s="349" t="e">
        <f t="shared" si="182"/>
        <v>#NUM!</v>
      </c>
      <c r="AQ310" s="45">
        <v>199</v>
      </c>
      <c r="AR310" s="46">
        <f t="shared" si="203"/>
        <v>52352</v>
      </c>
      <c r="AS310" s="346">
        <f t="shared" si="195"/>
        <v>0</v>
      </c>
      <c r="AT310" s="347">
        <f t="shared" si="183"/>
        <v>0</v>
      </c>
      <c r="AU310" s="348">
        <f t="shared" si="196"/>
        <v>0</v>
      </c>
      <c r="AV310" s="349">
        <f t="shared" si="184"/>
        <v>0</v>
      </c>
    </row>
    <row r="311" spans="1:48" x14ac:dyDescent="0.45">
      <c r="A311" s="45">
        <v>200</v>
      </c>
      <c r="B311" s="46">
        <f t="shared" si="197"/>
        <v>52352</v>
      </c>
      <c r="C311" s="346" t="e">
        <f t="shared" si="169"/>
        <v>#NUM!</v>
      </c>
      <c r="D311" s="347" t="e">
        <f t="shared" si="174"/>
        <v>#NUM!</v>
      </c>
      <c r="E311" s="355" t="e">
        <f t="shared" si="175"/>
        <v>#NUM!</v>
      </c>
      <c r="F311" s="349" t="e">
        <f t="shared" si="185"/>
        <v>#NUM!</v>
      </c>
      <c r="H311" s="45">
        <v>200</v>
      </c>
      <c r="I311" s="46">
        <f t="shared" si="198"/>
        <v>52352</v>
      </c>
      <c r="J311" s="346" t="e">
        <f t="shared" si="176"/>
        <v>#NUM!</v>
      </c>
      <c r="K311" s="347" t="e">
        <f t="shared" si="171"/>
        <v>#NUM!</v>
      </c>
      <c r="L311" s="348" t="e">
        <f t="shared" si="170"/>
        <v>#NUM!</v>
      </c>
      <c r="M311" s="349" t="e">
        <f t="shared" si="186"/>
        <v>#NUM!</v>
      </c>
      <c r="O311" s="45">
        <v>200</v>
      </c>
      <c r="P311" s="46">
        <f t="shared" si="199"/>
        <v>52352</v>
      </c>
      <c r="Q311" s="346" t="e">
        <f t="shared" si="177"/>
        <v>#NUM!</v>
      </c>
      <c r="R311" s="347" t="e">
        <f t="shared" si="172"/>
        <v>#NUM!</v>
      </c>
      <c r="S311" s="348" t="e">
        <f t="shared" si="187"/>
        <v>#NUM!</v>
      </c>
      <c r="T311" s="349" t="e">
        <f t="shared" si="188"/>
        <v>#NUM!</v>
      </c>
      <c r="V311" s="45">
        <v>200</v>
      </c>
      <c r="W311" s="46">
        <f t="shared" si="200"/>
        <v>52352</v>
      </c>
      <c r="X311" s="346" t="e">
        <f t="shared" si="178"/>
        <v>#NUM!</v>
      </c>
      <c r="Y311" s="347" t="e">
        <f t="shared" si="173"/>
        <v>#NUM!</v>
      </c>
      <c r="Z311" s="348" t="e">
        <f t="shared" si="189"/>
        <v>#NUM!</v>
      </c>
      <c r="AA311" s="349" t="e">
        <f t="shared" si="190"/>
        <v>#NUM!</v>
      </c>
      <c r="AC311" s="45">
        <v>200</v>
      </c>
      <c r="AD311" s="46">
        <f t="shared" si="201"/>
        <v>52352</v>
      </c>
      <c r="AE311" s="346" t="e">
        <f t="shared" si="191"/>
        <v>#NUM!</v>
      </c>
      <c r="AF311" s="347" t="e">
        <f t="shared" si="179"/>
        <v>#NUM!</v>
      </c>
      <c r="AG311" s="348" t="e">
        <f t="shared" si="192"/>
        <v>#NUM!</v>
      </c>
      <c r="AH311" s="349" t="e">
        <f t="shared" si="180"/>
        <v>#NUM!</v>
      </c>
      <c r="AJ311" s="45">
        <v>200</v>
      </c>
      <c r="AK311" s="46">
        <f t="shared" si="202"/>
        <v>52352</v>
      </c>
      <c r="AL311" s="346" t="e">
        <f t="shared" si="193"/>
        <v>#NUM!</v>
      </c>
      <c r="AM311" s="347" t="e">
        <f t="shared" si="181"/>
        <v>#NUM!</v>
      </c>
      <c r="AN311" s="348" t="e">
        <f t="shared" si="194"/>
        <v>#NUM!</v>
      </c>
      <c r="AO311" s="349" t="e">
        <f t="shared" si="182"/>
        <v>#NUM!</v>
      </c>
      <c r="AQ311" s="45">
        <v>200</v>
      </c>
      <c r="AR311" s="46">
        <f t="shared" si="203"/>
        <v>52383</v>
      </c>
      <c r="AS311" s="346">
        <f t="shared" si="195"/>
        <v>0</v>
      </c>
      <c r="AT311" s="347">
        <f t="shared" si="183"/>
        <v>0</v>
      </c>
      <c r="AU311" s="348">
        <f t="shared" si="196"/>
        <v>0</v>
      </c>
      <c r="AV311" s="349">
        <f t="shared" si="184"/>
        <v>0</v>
      </c>
    </row>
    <row r="312" spans="1:48" x14ac:dyDescent="0.45">
      <c r="A312" s="45">
        <v>201</v>
      </c>
      <c r="B312" s="46">
        <f t="shared" si="197"/>
        <v>52383</v>
      </c>
      <c r="C312" s="346" t="e">
        <f t="shared" si="169"/>
        <v>#NUM!</v>
      </c>
      <c r="D312" s="347" t="e">
        <f t="shared" si="174"/>
        <v>#NUM!</v>
      </c>
      <c r="E312" s="355" t="e">
        <f t="shared" si="175"/>
        <v>#NUM!</v>
      </c>
      <c r="F312" s="349" t="e">
        <f t="shared" si="185"/>
        <v>#NUM!</v>
      </c>
      <c r="H312" s="45">
        <v>201</v>
      </c>
      <c r="I312" s="46">
        <f t="shared" si="198"/>
        <v>52383</v>
      </c>
      <c r="J312" s="346" t="e">
        <f t="shared" si="176"/>
        <v>#NUM!</v>
      </c>
      <c r="K312" s="347" t="e">
        <f t="shared" si="171"/>
        <v>#NUM!</v>
      </c>
      <c r="L312" s="348" t="e">
        <f t="shared" si="170"/>
        <v>#NUM!</v>
      </c>
      <c r="M312" s="349" t="e">
        <f t="shared" si="186"/>
        <v>#NUM!</v>
      </c>
      <c r="O312" s="45">
        <v>201</v>
      </c>
      <c r="P312" s="46">
        <f t="shared" si="199"/>
        <v>52383</v>
      </c>
      <c r="Q312" s="346" t="e">
        <f t="shared" si="177"/>
        <v>#NUM!</v>
      </c>
      <c r="R312" s="347" t="e">
        <f t="shared" si="172"/>
        <v>#NUM!</v>
      </c>
      <c r="S312" s="348" t="e">
        <f t="shared" si="187"/>
        <v>#NUM!</v>
      </c>
      <c r="T312" s="349" t="e">
        <f t="shared" si="188"/>
        <v>#NUM!</v>
      </c>
      <c r="V312" s="45">
        <v>201</v>
      </c>
      <c r="W312" s="46">
        <f t="shared" si="200"/>
        <v>52383</v>
      </c>
      <c r="X312" s="346" t="e">
        <f t="shared" si="178"/>
        <v>#NUM!</v>
      </c>
      <c r="Y312" s="347" t="e">
        <f t="shared" si="173"/>
        <v>#NUM!</v>
      </c>
      <c r="Z312" s="348" t="e">
        <f t="shared" si="189"/>
        <v>#NUM!</v>
      </c>
      <c r="AA312" s="349" t="e">
        <f t="shared" si="190"/>
        <v>#NUM!</v>
      </c>
      <c r="AC312" s="45">
        <v>201</v>
      </c>
      <c r="AD312" s="46">
        <f t="shared" si="201"/>
        <v>52383</v>
      </c>
      <c r="AE312" s="346" t="e">
        <f t="shared" si="191"/>
        <v>#NUM!</v>
      </c>
      <c r="AF312" s="347" t="e">
        <f t="shared" si="179"/>
        <v>#NUM!</v>
      </c>
      <c r="AG312" s="348" t="e">
        <f t="shared" si="192"/>
        <v>#NUM!</v>
      </c>
      <c r="AH312" s="349" t="e">
        <f t="shared" si="180"/>
        <v>#NUM!</v>
      </c>
      <c r="AJ312" s="45">
        <v>201</v>
      </c>
      <c r="AK312" s="46">
        <f t="shared" si="202"/>
        <v>52383</v>
      </c>
      <c r="AL312" s="346" t="e">
        <f t="shared" si="193"/>
        <v>#NUM!</v>
      </c>
      <c r="AM312" s="347" t="e">
        <f t="shared" si="181"/>
        <v>#NUM!</v>
      </c>
      <c r="AN312" s="348" t="e">
        <f t="shared" si="194"/>
        <v>#NUM!</v>
      </c>
      <c r="AO312" s="349" t="e">
        <f t="shared" si="182"/>
        <v>#NUM!</v>
      </c>
      <c r="AQ312" s="45">
        <v>201</v>
      </c>
      <c r="AR312" s="46">
        <f t="shared" si="203"/>
        <v>52413</v>
      </c>
      <c r="AS312" s="346">
        <f t="shared" si="195"/>
        <v>0</v>
      </c>
      <c r="AT312" s="347">
        <f t="shared" si="183"/>
        <v>0</v>
      </c>
      <c r="AU312" s="348">
        <f t="shared" si="196"/>
        <v>0</v>
      </c>
      <c r="AV312" s="349">
        <f t="shared" si="184"/>
        <v>0</v>
      </c>
    </row>
    <row r="313" spans="1:48" x14ac:dyDescent="0.45">
      <c r="A313" s="45">
        <v>202</v>
      </c>
      <c r="B313" s="46">
        <f t="shared" si="197"/>
        <v>52413</v>
      </c>
      <c r="C313" s="346" t="e">
        <f t="shared" si="169"/>
        <v>#NUM!</v>
      </c>
      <c r="D313" s="347" t="e">
        <f t="shared" si="174"/>
        <v>#NUM!</v>
      </c>
      <c r="E313" s="355" t="e">
        <f t="shared" si="175"/>
        <v>#NUM!</v>
      </c>
      <c r="F313" s="349" t="e">
        <f t="shared" si="185"/>
        <v>#NUM!</v>
      </c>
      <c r="H313" s="45">
        <v>202</v>
      </c>
      <c r="I313" s="46">
        <f t="shared" si="198"/>
        <v>52413</v>
      </c>
      <c r="J313" s="346" t="e">
        <f t="shared" si="176"/>
        <v>#NUM!</v>
      </c>
      <c r="K313" s="347" t="e">
        <f t="shared" si="171"/>
        <v>#NUM!</v>
      </c>
      <c r="L313" s="348" t="e">
        <f t="shared" si="170"/>
        <v>#NUM!</v>
      </c>
      <c r="M313" s="349" t="e">
        <f t="shared" si="186"/>
        <v>#NUM!</v>
      </c>
      <c r="O313" s="45">
        <v>202</v>
      </c>
      <c r="P313" s="46">
        <f t="shared" si="199"/>
        <v>52413</v>
      </c>
      <c r="Q313" s="346" t="e">
        <f t="shared" si="177"/>
        <v>#NUM!</v>
      </c>
      <c r="R313" s="347" t="e">
        <f t="shared" si="172"/>
        <v>#NUM!</v>
      </c>
      <c r="S313" s="348" t="e">
        <f t="shared" si="187"/>
        <v>#NUM!</v>
      </c>
      <c r="T313" s="349" t="e">
        <f t="shared" si="188"/>
        <v>#NUM!</v>
      </c>
      <c r="V313" s="45">
        <v>202</v>
      </c>
      <c r="W313" s="46">
        <f t="shared" si="200"/>
        <v>52413</v>
      </c>
      <c r="X313" s="346" t="e">
        <f t="shared" si="178"/>
        <v>#NUM!</v>
      </c>
      <c r="Y313" s="347" t="e">
        <f t="shared" si="173"/>
        <v>#NUM!</v>
      </c>
      <c r="Z313" s="348" t="e">
        <f t="shared" si="189"/>
        <v>#NUM!</v>
      </c>
      <c r="AA313" s="349" t="e">
        <f t="shared" si="190"/>
        <v>#NUM!</v>
      </c>
      <c r="AC313" s="45">
        <v>202</v>
      </c>
      <c r="AD313" s="46">
        <f t="shared" si="201"/>
        <v>52413</v>
      </c>
      <c r="AE313" s="346" t="e">
        <f t="shared" si="191"/>
        <v>#NUM!</v>
      </c>
      <c r="AF313" s="347" t="e">
        <f t="shared" si="179"/>
        <v>#NUM!</v>
      </c>
      <c r="AG313" s="348" t="e">
        <f t="shared" si="192"/>
        <v>#NUM!</v>
      </c>
      <c r="AH313" s="349" t="e">
        <f t="shared" si="180"/>
        <v>#NUM!</v>
      </c>
      <c r="AJ313" s="45">
        <v>202</v>
      </c>
      <c r="AK313" s="46">
        <f t="shared" si="202"/>
        <v>52413</v>
      </c>
      <c r="AL313" s="346" t="e">
        <f t="shared" si="193"/>
        <v>#NUM!</v>
      </c>
      <c r="AM313" s="347" t="e">
        <f t="shared" si="181"/>
        <v>#NUM!</v>
      </c>
      <c r="AN313" s="348" t="e">
        <f t="shared" si="194"/>
        <v>#NUM!</v>
      </c>
      <c r="AO313" s="349" t="e">
        <f t="shared" si="182"/>
        <v>#NUM!</v>
      </c>
      <c r="AQ313" s="45">
        <v>202</v>
      </c>
      <c r="AR313" s="46">
        <f t="shared" si="203"/>
        <v>52444</v>
      </c>
      <c r="AS313" s="346">
        <f t="shared" si="195"/>
        <v>0</v>
      </c>
      <c r="AT313" s="347">
        <f t="shared" si="183"/>
        <v>0</v>
      </c>
      <c r="AU313" s="348">
        <f t="shared" si="196"/>
        <v>0</v>
      </c>
      <c r="AV313" s="349">
        <f t="shared" si="184"/>
        <v>0</v>
      </c>
    </row>
    <row r="314" spans="1:48" x14ac:dyDescent="0.45">
      <c r="A314" s="45">
        <v>203</v>
      </c>
      <c r="B314" s="46">
        <f t="shared" si="197"/>
        <v>52444</v>
      </c>
      <c r="C314" s="346" t="e">
        <f t="shared" si="169"/>
        <v>#NUM!</v>
      </c>
      <c r="D314" s="347" t="e">
        <f t="shared" si="174"/>
        <v>#NUM!</v>
      </c>
      <c r="E314" s="355" t="e">
        <f t="shared" si="175"/>
        <v>#NUM!</v>
      </c>
      <c r="F314" s="349" t="e">
        <f t="shared" si="185"/>
        <v>#NUM!</v>
      </c>
      <c r="H314" s="45">
        <v>203</v>
      </c>
      <c r="I314" s="46">
        <f t="shared" si="198"/>
        <v>52444</v>
      </c>
      <c r="J314" s="346" t="e">
        <f t="shared" si="176"/>
        <v>#NUM!</v>
      </c>
      <c r="K314" s="347" t="e">
        <f t="shared" si="171"/>
        <v>#NUM!</v>
      </c>
      <c r="L314" s="348" t="e">
        <f t="shared" si="170"/>
        <v>#NUM!</v>
      </c>
      <c r="M314" s="349" t="e">
        <f t="shared" si="186"/>
        <v>#NUM!</v>
      </c>
      <c r="O314" s="45">
        <v>203</v>
      </c>
      <c r="P314" s="46">
        <f t="shared" si="199"/>
        <v>52444</v>
      </c>
      <c r="Q314" s="346" t="e">
        <f t="shared" si="177"/>
        <v>#NUM!</v>
      </c>
      <c r="R314" s="347" t="e">
        <f t="shared" si="172"/>
        <v>#NUM!</v>
      </c>
      <c r="S314" s="348" t="e">
        <f t="shared" si="187"/>
        <v>#NUM!</v>
      </c>
      <c r="T314" s="349" t="e">
        <f t="shared" si="188"/>
        <v>#NUM!</v>
      </c>
      <c r="V314" s="45">
        <v>203</v>
      </c>
      <c r="W314" s="46">
        <f t="shared" si="200"/>
        <v>52444</v>
      </c>
      <c r="X314" s="346" t="e">
        <f t="shared" si="178"/>
        <v>#NUM!</v>
      </c>
      <c r="Y314" s="347" t="e">
        <f t="shared" si="173"/>
        <v>#NUM!</v>
      </c>
      <c r="Z314" s="348" t="e">
        <f t="shared" si="189"/>
        <v>#NUM!</v>
      </c>
      <c r="AA314" s="349" t="e">
        <f t="shared" si="190"/>
        <v>#NUM!</v>
      </c>
      <c r="AC314" s="45">
        <v>203</v>
      </c>
      <c r="AD314" s="46">
        <f t="shared" si="201"/>
        <v>52444</v>
      </c>
      <c r="AE314" s="346" t="e">
        <f t="shared" si="191"/>
        <v>#NUM!</v>
      </c>
      <c r="AF314" s="347" t="e">
        <f t="shared" si="179"/>
        <v>#NUM!</v>
      </c>
      <c r="AG314" s="348" t="e">
        <f t="shared" si="192"/>
        <v>#NUM!</v>
      </c>
      <c r="AH314" s="349" t="e">
        <f t="shared" si="180"/>
        <v>#NUM!</v>
      </c>
      <c r="AJ314" s="45">
        <v>203</v>
      </c>
      <c r="AK314" s="46">
        <f t="shared" si="202"/>
        <v>52444</v>
      </c>
      <c r="AL314" s="346" t="e">
        <f t="shared" si="193"/>
        <v>#NUM!</v>
      </c>
      <c r="AM314" s="347" t="e">
        <f t="shared" si="181"/>
        <v>#NUM!</v>
      </c>
      <c r="AN314" s="348" t="e">
        <f t="shared" si="194"/>
        <v>#NUM!</v>
      </c>
      <c r="AO314" s="349" t="e">
        <f t="shared" si="182"/>
        <v>#NUM!</v>
      </c>
      <c r="AQ314" s="45">
        <v>203</v>
      </c>
      <c r="AR314" s="46">
        <f t="shared" si="203"/>
        <v>52475</v>
      </c>
      <c r="AS314" s="346">
        <f t="shared" si="195"/>
        <v>0</v>
      </c>
      <c r="AT314" s="347">
        <f t="shared" si="183"/>
        <v>0</v>
      </c>
      <c r="AU314" s="348">
        <f t="shared" si="196"/>
        <v>0</v>
      </c>
      <c r="AV314" s="349">
        <f t="shared" si="184"/>
        <v>0</v>
      </c>
    </row>
    <row r="315" spans="1:48" ht="14.65" thickBot="1" x14ac:dyDescent="0.5">
      <c r="A315" s="47">
        <v>204</v>
      </c>
      <c r="B315" s="48">
        <f t="shared" si="197"/>
        <v>52475</v>
      </c>
      <c r="C315" s="350" t="e">
        <f t="shared" si="169"/>
        <v>#NUM!</v>
      </c>
      <c r="D315" s="351" t="e">
        <f t="shared" si="174"/>
        <v>#NUM!</v>
      </c>
      <c r="E315" s="356" t="e">
        <f t="shared" si="175"/>
        <v>#NUM!</v>
      </c>
      <c r="F315" s="353" t="e">
        <f t="shared" si="185"/>
        <v>#NUM!</v>
      </c>
      <c r="H315" s="47">
        <v>204</v>
      </c>
      <c r="I315" s="48">
        <f t="shared" si="198"/>
        <v>52475</v>
      </c>
      <c r="J315" s="350" t="e">
        <f t="shared" si="176"/>
        <v>#NUM!</v>
      </c>
      <c r="K315" s="351" t="e">
        <f t="shared" si="171"/>
        <v>#NUM!</v>
      </c>
      <c r="L315" s="352" t="e">
        <f t="shared" si="170"/>
        <v>#NUM!</v>
      </c>
      <c r="M315" s="353" t="e">
        <f t="shared" si="186"/>
        <v>#NUM!</v>
      </c>
      <c r="O315" s="47">
        <v>204</v>
      </c>
      <c r="P315" s="48">
        <f t="shared" si="199"/>
        <v>52475</v>
      </c>
      <c r="Q315" s="350" t="e">
        <f t="shared" si="177"/>
        <v>#NUM!</v>
      </c>
      <c r="R315" s="351" t="e">
        <f t="shared" si="172"/>
        <v>#NUM!</v>
      </c>
      <c r="S315" s="352" t="e">
        <f t="shared" si="187"/>
        <v>#NUM!</v>
      </c>
      <c r="T315" s="353" t="e">
        <f t="shared" si="188"/>
        <v>#NUM!</v>
      </c>
      <c r="V315" s="47">
        <v>204</v>
      </c>
      <c r="W315" s="48">
        <f t="shared" si="200"/>
        <v>52475</v>
      </c>
      <c r="X315" s="350" t="e">
        <f t="shared" si="178"/>
        <v>#NUM!</v>
      </c>
      <c r="Y315" s="351" t="e">
        <f t="shared" si="173"/>
        <v>#NUM!</v>
      </c>
      <c r="Z315" s="352" t="e">
        <f t="shared" si="189"/>
        <v>#NUM!</v>
      </c>
      <c r="AA315" s="353" t="e">
        <f t="shared" si="190"/>
        <v>#NUM!</v>
      </c>
      <c r="AC315" s="47">
        <v>204</v>
      </c>
      <c r="AD315" s="48">
        <f t="shared" si="201"/>
        <v>52475</v>
      </c>
      <c r="AE315" s="350" t="e">
        <f t="shared" si="191"/>
        <v>#NUM!</v>
      </c>
      <c r="AF315" s="351" t="e">
        <f t="shared" si="179"/>
        <v>#NUM!</v>
      </c>
      <c r="AG315" s="352" t="e">
        <f t="shared" si="192"/>
        <v>#NUM!</v>
      </c>
      <c r="AH315" s="353" t="e">
        <f t="shared" si="180"/>
        <v>#NUM!</v>
      </c>
      <c r="AJ315" s="47">
        <v>204</v>
      </c>
      <c r="AK315" s="48">
        <f t="shared" si="202"/>
        <v>52475</v>
      </c>
      <c r="AL315" s="350" t="e">
        <f t="shared" si="193"/>
        <v>#NUM!</v>
      </c>
      <c r="AM315" s="351" t="e">
        <f t="shared" si="181"/>
        <v>#NUM!</v>
      </c>
      <c r="AN315" s="352" t="e">
        <f t="shared" si="194"/>
        <v>#NUM!</v>
      </c>
      <c r="AO315" s="353" t="e">
        <f t="shared" si="182"/>
        <v>#NUM!</v>
      </c>
      <c r="AQ315" s="47">
        <v>204</v>
      </c>
      <c r="AR315" s="48">
        <f t="shared" si="203"/>
        <v>52505</v>
      </c>
      <c r="AS315" s="350">
        <f t="shared" si="195"/>
        <v>0</v>
      </c>
      <c r="AT315" s="351">
        <f t="shared" si="183"/>
        <v>0</v>
      </c>
      <c r="AU315" s="352">
        <f t="shared" si="196"/>
        <v>0</v>
      </c>
      <c r="AV315" s="353">
        <f t="shared" si="184"/>
        <v>0</v>
      </c>
    </row>
    <row r="316" spans="1:48" x14ac:dyDescent="0.45">
      <c r="A316" s="43">
        <v>205</v>
      </c>
      <c r="B316" s="44">
        <f t="shared" si="197"/>
        <v>52505</v>
      </c>
      <c r="C316" s="344" t="e">
        <f t="shared" si="169"/>
        <v>#NUM!</v>
      </c>
      <c r="D316" s="253" t="e">
        <f t="shared" si="174"/>
        <v>#NUM!</v>
      </c>
      <c r="E316" s="354" t="e">
        <f t="shared" si="175"/>
        <v>#NUM!</v>
      </c>
      <c r="F316" s="254" t="e">
        <f t="shared" si="185"/>
        <v>#NUM!</v>
      </c>
      <c r="H316" s="43">
        <v>205</v>
      </c>
      <c r="I316" s="44">
        <f t="shared" si="198"/>
        <v>52505</v>
      </c>
      <c r="J316" s="344" t="e">
        <f t="shared" si="176"/>
        <v>#NUM!</v>
      </c>
      <c r="K316" s="253" t="e">
        <f t="shared" si="171"/>
        <v>#NUM!</v>
      </c>
      <c r="L316" s="345" t="e">
        <f t="shared" si="170"/>
        <v>#NUM!</v>
      </c>
      <c r="M316" s="254" t="e">
        <f t="shared" si="186"/>
        <v>#NUM!</v>
      </c>
      <c r="O316" s="43">
        <v>205</v>
      </c>
      <c r="P316" s="44">
        <f t="shared" si="199"/>
        <v>52505</v>
      </c>
      <c r="Q316" s="344" t="e">
        <f t="shared" si="177"/>
        <v>#NUM!</v>
      </c>
      <c r="R316" s="253" t="e">
        <f t="shared" si="172"/>
        <v>#NUM!</v>
      </c>
      <c r="S316" s="345" t="e">
        <f t="shared" si="187"/>
        <v>#NUM!</v>
      </c>
      <c r="T316" s="254" t="e">
        <f t="shared" si="188"/>
        <v>#NUM!</v>
      </c>
      <c r="V316" s="43">
        <v>205</v>
      </c>
      <c r="W316" s="44">
        <f t="shared" si="200"/>
        <v>52505</v>
      </c>
      <c r="X316" s="344" t="e">
        <f t="shared" si="178"/>
        <v>#NUM!</v>
      </c>
      <c r="Y316" s="253" t="e">
        <f t="shared" si="173"/>
        <v>#NUM!</v>
      </c>
      <c r="Z316" s="345" t="e">
        <f t="shared" si="189"/>
        <v>#NUM!</v>
      </c>
      <c r="AA316" s="254" t="e">
        <f t="shared" si="190"/>
        <v>#NUM!</v>
      </c>
      <c r="AC316" s="43">
        <v>205</v>
      </c>
      <c r="AD316" s="44">
        <f t="shared" si="201"/>
        <v>52505</v>
      </c>
      <c r="AE316" s="344" t="e">
        <f t="shared" si="191"/>
        <v>#NUM!</v>
      </c>
      <c r="AF316" s="253" t="e">
        <f t="shared" si="179"/>
        <v>#NUM!</v>
      </c>
      <c r="AG316" s="345" t="e">
        <f t="shared" si="192"/>
        <v>#NUM!</v>
      </c>
      <c r="AH316" s="254" t="e">
        <f t="shared" si="180"/>
        <v>#NUM!</v>
      </c>
      <c r="AJ316" s="43">
        <v>205</v>
      </c>
      <c r="AK316" s="44">
        <f t="shared" si="202"/>
        <v>52505</v>
      </c>
      <c r="AL316" s="344" t="e">
        <f t="shared" si="193"/>
        <v>#NUM!</v>
      </c>
      <c r="AM316" s="253" t="e">
        <f t="shared" si="181"/>
        <v>#NUM!</v>
      </c>
      <c r="AN316" s="345" t="e">
        <f t="shared" si="194"/>
        <v>#NUM!</v>
      </c>
      <c r="AO316" s="254" t="e">
        <f t="shared" si="182"/>
        <v>#NUM!</v>
      </c>
      <c r="AQ316" s="43">
        <v>205</v>
      </c>
      <c r="AR316" s="44">
        <f t="shared" si="203"/>
        <v>52536</v>
      </c>
      <c r="AS316" s="344">
        <f t="shared" si="195"/>
        <v>0</v>
      </c>
      <c r="AT316" s="253">
        <f t="shared" si="183"/>
        <v>0</v>
      </c>
      <c r="AU316" s="345">
        <f t="shared" si="196"/>
        <v>0</v>
      </c>
      <c r="AV316" s="254">
        <f t="shared" si="184"/>
        <v>0</v>
      </c>
    </row>
    <row r="317" spans="1:48" x14ac:dyDescent="0.45">
      <c r="A317" s="45">
        <v>206</v>
      </c>
      <c r="B317" s="46">
        <f t="shared" si="197"/>
        <v>52536</v>
      </c>
      <c r="C317" s="346" t="e">
        <f t="shared" ref="C317:C380" si="204">C316-D317</f>
        <v>#NUM!</v>
      </c>
      <c r="D317" s="347" t="e">
        <f t="shared" si="174"/>
        <v>#NUM!</v>
      </c>
      <c r="E317" s="355" t="e">
        <f t="shared" si="175"/>
        <v>#NUM!</v>
      </c>
      <c r="F317" s="349" t="e">
        <f t="shared" si="185"/>
        <v>#NUM!</v>
      </c>
      <c r="H317" s="45">
        <v>206</v>
      </c>
      <c r="I317" s="46">
        <f t="shared" si="198"/>
        <v>52536</v>
      </c>
      <c r="J317" s="346" t="e">
        <f t="shared" si="176"/>
        <v>#NUM!</v>
      </c>
      <c r="K317" s="347" t="e">
        <f t="shared" si="171"/>
        <v>#NUM!</v>
      </c>
      <c r="L317" s="348" t="e">
        <f t="shared" ref="L317:L380" si="205">M317-K317</f>
        <v>#NUM!</v>
      </c>
      <c r="M317" s="349" t="e">
        <f t="shared" si="186"/>
        <v>#NUM!</v>
      </c>
      <c r="O317" s="45">
        <v>206</v>
      </c>
      <c r="P317" s="46">
        <f t="shared" si="199"/>
        <v>52536</v>
      </c>
      <c r="Q317" s="346" t="e">
        <f t="shared" si="177"/>
        <v>#NUM!</v>
      </c>
      <c r="R317" s="347" t="e">
        <f t="shared" si="172"/>
        <v>#NUM!</v>
      </c>
      <c r="S317" s="348" t="e">
        <f t="shared" si="187"/>
        <v>#NUM!</v>
      </c>
      <c r="T317" s="349" t="e">
        <f t="shared" si="188"/>
        <v>#NUM!</v>
      </c>
      <c r="V317" s="45">
        <v>206</v>
      </c>
      <c r="W317" s="46">
        <f t="shared" si="200"/>
        <v>52536</v>
      </c>
      <c r="X317" s="346" t="e">
        <f t="shared" si="178"/>
        <v>#NUM!</v>
      </c>
      <c r="Y317" s="347" t="e">
        <f t="shared" si="173"/>
        <v>#NUM!</v>
      </c>
      <c r="Z317" s="348" t="e">
        <f t="shared" si="189"/>
        <v>#NUM!</v>
      </c>
      <c r="AA317" s="349" t="e">
        <f t="shared" si="190"/>
        <v>#NUM!</v>
      </c>
      <c r="AC317" s="45">
        <v>206</v>
      </c>
      <c r="AD317" s="46">
        <f t="shared" si="201"/>
        <v>52536</v>
      </c>
      <c r="AE317" s="346" t="e">
        <f t="shared" si="191"/>
        <v>#NUM!</v>
      </c>
      <c r="AF317" s="347" t="e">
        <f t="shared" si="179"/>
        <v>#NUM!</v>
      </c>
      <c r="AG317" s="348" t="e">
        <f t="shared" si="192"/>
        <v>#NUM!</v>
      </c>
      <c r="AH317" s="349" t="e">
        <f t="shared" si="180"/>
        <v>#NUM!</v>
      </c>
      <c r="AJ317" s="45">
        <v>206</v>
      </c>
      <c r="AK317" s="46">
        <f t="shared" si="202"/>
        <v>52536</v>
      </c>
      <c r="AL317" s="346" t="e">
        <f t="shared" si="193"/>
        <v>#NUM!</v>
      </c>
      <c r="AM317" s="347" t="e">
        <f t="shared" si="181"/>
        <v>#NUM!</v>
      </c>
      <c r="AN317" s="348" t="e">
        <f t="shared" si="194"/>
        <v>#NUM!</v>
      </c>
      <c r="AO317" s="349" t="e">
        <f t="shared" si="182"/>
        <v>#NUM!</v>
      </c>
      <c r="AQ317" s="45">
        <v>206</v>
      </c>
      <c r="AR317" s="46">
        <f t="shared" si="203"/>
        <v>52566</v>
      </c>
      <c r="AS317" s="346">
        <f t="shared" si="195"/>
        <v>0</v>
      </c>
      <c r="AT317" s="347">
        <f t="shared" si="183"/>
        <v>0</v>
      </c>
      <c r="AU317" s="348">
        <f t="shared" si="196"/>
        <v>0</v>
      </c>
      <c r="AV317" s="349">
        <f t="shared" si="184"/>
        <v>0</v>
      </c>
    </row>
    <row r="318" spans="1:48" x14ac:dyDescent="0.45">
      <c r="A318" s="45">
        <v>207</v>
      </c>
      <c r="B318" s="46">
        <f t="shared" si="197"/>
        <v>52566</v>
      </c>
      <c r="C318" s="346" t="e">
        <f t="shared" si="204"/>
        <v>#NUM!</v>
      </c>
      <c r="D318" s="347" t="e">
        <f t="shared" si="174"/>
        <v>#NUM!</v>
      </c>
      <c r="E318" s="355" t="e">
        <f t="shared" si="175"/>
        <v>#NUM!</v>
      </c>
      <c r="F318" s="349" t="e">
        <f t="shared" si="185"/>
        <v>#NUM!</v>
      </c>
      <c r="H318" s="45">
        <v>207</v>
      </c>
      <c r="I318" s="46">
        <f t="shared" si="198"/>
        <v>52566</v>
      </c>
      <c r="J318" s="346" t="e">
        <f t="shared" si="176"/>
        <v>#NUM!</v>
      </c>
      <c r="K318" s="347" t="e">
        <f t="shared" si="171"/>
        <v>#NUM!</v>
      </c>
      <c r="L318" s="348" t="e">
        <f t="shared" si="205"/>
        <v>#NUM!</v>
      </c>
      <c r="M318" s="349" t="e">
        <f t="shared" si="186"/>
        <v>#NUM!</v>
      </c>
      <c r="O318" s="45">
        <v>207</v>
      </c>
      <c r="P318" s="46">
        <f t="shared" si="199"/>
        <v>52566</v>
      </c>
      <c r="Q318" s="346" t="e">
        <f t="shared" si="177"/>
        <v>#NUM!</v>
      </c>
      <c r="R318" s="347" t="e">
        <f t="shared" si="172"/>
        <v>#NUM!</v>
      </c>
      <c r="S318" s="348" t="e">
        <f t="shared" si="187"/>
        <v>#NUM!</v>
      </c>
      <c r="T318" s="349" t="e">
        <f t="shared" si="188"/>
        <v>#NUM!</v>
      </c>
      <c r="V318" s="45">
        <v>207</v>
      </c>
      <c r="W318" s="46">
        <f t="shared" si="200"/>
        <v>52566</v>
      </c>
      <c r="X318" s="346" t="e">
        <f t="shared" si="178"/>
        <v>#NUM!</v>
      </c>
      <c r="Y318" s="347" t="e">
        <f t="shared" si="173"/>
        <v>#NUM!</v>
      </c>
      <c r="Z318" s="348" t="e">
        <f t="shared" si="189"/>
        <v>#NUM!</v>
      </c>
      <c r="AA318" s="349" t="e">
        <f t="shared" si="190"/>
        <v>#NUM!</v>
      </c>
      <c r="AC318" s="45">
        <v>207</v>
      </c>
      <c r="AD318" s="46">
        <f t="shared" si="201"/>
        <v>52566</v>
      </c>
      <c r="AE318" s="346" t="e">
        <f t="shared" si="191"/>
        <v>#NUM!</v>
      </c>
      <c r="AF318" s="347" t="e">
        <f t="shared" si="179"/>
        <v>#NUM!</v>
      </c>
      <c r="AG318" s="348" t="e">
        <f t="shared" si="192"/>
        <v>#NUM!</v>
      </c>
      <c r="AH318" s="349" t="e">
        <f t="shared" si="180"/>
        <v>#NUM!</v>
      </c>
      <c r="AJ318" s="45">
        <v>207</v>
      </c>
      <c r="AK318" s="46">
        <f t="shared" si="202"/>
        <v>52566</v>
      </c>
      <c r="AL318" s="346" t="e">
        <f t="shared" si="193"/>
        <v>#NUM!</v>
      </c>
      <c r="AM318" s="347" t="e">
        <f t="shared" si="181"/>
        <v>#NUM!</v>
      </c>
      <c r="AN318" s="348" t="e">
        <f t="shared" si="194"/>
        <v>#NUM!</v>
      </c>
      <c r="AO318" s="349" t="e">
        <f t="shared" si="182"/>
        <v>#NUM!</v>
      </c>
      <c r="AQ318" s="45">
        <v>207</v>
      </c>
      <c r="AR318" s="46">
        <f t="shared" si="203"/>
        <v>52597</v>
      </c>
      <c r="AS318" s="346">
        <f t="shared" si="195"/>
        <v>0</v>
      </c>
      <c r="AT318" s="347">
        <f t="shared" si="183"/>
        <v>0</v>
      </c>
      <c r="AU318" s="348">
        <f t="shared" si="196"/>
        <v>0</v>
      </c>
      <c r="AV318" s="349">
        <f t="shared" si="184"/>
        <v>0</v>
      </c>
    </row>
    <row r="319" spans="1:48" x14ac:dyDescent="0.45">
      <c r="A319" s="45">
        <v>208</v>
      </c>
      <c r="B319" s="46">
        <f t="shared" si="197"/>
        <v>52597</v>
      </c>
      <c r="C319" s="346" t="e">
        <f t="shared" si="204"/>
        <v>#NUM!</v>
      </c>
      <c r="D319" s="347" t="e">
        <f t="shared" si="174"/>
        <v>#NUM!</v>
      </c>
      <c r="E319" s="355" t="e">
        <f t="shared" si="175"/>
        <v>#NUM!</v>
      </c>
      <c r="F319" s="349" t="e">
        <f t="shared" si="185"/>
        <v>#NUM!</v>
      </c>
      <c r="H319" s="45">
        <v>208</v>
      </c>
      <c r="I319" s="46">
        <f t="shared" si="198"/>
        <v>52597</v>
      </c>
      <c r="J319" s="346" t="e">
        <f t="shared" si="176"/>
        <v>#NUM!</v>
      </c>
      <c r="K319" s="347" t="e">
        <f t="shared" si="171"/>
        <v>#NUM!</v>
      </c>
      <c r="L319" s="348" t="e">
        <f t="shared" si="205"/>
        <v>#NUM!</v>
      </c>
      <c r="M319" s="349" t="e">
        <f t="shared" si="186"/>
        <v>#NUM!</v>
      </c>
      <c r="O319" s="45">
        <v>208</v>
      </c>
      <c r="P319" s="46">
        <f t="shared" si="199"/>
        <v>52597</v>
      </c>
      <c r="Q319" s="346" t="e">
        <f t="shared" si="177"/>
        <v>#NUM!</v>
      </c>
      <c r="R319" s="347" t="e">
        <f t="shared" si="172"/>
        <v>#NUM!</v>
      </c>
      <c r="S319" s="348" t="e">
        <f t="shared" si="187"/>
        <v>#NUM!</v>
      </c>
      <c r="T319" s="349" t="e">
        <f t="shared" si="188"/>
        <v>#NUM!</v>
      </c>
      <c r="V319" s="45">
        <v>208</v>
      </c>
      <c r="W319" s="46">
        <f t="shared" si="200"/>
        <v>52597</v>
      </c>
      <c r="X319" s="346" t="e">
        <f t="shared" si="178"/>
        <v>#NUM!</v>
      </c>
      <c r="Y319" s="347" t="e">
        <f t="shared" si="173"/>
        <v>#NUM!</v>
      </c>
      <c r="Z319" s="348" t="e">
        <f t="shared" si="189"/>
        <v>#NUM!</v>
      </c>
      <c r="AA319" s="349" t="e">
        <f t="shared" si="190"/>
        <v>#NUM!</v>
      </c>
      <c r="AC319" s="45">
        <v>208</v>
      </c>
      <c r="AD319" s="46">
        <f t="shared" si="201"/>
        <v>52597</v>
      </c>
      <c r="AE319" s="346" t="e">
        <f t="shared" si="191"/>
        <v>#NUM!</v>
      </c>
      <c r="AF319" s="347" t="e">
        <f t="shared" si="179"/>
        <v>#NUM!</v>
      </c>
      <c r="AG319" s="348" t="e">
        <f t="shared" si="192"/>
        <v>#NUM!</v>
      </c>
      <c r="AH319" s="349" t="e">
        <f t="shared" si="180"/>
        <v>#NUM!</v>
      </c>
      <c r="AJ319" s="45">
        <v>208</v>
      </c>
      <c r="AK319" s="46">
        <f t="shared" si="202"/>
        <v>52597</v>
      </c>
      <c r="AL319" s="346" t="e">
        <f t="shared" si="193"/>
        <v>#NUM!</v>
      </c>
      <c r="AM319" s="347" t="e">
        <f t="shared" si="181"/>
        <v>#NUM!</v>
      </c>
      <c r="AN319" s="348" t="e">
        <f t="shared" si="194"/>
        <v>#NUM!</v>
      </c>
      <c r="AO319" s="349" t="e">
        <f t="shared" si="182"/>
        <v>#NUM!</v>
      </c>
      <c r="AQ319" s="45">
        <v>208</v>
      </c>
      <c r="AR319" s="46">
        <f t="shared" si="203"/>
        <v>52628</v>
      </c>
      <c r="AS319" s="346">
        <f t="shared" si="195"/>
        <v>0</v>
      </c>
      <c r="AT319" s="347">
        <f t="shared" si="183"/>
        <v>0</v>
      </c>
      <c r="AU319" s="348">
        <f t="shared" si="196"/>
        <v>0</v>
      </c>
      <c r="AV319" s="349">
        <f t="shared" si="184"/>
        <v>0</v>
      </c>
    </row>
    <row r="320" spans="1:48" x14ac:dyDescent="0.45">
      <c r="A320" s="45">
        <v>209</v>
      </c>
      <c r="B320" s="46">
        <f t="shared" si="197"/>
        <v>52628</v>
      </c>
      <c r="C320" s="346" t="e">
        <f t="shared" si="204"/>
        <v>#NUM!</v>
      </c>
      <c r="D320" s="347" t="e">
        <f t="shared" si="174"/>
        <v>#NUM!</v>
      </c>
      <c r="E320" s="355" t="e">
        <f t="shared" si="175"/>
        <v>#NUM!</v>
      </c>
      <c r="F320" s="349" t="e">
        <f t="shared" si="185"/>
        <v>#NUM!</v>
      </c>
      <c r="H320" s="45">
        <v>209</v>
      </c>
      <c r="I320" s="46">
        <f t="shared" si="198"/>
        <v>52628</v>
      </c>
      <c r="J320" s="346" t="e">
        <f t="shared" si="176"/>
        <v>#NUM!</v>
      </c>
      <c r="K320" s="347" t="e">
        <f t="shared" si="171"/>
        <v>#NUM!</v>
      </c>
      <c r="L320" s="348" t="e">
        <f t="shared" si="205"/>
        <v>#NUM!</v>
      </c>
      <c r="M320" s="349" t="e">
        <f t="shared" si="186"/>
        <v>#NUM!</v>
      </c>
      <c r="O320" s="45">
        <v>209</v>
      </c>
      <c r="P320" s="46">
        <f t="shared" si="199"/>
        <v>52628</v>
      </c>
      <c r="Q320" s="346" t="e">
        <f t="shared" si="177"/>
        <v>#NUM!</v>
      </c>
      <c r="R320" s="347" t="e">
        <f t="shared" si="172"/>
        <v>#NUM!</v>
      </c>
      <c r="S320" s="348" t="e">
        <f t="shared" si="187"/>
        <v>#NUM!</v>
      </c>
      <c r="T320" s="349" t="e">
        <f t="shared" si="188"/>
        <v>#NUM!</v>
      </c>
      <c r="V320" s="45">
        <v>209</v>
      </c>
      <c r="W320" s="46">
        <f t="shared" si="200"/>
        <v>52628</v>
      </c>
      <c r="X320" s="346" t="e">
        <f t="shared" si="178"/>
        <v>#NUM!</v>
      </c>
      <c r="Y320" s="347" t="e">
        <f t="shared" si="173"/>
        <v>#NUM!</v>
      </c>
      <c r="Z320" s="348" t="e">
        <f t="shared" si="189"/>
        <v>#NUM!</v>
      </c>
      <c r="AA320" s="349" t="e">
        <f t="shared" si="190"/>
        <v>#NUM!</v>
      </c>
      <c r="AC320" s="45">
        <v>209</v>
      </c>
      <c r="AD320" s="46">
        <f t="shared" si="201"/>
        <v>52628</v>
      </c>
      <c r="AE320" s="346" t="e">
        <f t="shared" si="191"/>
        <v>#NUM!</v>
      </c>
      <c r="AF320" s="347" t="e">
        <f t="shared" si="179"/>
        <v>#NUM!</v>
      </c>
      <c r="AG320" s="348" t="e">
        <f t="shared" si="192"/>
        <v>#NUM!</v>
      </c>
      <c r="AH320" s="349" t="e">
        <f t="shared" si="180"/>
        <v>#NUM!</v>
      </c>
      <c r="AJ320" s="45">
        <v>209</v>
      </c>
      <c r="AK320" s="46">
        <f t="shared" si="202"/>
        <v>52628</v>
      </c>
      <c r="AL320" s="346" t="e">
        <f t="shared" si="193"/>
        <v>#NUM!</v>
      </c>
      <c r="AM320" s="347" t="e">
        <f t="shared" si="181"/>
        <v>#NUM!</v>
      </c>
      <c r="AN320" s="348" t="e">
        <f t="shared" si="194"/>
        <v>#NUM!</v>
      </c>
      <c r="AO320" s="349" t="e">
        <f t="shared" si="182"/>
        <v>#NUM!</v>
      </c>
      <c r="AQ320" s="45">
        <v>209</v>
      </c>
      <c r="AR320" s="46">
        <f t="shared" si="203"/>
        <v>52657</v>
      </c>
      <c r="AS320" s="346">
        <f t="shared" si="195"/>
        <v>0</v>
      </c>
      <c r="AT320" s="347">
        <f t="shared" si="183"/>
        <v>0</v>
      </c>
      <c r="AU320" s="348">
        <f t="shared" si="196"/>
        <v>0</v>
      </c>
      <c r="AV320" s="349">
        <f t="shared" si="184"/>
        <v>0</v>
      </c>
    </row>
    <row r="321" spans="1:48" x14ac:dyDescent="0.45">
      <c r="A321" s="45">
        <v>210</v>
      </c>
      <c r="B321" s="46">
        <f t="shared" si="197"/>
        <v>52657</v>
      </c>
      <c r="C321" s="346" t="e">
        <f t="shared" si="204"/>
        <v>#NUM!</v>
      </c>
      <c r="D321" s="347" t="e">
        <f t="shared" si="174"/>
        <v>#NUM!</v>
      </c>
      <c r="E321" s="355" t="e">
        <f t="shared" si="175"/>
        <v>#NUM!</v>
      </c>
      <c r="F321" s="349" t="e">
        <f t="shared" si="185"/>
        <v>#NUM!</v>
      </c>
      <c r="H321" s="45">
        <v>210</v>
      </c>
      <c r="I321" s="46">
        <f t="shared" si="198"/>
        <v>52657</v>
      </c>
      <c r="J321" s="346" t="e">
        <f t="shared" si="176"/>
        <v>#NUM!</v>
      </c>
      <c r="K321" s="347" t="e">
        <f t="shared" si="171"/>
        <v>#NUM!</v>
      </c>
      <c r="L321" s="348" t="e">
        <f t="shared" si="205"/>
        <v>#NUM!</v>
      </c>
      <c r="M321" s="349" t="e">
        <f t="shared" si="186"/>
        <v>#NUM!</v>
      </c>
      <c r="O321" s="45">
        <v>210</v>
      </c>
      <c r="P321" s="46">
        <f t="shared" si="199"/>
        <v>52657</v>
      </c>
      <c r="Q321" s="346" t="e">
        <f t="shared" si="177"/>
        <v>#NUM!</v>
      </c>
      <c r="R321" s="347" t="e">
        <f t="shared" si="172"/>
        <v>#NUM!</v>
      </c>
      <c r="S321" s="348" t="e">
        <f t="shared" si="187"/>
        <v>#NUM!</v>
      </c>
      <c r="T321" s="349" t="e">
        <f t="shared" si="188"/>
        <v>#NUM!</v>
      </c>
      <c r="V321" s="45">
        <v>210</v>
      </c>
      <c r="W321" s="46">
        <f t="shared" si="200"/>
        <v>52657</v>
      </c>
      <c r="X321" s="346" t="e">
        <f t="shared" si="178"/>
        <v>#NUM!</v>
      </c>
      <c r="Y321" s="347" t="e">
        <f t="shared" si="173"/>
        <v>#NUM!</v>
      </c>
      <c r="Z321" s="348" t="e">
        <f t="shared" si="189"/>
        <v>#NUM!</v>
      </c>
      <c r="AA321" s="349" t="e">
        <f t="shared" si="190"/>
        <v>#NUM!</v>
      </c>
      <c r="AC321" s="45">
        <v>210</v>
      </c>
      <c r="AD321" s="46">
        <f t="shared" si="201"/>
        <v>52657</v>
      </c>
      <c r="AE321" s="346" t="e">
        <f t="shared" si="191"/>
        <v>#NUM!</v>
      </c>
      <c r="AF321" s="347" t="e">
        <f t="shared" si="179"/>
        <v>#NUM!</v>
      </c>
      <c r="AG321" s="348" t="e">
        <f t="shared" si="192"/>
        <v>#NUM!</v>
      </c>
      <c r="AH321" s="349" t="e">
        <f t="shared" si="180"/>
        <v>#NUM!</v>
      </c>
      <c r="AJ321" s="45">
        <v>210</v>
      </c>
      <c r="AK321" s="46">
        <f t="shared" si="202"/>
        <v>52657</v>
      </c>
      <c r="AL321" s="346" t="e">
        <f t="shared" si="193"/>
        <v>#NUM!</v>
      </c>
      <c r="AM321" s="347" t="e">
        <f t="shared" si="181"/>
        <v>#NUM!</v>
      </c>
      <c r="AN321" s="348" t="e">
        <f t="shared" si="194"/>
        <v>#NUM!</v>
      </c>
      <c r="AO321" s="349" t="e">
        <f t="shared" si="182"/>
        <v>#NUM!</v>
      </c>
      <c r="AQ321" s="45">
        <v>210</v>
      </c>
      <c r="AR321" s="46">
        <f t="shared" si="203"/>
        <v>52688</v>
      </c>
      <c r="AS321" s="346">
        <f t="shared" si="195"/>
        <v>0</v>
      </c>
      <c r="AT321" s="347">
        <f t="shared" si="183"/>
        <v>0</v>
      </c>
      <c r="AU321" s="348">
        <f t="shared" si="196"/>
        <v>0</v>
      </c>
      <c r="AV321" s="349">
        <f t="shared" si="184"/>
        <v>0</v>
      </c>
    </row>
    <row r="322" spans="1:48" x14ac:dyDescent="0.45">
      <c r="A322" s="45">
        <v>211</v>
      </c>
      <c r="B322" s="46">
        <f t="shared" si="197"/>
        <v>52688</v>
      </c>
      <c r="C322" s="346" t="e">
        <f t="shared" si="204"/>
        <v>#NUM!</v>
      </c>
      <c r="D322" s="347" t="e">
        <f t="shared" si="174"/>
        <v>#NUM!</v>
      </c>
      <c r="E322" s="355" t="e">
        <f t="shared" si="175"/>
        <v>#NUM!</v>
      </c>
      <c r="F322" s="349" t="e">
        <f t="shared" si="185"/>
        <v>#NUM!</v>
      </c>
      <c r="H322" s="45">
        <v>211</v>
      </c>
      <c r="I322" s="46">
        <f t="shared" si="198"/>
        <v>52688</v>
      </c>
      <c r="J322" s="346" t="e">
        <f t="shared" si="176"/>
        <v>#NUM!</v>
      </c>
      <c r="K322" s="347" t="e">
        <f t="shared" si="171"/>
        <v>#NUM!</v>
      </c>
      <c r="L322" s="348" t="e">
        <f t="shared" si="205"/>
        <v>#NUM!</v>
      </c>
      <c r="M322" s="349" t="e">
        <f t="shared" si="186"/>
        <v>#NUM!</v>
      </c>
      <c r="O322" s="45">
        <v>211</v>
      </c>
      <c r="P322" s="46">
        <f t="shared" si="199"/>
        <v>52688</v>
      </c>
      <c r="Q322" s="346" t="e">
        <f t="shared" si="177"/>
        <v>#NUM!</v>
      </c>
      <c r="R322" s="347" t="e">
        <f t="shared" si="172"/>
        <v>#NUM!</v>
      </c>
      <c r="S322" s="348" t="e">
        <f t="shared" si="187"/>
        <v>#NUM!</v>
      </c>
      <c r="T322" s="349" t="e">
        <f t="shared" si="188"/>
        <v>#NUM!</v>
      </c>
      <c r="V322" s="45">
        <v>211</v>
      </c>
      <c r="W322" s="46">
        <f t="shared" si="200"/>
        <v>52688</v>
      </c>
      <c r="X322" s="346" t="e">
        <f t="shared" si="178"/>
        <v>#NUM!</v>
      </c>
      <c r="Y322" s="347" t="e">
        <f t="shared" si="173"/>
        <v>#NUM!</v>
      </c>
      <c r="Z322" s="348" t="e">
        <f t="shared" si="189"/>
        <v>#NUM!</v>
      </c>
      <c r="AA322" s="349" t="e">
        <f t="shared" si="190"/>
        <v>#NUM!</v>
      </c>
      <c r="AC322" s="45">
        <v>211</v>
      </c>
      <c r="AD322" s="46">
        <f t="shared" si="201"/>
        <v>52688</v>
      </c>
      <c r="AE322" s="346" t="e">
        <f t="shared" si="191"/>
        <v>#NUM!</v>
      </c>
      <c r="AF322" s="347" t="e">
        <f t="shared" si="179"/>
        <v>#NUM!</v>
      </c>
      <c r="AG322" s="348" t="e">
        <f t="shared" si="192"/>
        <v>#NUM!</v>
      </c>
      <c r="AH322" s="349" t="e">
        <f t="shared" si="180"/>
        <v>#NUM!</v>
      </c>
      <c r="AJ322" s="45">
        <v>211</v>
      </c>
      <c r="AK322" s="46">
        <f t="shared" si="202"/>
        <v>52688</v>
      </c>
      <c r="AL322" s="346" t="e">
        <f t="shared" si="193"/>
        <v>#NUM!</v>
      </c>
      <c r="AM322" s="347" t="e">
        <f t="shared" si="181"/>
        <v>#NUM!</v>
      </c>
      <c r="AN322" s="348" t="e">
        <f t="shared" si="194"/>
        <v>#NUM!</v>
      </c>
      <c r="AO322" s="349" t="e">
        <f t="shared" si="182"/>
        <v>#NUM!</v>
      </c>
      <c r="AQ322" s="45">
        <v>211</v>
      </c>
      <c r="AR322" s="46">
        <f t="shared" si="203"/>
        <v>52718</v>
      </c>
      <c r="AS322" s="346">
        <f t="shared" si="195"/>
        <v>0</v>
      </c>
      <c r="AT322" s="347">
        <f t="shared" si="183"/>
        <v>0</v>
      </c>
      <c r="AU322" s="348">
        <f t="shared" si="196"/>
        <v>0</v>
      </c>
      <c r="AV322" s="349">
        <f t="shared" si="184"/>
        <v>0</v>
      </c>
    </row>
    <row r="323" spans="1:48" x14ac:dyDescent="0.45">
      <c r="A323" s="45">
        <v>212</v>
      </c>
      <c r="B323" s="46">
        <f t="shared" si="197"/>
        <v>52718</v>
      </c>
      <c r="C323" s="346" t="e">
        <f t="shared" si="204"/>
        <v>#NUM!</v>
      </c>
      <c r="D323" s="347" t="e">
        <f t="shared" si="174"/>
        <v>#NUM!</v>
      </c>
      <c r="E323" s="355" t="e">
        <f t="shared" si="175"/>
        <v>#NUM!</v>
      </c>
      <c r="F323" s="349" t="e">
        <f t="shared" si="185"/>
        <v>#NUM!</v>
      </c>
      <c r="H323" s="45">
        <v>212</v>
      </c>
      <c r="I323" s="46">
        <f t="shared" si="198"/>
        <v>52718</v>
      </c>
      <c r="J323" s="346" t="e">
        <f t="shared" si="176"/>
        <v>#NUM!</v>
      </c>
      <c r="K323" s="347" t="e">
        <f t="shared" si="171"/>
        <v>#NUM!</v>
      </c>
      <c r="L323" s="348" t="e">
        <f t="shared" si="205"/>
        <v>#NUM!</v>
      </c>
      <c r="M323" s="349" t="e">
        <f t="shared" si="186"/>
        <v>#NUM!</v>
      </c>
      <c r="O323" s="45">
        <v>212</v>
      </c>
      <c r="P323" s="46">
        <f t="shared" si="199"/>
        <v>52718</v>
      </c>
      <c r="Q323" s="346" t="e">
        <f t="shared" si="177"/>
        <v>#NUM!</v>
      </c>
      <c r="R323" s="347" t="e">
        <f t="shared" si="172"/>
        <v>#NUM!</v>
      </c>
      <c r="S323" s="348" t="e">
        <f t="shared" si="187"/>
        <v>#NUM!</v>
      </c>
      <c r="T323" s="349" t="e">
        <f t="shared" si="188"/>
        <v>#NUM!</v>
      </c>
      <c r="V323" s="45">
        <v>212</v>
      </c>
      <c r="W323" s="46">
        <f t="shared" si="200"/>
        <v>52718</v>
      </c>
      <c r="X323" s="346" t="e">
        <f t="shared" si="178"/>
        <v>#NUM!</v>
      </c>
      <c r="Y323" s="347" t="e">
        <f t="shared" si="173"/>
        <v>#NUM!</v>
      </c>
      <c r="Z323" s="348" t="e">
        <f t="shared" si="189"/>
        <v>#NUM!</v>
      </c>
      <c r="AA323" s="349" t="e">
        <f t="shared" si="190"/>
        <v>#NUM!</v>
      </c>
      <c r="AC323" s="45">
        <v>212</v>
      </c>
      <c r="AD323" s="46">
        <f t="shared" si="201"/>
        <v>52718</v>
      </c>
      <c r="AE323" s="346" t="e">
        <f t="shared" si="191"/>
        <v>#NUM!</v>
      </c>
      <c r="AF323" s="347" t="e">
        <f t="shared" si="179"/>
        <v>#NUM!</v>
      </c>
      <c r="AG323" s="348" t="e">
        <f t="shared" si="192"/>
        <v>#NUM!</v>
      </c>
      <c r="AH323" s="349" t="e">
        <f t="shared" si="180"/>
        <v>#NUM!</v>
      </c>
      <c r="AJ323" s="45">
        <v>212</v>
      </c>
      <c r="AK323" s="46">
        <f t="shared" si="202"/>
        <v>52718</v>
      </c>
      <c r="AL323" s="346" t="e">
        <f t="shared" si="193"/>
        <v>#NUM!</v>
      </c>
      <c r="AM323" s="347" t="e">
        <f t="shared" si="181"/>
        <v>#NUM!</v>
      </c>
      <c r="AN323" s="348" t="e">
        <f t="shared" si="194"/>
        <v>#NUM!</v>
      </c>
      <c r="AO323" s="349" t="e">
        <f t="shared" si="182"/>
        <v>#NUM!</v>
      </c>
      <c r="AQ323" s="45">
        <v>212</v>
      </c>
      <c r="AR323" s="46">
        <f t="shared" si="203"/>
        <v>52749</v>
      </c>
      <c r="AS323" s="346">
        <f t="shared" si="195"/>
        <v>0</v>
      </c>
      <c r="AT323" s="347">
        <f t="shared" si="183"/>
        <v>0</v>
      </c>
      <c r="AU323" s="348">
        <f t="shared" si="196"/>
        <v>0</v>
      </c>
      <c r="AV323" s="349">
        <f t="shared" si="184"/>
        <v>0</v>
      </c>
    </row>
    <row r="324" spans="1:48" x14ac:dyDescent="0.45">
      <c r="A324" s="45">
        <v>213</v>
      </c>
      <c r="B324" s="46">
        <f t="shared" si="197"/>
        <v>52749</v>
      </c>
      <c r="C324" s="346" t="e">
        <f t="shared" si="204"/>
        <v>#NUM!</v>
      </c>
      <c r="D324" s="347" t="e">
        <f t="shared" si="174"/>
        <v>#NUM!</v>
      </c>
      <c r="E324" s="355" t="e">
        <f t="shared" si="175"/>
        <v>#NUM!</v>
      </c>
      <c r="F324" s="349" t="e">
        <f t="shared" si="185"/>
        <v>#NUM!</v>
      </c>
      <c r="H324" s="45">
        <v>213</v>
      </c>
      <c r="I324" s="46">
        <f t="shared" si="198"/>
        <v>52749</v>
      </c>
      <c r="J324" s="346" t="e">
        <f t="shared" si="176"/>
        <v>#NUM!</v>
      </c>
      <c r="K324" s="347" t="e">
        <f t="shared" si="171"/>
        <v>#NUM!</v>
      </c>
      <c r="L324" s="348" t="e">
        <f t="shared" si="205"/>
        <v>#NUM!</v>
      </c>
      <c r="M324" s="349" t="e">
        <f t="shared" si="186"/>
        <v>#NUM!</v>
      </c>
      <c r="O324" s="45">
        <v>213</v>
      </c>
      <c r="P324" s="46">
        <f t="shared" si="199"/>
        <v>52749</v>
      </c>
      <c r="Q324" s="346" t="e">
        <f t="shared" si="177"/>
        <v>#NUM!</v>
      </c>
      <c r="R324" s="347" t="e">
        <f t="shared" si="172"/>
        <v>#NUM!</v>
      </c>
      <c r="S324" s="348" t="e">
        <f t="shared" si="187"/>
        <v>#NUM!</v>
      </c>
      <c r="T324" s="349" t="e">
        <f t="shared" si="188"/>
        <v>#NUM!</v>
      </c>
      <c r="V324" s="45">
        <v>213</v>
      </c>
      <c r="W324" s="46">
        <f t="shared" si="200"/>
        <v>52749</v>
      </c>
      <c r="X324" s="346" t="e">
        <f t="shared" si="178"/>
        <v>#NUM!</v>
      </c>
      <c r="Y324" s="347" t="e">
        <f t="shared" si="173"/>
        <v>#NUM!</v>
      </c>
      <c r="Z324" s="348" t="e">
        <f t="shared" si="189"/>
        <v>#NUM!</v>
      </c>
      <c r="AA324" s="349" t="e">
        <f t="shared" si="190"/>
        <v>#NUM!</v>
      </c>
      <c r="AC324" s="45">
        <v>213</v>
      </c>
      <c r="AD324" s="46">
        <f t="shared" si="201"/>
        <v>52749</v>
      </c>
      <c r="AE324" s="346" t="e">
        <f t="shared" si="191"/>
        <v>#NUM!</v>
      </c>
      <c r="AF324" s="347" t="e">
        <f t="shared" si="179"/>
        <v>#NUM!</v>
      </c>
      <c r="AG324" s="348" t="e">
        <f t="shared" si="192"/>
        <v>#NUM!</v>
      </c>
      <c r="AH324" s="349" t="e">
        <f t="shared" si="180"/>
        <v>#NUM!</v>
      </c>
      <c r="AJ324" s="45">
        <v>213</v>
      </c>
      <c r="AK324" s="46">
        <f t="shared" si="202"/>
        <v>52749</v>
      </c>
      <c r="AL324" s="346" t="e">
        <f t="shared" si="193"/>
        <v>#NUM!</v>
      </c>
      <c r="AM324" s="347" t="e">
        <f t="shared" si="181"/>
        <v>#NUM!</v>
      </c>
      <c r="AN324" s="348" t="e">
        <f t="shared" si="194"/>
        <v>#NUM!</v>
      </c>
      <c r="AO324" s="349" t="e">
        <f t="shared" si="182"/>
        <v>#NUM!</v>
      </c>
      <c r="AQ324" s="45">
        <v>213</v>
      </c>
      <c r="AR324" s="46">
        <f t="shared" si="203"/>
        <v>52779</v>
      </c>
      <c r="AS324" s="346">
        <f t="shared" si="195"/>
        <v>0</v>
      </c>
      <c r="AT324" s="347">
        <f t="shared" si="183"/>
        <v>0</v>
      </c>
      <c r="AU324" s="348">
        <f t="shared" si="196"/>
        <v>0</v>
      </c>
      <c r="AV324" s="349">
        <f t="shared" si="184"/>
        <v>0</v>
      </c>
    </row>
    <row r="325" spans="1:48" x14ac:dyDescent="0.45">
      <c r="A325" s="45">
        <v>214</v>
      </c>
      <c r="B325" s="46">
        <f t="shared" si="197"/>
        <v>52779</v>
      </c>
      <c r="C325" s="346" t="e">
        <f t="shared" si="204"/>
        <v>#NUM!</v>
      </c>
      <c r="D325" s="347" t="e">
        <f t="shared" si="174"/>
        <v>#NUM!</v>
      </c>
      <c r="E325" s="355" t="e">
        <f t="shared" si="175"/>
        <v>#NUM!</v>
      </c>
      <c r="F325" s="349" t="e">
        <f t="shared" si="185"/>
        <v>#NUM!</v>
      </c>
      <c r="H325" s="45">
        <v>214</v>
      </c>
      <c r="I325" s="46">
        <f t="shared" si="198"/>
        <v>52779</v>
      </c>
      <c r="J325" s="346" t="e">
        <f t="shared" si="176"/>
        <v>#NUM!</v>
      </c>
      <c r="K325" s="347" t="e">
        <f t="shared" si="171"/>
        <v>#NUM!</v>
      </c>
      <c r="L325" s="348" t="e">
        <f t="shared" si="205"/>
        <v>#NUM!</v>
      </c>
      <c r="M325" s="349" t="e">
        <f t="shared" si="186"/>
        <v>#NUM!</v>
      </c>
      <c r="O325" s="45">
        <v>214</v>
      </c>
      <c r="P325" s="46">
        <f t="shared" si="199"/>
        <v>52779</v>
      </c>
      <c r="Q325" s="346" t="e">
        <f t="shared" si="177"/>
        <v>#NUM!</v>
      </c>
      <c r="R325" s="347" t="e">
        <f t="shared" si="172"/>
        <v>#NUM!</v>
      </c>
      <c r="S325" s="348" t="e">
        <f t="shared" si="187"/>
        <v>#NUM!</v>
      </c>
      <c r="T325" s="349" t="e">
        <f t="shared" si="188"/>
        <v>#NUM!</v>
      </c>
      <c r="V325" s="45">
        <v>214</v>
      </c>
      <c r="W325" s="46">
        <f t="shared" si="200"/>
        <v>52779</v>
      </c>
      <c r="X325" s="346" t="e">
        <f t="shared" si="178"/>
        <v>#NUM!</v>
      </c>
      <c r="Y325" s="347" t="e">
        <f t="shared" si="173"/>
        <v>#NUM!</v>
      </c>
      <c r="Z325" s="348" t="e">
        <f t="shared" si="189"/>
        <v>#NUM!</v>
      </c>
      <c r="AA325" s="349" t="e">
        <f t="shared" si="190"/>
        <v>#NUM!</v>
      </c>
      <c r="AC325" s="45">
        <v>214</v>
      </c>
      <c r="AD325" s="46">
        <f t="shared" si="201"/>
        <v>52779</v>
      </c>
      <c r="AE325" s="346" t="e">
        <f t="shared" si="191"/>
        <v>#NUM!</v>
      </c>
      <c r="AF325" s="347" t="e">
        <f t="shared" si="179"/>
        <v>#NUM!</v>
      </c>
      <c r="AG325" s="348" t="e">
        <f t="shared" si="192"/>
        <v>#NUM!</v>
      </c>
      <c r="AH325" s="349" t="e">
        <f t="shared" si="180"/>
        <v>#NUM!</v>
      </c>
      <c r="AJ325" s="45">
        <v>214</v>
      </c>
      <c r="AK325" s="46">
        <f t="shared" si="202"/>
        <v>52779</v>
      </c>
      <c r="AL325" s="346" t="e">
        <f t="shared" si="193"/>
        <v>#NUM!</v>
      </c>
      <c r="AM325" s="347" t="e">
        <f t="shared" si="181"/>
        <v>#NUM!</v>
      </c>
      <c r="AN325" s="348" t="e">
        <f t="shared" si="194"/>
        <v>#NUM!</v>
      </c>
      <c r="AO325" s="349" t="e">
        <f t="shared" si="182"/>
        <v>#NUM!</v>
      </c>
      <c r="AQ325" s="45">
        <v>214</v>
      </c>
      <c r="AR325" s="46">
        <f t="shared" si="203"/>
        <v>52810</v>
      </c>
      <c r="AS325" s="346">
        <f t="shared" si="195"/>
        <v>0</v>
      </c>
      <c r="AT325" s="347">
        <f t="shared" si="183"/>
        <v>0</v>
      </c>
      <c r="AU325" s="348">
        <f t="shared" si="196"/>
        <v>0</v>
      </c>
      <c r="AV325" s="349">
        <f t="shared" si="184"/>
        <v>0</v>
      </c>
    </row>
    <row r="326" spans="1:48" x14ac:dyDescent="0.45">
      <c r="A326" s="45">
        <v>215</v>
      </c>
      <c r="B326" s="46">
        <f t="shared" si="197"/>
        <v>52810</v>
      </c>
      <c r="C326" s="346" t="e">
        <f t="shared" si="204"/>
        <v>#NUM!</v>
      </c>
      <c r="D326" s="347" t="e">
        <f t="shared" si="174"/>
        <v>#NUM!</v>
      </c>
      <c r="E326" s="355" t="e">
        <f t="shared" si="175"/>
        <v>#NUM!</v>
      </c>
      <c r="F326" s="349" t="e">
        <f t="shared" si="185"/>
        <v>#NUM!</v>
      </c>
      <c r="H326" s="45">
        <v>215</v>
      </c>
      <c r="I326" s="46">
        <f t="shared" si="198"/>
        <v>52810</v>
      </c>
      <c r="J326" s="346" t="e">
        <f t="shared" si="176"/>
        <v>#NUM!</v>
      </c>
      <c r="K326" s="347" t="e">
        <f t="shared" si="171"/>
        <v>#NUM!</v>
      </c>
      <c r="L326" s="348" t="e">
        <f t="shared" si="205"/>
        <v>#NUM!</v>
      </c>
      <c r="M326" s="349" t="e">
        <f t="shared" si="186"/>
        <v>#NUM!</v>
      </c>
      <c r="O326" s="45">
        <v>215</v>
      </c>
      <c r="P326" s="46">
        <f t="shared" si="199"/>
        <v>52810</v>
      </c>
      <c r="Q326" s="346" t="e">
        <f t="shared" si="177"/>
        <v>#NUM!</v>
      </c>
      <c r="R326" s="347" t="e">
        <f t="shared" si="172"/>
        <v>#NUM!</v>
      </c>
      <c r="S326" s="348" t="e">
        <f t="shared" si="187"/>
        <v>#NUM!</v>
      </c>
      <c r="T326" s="349" t="e">
        <f t="shared" si="188"/>
        <v>#NUM!</v>
      </c>
      <c r="V326" s="45">
        <v>215</v>
      </c>
      <c r="W326" s="46">
        <f t="shared" si="200"/>
        <v>52810</v>
      </c>
      <c r="X326" s="346" t="e">
        <f t="shared" si="178"/>
        <v>#NUM!</v>
      </c>
      <c r="Y326" s="347" t="e">
        <f t="shared" si="173"/>
        <v>#NUM!</v>
      </c>
      <c r="Z326" s="348" t="e">
        <f t="shared" si="189"/>
        <v>#NUM!</v>
      </c>
      <c r="AA326" s="349" t="e">
        <f t="shared" si="190"/>
        <v>#NUM!</v>
      </c>
      <c r="AC326" s="45">
        <v>215</v>
      </c>
      <c r="AD326" s="46">
        <f t="shared" si="201"/>
        <v>52810</v>
      </c>
      <c r="AE326" s="346" t="e">
        <f t="shared" si="191"/>
        <v>#NUM!</v>
      </c>
      <c r="AF326" s="347" t="e">
        <f t="shared" si="179"/>
        <v>#NUM!</v>
      </c>
      <c r="AG326" s="348" t="e">
        <f t="shared" si="192"/>
        <v>#NUM!</v>
      </c>
      <c r="AH326" s="349" t="e">
        <f t="shared" si="180"/>
        <v>#NUM!</v>
      </c>
      <c r="AJ326" s="45">
        <v>215</v>
      </c>
      <c r="AK326" s="46">
        <f t="shared" si="202"/>
        <v>52810</v>
      </c>
      <c r="AL326" s="346" t="e">
        <f t="shared" si="193"/>
        <v>#NUM!</v>
      </c>
      <c r="AM326" s="347" t="e">
        <f t="shared" si="181"/>
        <v>#NUM!</v>
      </c>
      <c r="AN326" s="348" t="e">
        <f t="shared" si="194"/>
        <v>#NUM!</v>
      </c>
      <c r="AO326" s="349" t="e">
        <f t="shared" si="182"/>
        <v>#NUM!</v>
      </c>
      <c r="AQ326" s="45">
        <v>215</v>
      </c>
      <c r="AR326" s="46">
        <f t="shared" si="203"/>
        <v>52841</v>
      </c>
      <c r="AS326" s="346">
        <f t="shared" si="195"/>
        <v>0</v>
      </c>
      <c r="AT326" s="347">
        <f t="shared" si="183"/>
        <v>0</v>
      </c>
      <c r="AU326" s="348">
        <f t="shared" si="196"/>
        <v>0</v>
      </c>
      <c r="AV326" s="349">
        <f t="shared" si="184"/>
        <v>0</v>
      </c>
    </row>
    <row r="327" spans="1:48" ht="14.65" thickBot="1" x14ac:dyDescent="0.5">
      <c r="A327" s="47">
        <v>216</v>
      </c>
      <c r="B327" s="48">
        <f t="shared" si="197"/>
        <v>52841</v>
      </c>
      <c r="C327" s="350" t="e">
        <f t="shared" si="204"/>
        <v>#NUM!</v>
      </c>
      <c r="D327" s="351" t="e">
        <f t="shared" si="174"/>
        <v>#NUM!</v>
      </c>
      <c r="E327" s="356" t="e">
        <f t="shared" si="175"/>
        <v>#NUM!</v>
      </c>
      <c r="F327" s="353" t="e">
        <f t="shared" si="185"/>
        <v>#NUM!</v>
      </c>
      <c r="H327" s="47">
        <v>216</v>
      </c>
      <c r="I327" s="48">
        <f t="shared" si="198"/>
        <v>52841</v>
      </c>
      <c r="J327" s="350" t="e">
        <f t="shared" si="176"/>
        <v>#NUM!</v>
      </c>
      <c r="K327" s="351" t="e">
        <f t="shared" si="171"/>
        <v>#NUM!</v>
      </c>
      <c r="L327" s="352" t="e">
        <f t="shared" si="205"/>
        <v>#NUM!</v>
      </c>
      <c r="M327" s="353" t="e">
        <f t="shared" si="186"/>
        <v>#NUM!</v>
      </c>
      <c r="O327" s="47">
        <v>216</v>
      </c>
      <c r="P327" s="48">
        <f t="shared" si="199"/>
        <v>52841</v>
      </c>
      <c r="Q327" s="350" t="e">
        <f t="shared" si="177"/>
        <v>#NUM!</v>
      </c>
      <c r="R327" s="351" t="e">
        <f t="shared" si="172"/>
        <v>#NUM!</v>
      </c>
      <c r="S327" s="352" t="e">
        <f t="shared" si="187"/>
        <v>#NUM!</v>
      </c>
      <c r="T327" s="353" t="e">
        <f t="shared" si="188"/>
        <v>#NUM!</v>
      </c>
      <c r="V327" s="47">
        <v>216</v>
      </c>
      <c r="W327" s="48">
        <f t="shared" si="200"/>
        <v>52841</v>
      </c>
      <c r="X327" s="350" t="e">
        <f t="shared" si="178"/>
        <v>#NUM!</v>
      </c>
      <c r="Y327" s="351" t="e">
        <f t="shared" si="173"/>
        <v>#NUM!</v>
      </c>
      <c r="Z327" s="352" t="e">
        <f t="shared" si="189"/>
        <v>#NUM!</v>
      </c>
      <c r="AA327" s="353" t="e">
        <f t="shared" si="190"/>
        <v>#NUM!</v>
      </c>
      <c r="AC327" s="47">
        <v>216</v>
      </c>
      <c r="AD327" s="48">
        <f t="shared" si="201"/>
        <v>52841</v>
      </c>
      <c r="AE327" s="350" t="e">
        <f t="shared" si="191"/>
        <v>#NUM!</v>
      </c>
      <c r="AF327" s="351" t="e">
        <f t="shared" si="179"/>
        <v>#NUM!</v>
      </c>
      <c r="AG327" s="352" t="e">
        <f t="shared" si="192"/>
        <v>#NUM!</v>
      </c>
      <c r="AH327" s="353" t="e">
        <f t="shared" si="180"/>
        <v>#NUM!</v>
      </c>
      <c r="AJ327" s="47">
        <v>216</v>
      </c>
      <c r="AK327" s="48">
        <f t="shared" si="202"/>
        <v>52841</v>
      </c>
      <c r="AL327" s="350" t="e">
        <f t="shared" si="193"/>
        <v>#NUM!</v>
      </c>
      <c r="AM327" s="351" t="e">
        <f t="shared" si="181"/>
        <v>#NUM!</v>
      </c>
      <c r="AN327" s="352" t="e">
        <f t="shared" si="194"/>
        <v>#NUM!</v>
      </c>
      <c r="AO327" s="353" t="e">
        <f t="shared" si="182"/>
        <v>#NUM!</v>
      </c>
      <c r="AQ327" s="47">
        <v>216</v>
      </c>
      <c r="AR327" s="48">
        <f t="shared" si="203"/>
        <v>52871</v>
      </c>
      <c r="AS327" s="350">
        <f t="shared" si="195"/>
        <v>0</v>
      </c>
      <c r="AT327" s="351">
        <f t="shared" si="183"/>
        <v>0</v>
      </c>
      <c r="AU327" s="352">
        <f t="shared" si="196"/>
        <v>0</v>
      </c>
      <c r="AV327" s="353">
        <f t="shared" si="184"/>
        <v>0</v>
      </c>
    </row>
    <row r="328" spans="1:48" x14ac:dyDescent="0.45">
      <c r="A328" s="43">
        <v>217</v>
      </c>
      <c r="B328" s="44">
        <f t="shared" si="197"/>
        <v>52871</v>
      </c>
      <c r="C328" s="344" t="e">
        <f t="shared" si="204"/>
        <v>#NUM!</v>
      </c>
      <c r="D328" s="253" t="e">
        <f t="shared" si="174"/>
        <v>#NUM!</v>
      </c>
      <c r="E328" s="354" t="e">
        <f t="shared" si="175"/>
        <v>#NUM!</v>
      </c>
      <c r="F328" s="254" t="e">
        <f t="shared" si="185"/>
        <v>#NUM!</v>
      </c>
      <c r="H328" s="43">
        <v>217</v>
      </c>
      <c r="I328" s="44">
        <f t="shared" si="198"/>
        <v>52871</v>
      </c>
      <c r="J328" s="344" t="e">
        <f t="shared" si="176"/>
        <v>#NUM!</v>
      </c>
      <c r="K328" s="253" t="e">
        <f t="shared" si="171"/>
        <v>#NUM!</v>
      </c>
      <c r="L328" s="345" t="e">
        <f t="shared" si="205"/>
        <v>#NUM!</v>
      </c>
      <c r="M328" s="254" t="e">
        <f t="shared" si="186"/>
        <v>#NUM!</v>
      </c>
      <c r="O328" s="43">
        <v>217</v>
      </c>
      <c r="P328" s="44">
        <f t="shared" si="199"/>
        <v>52871</v>
      </c>
      <c r="Q328" s="344" t="e">
        <f t="shared" si="177"/>
        <v>#NUM!</v>
      </c>
      <c r="R328" s="253" t="e">
        <f t="shared" si="172"/>
        <v>#NUM!</v>
      </c>
      <c r="S328" s="345" t="e">
        <f t="shared" si="187"/>
        <v>#NUM!</v>
      </c>
      <c r="T328" s="254" t="e">
        <f t="shared" si="188"/>
        <v>#NUM!</v>
      </c>
      <c r="V328" s="43">
        <v>217</v>
      </c>
      <c r="W328" s="44">
        <f t="shared" si="200"/>
        <v>52871</v>
      </c>
      <c r="X328" s="344" t="e">
        <f t="shared" si="178"/>
        <v>#NUM!</v>
      </c>
      <c r="Y328" s="253" t="e">
        <f t="shared" si="173"/>
        <v>#NUM!</v>
      </c>
      <c r="Z328" s="345" t="e">
        <f t="shared" si="189"/>
        <v>#NUM!</v>
      </c>
      <c r="AA328" s="254" t="e">
        <f t="shared" si="190"/>
        <v>#NUM!</v>
      </c>
      <c r="AC328" s="43">
        <v>217</v>
      </c>
      <c r="AD328" s="44">
        <f t="shared" si="201"/>
        <v>52871</v>
      </c>
      <c r="AE328" s="344" t="e">
        <f t="shared" si="191"/>
        <v>#NUM!</v>
      </c>
      <c r="AF328" s="253" t="e">
        <f t="shared" si="179"/>
        <v>#NUM!</v>
      </c>
      <c r="AG328" s="345" t="e">
        <f t="shared" si="192"/>
        <v>#NUM!</v>
      </c>
      <c r="AH328" s="254" t="e">
        <f t="shared" si="180"/>
        <v>#NUM!</v>
      </c>
      <c r="AJ328" s="43">
        <v>217</v>
      </c>
      <c r="AK328" s="44">
        <f t="shared" si="202"/>
        <v>52871</v>
      </c>
      <c r="AL328" s="344" t="e">
        <f t="shared" si="193"/>
        <v>#NUM!</v>
      </c>
      <c r="AM328" s="253" t="e">
        <f t="shared" si="181"/>
        <v>#NUM!</v>
      </c>
      <c r="AN328" s="345" t="e">
        <f t="shared" si="194"/>
        <v>#NUM!</v>
      </c>
      <c r="AO328" s="254" t="e">
        <f t="shared" si="182"/>
        <v>#NUM!</v>
      </c>
      <c r="AQ328" s="43">
        <v>217</v>
      </c>
      <c r="AR328" s="44">
        <f t="shared" si="203"/>
        <v>52902</v>
      </c>
      <c r="AS328" s="344">
        <f t="shared" si="195"/>
        <v>0</v>
      </c>
      <c r="AT328" s="253">
        <f t="shared" si="183"/>
        <v>0</v>
      </c>
      <c r="AU328" s="345">
        <f t="shared" si="196"/>
        <v>0</v>
      </c>
      <c r="AV328" s="254">
        <f t="shared" si="184"/>
        <v>0</v>
      </c>
    </row>
    <row r="329" spans="1:48" x14ac:dyDescent="0.45">
      <c r="A329" s="45">
        <v>218</v>
      </c>
      <c r="B329" s="46">
        <f t="shared" si="197"/>
        <v>52902</v>
      </c>
      <c r="C329" s="346" t="e">
        <f t="shared" si="204"/>
        <v>#NUM!</v>
      </c>
      <c r="D329" s="347" t="e">
        <f t="shared" si="174"/>
        <v>#NUM!</v>
      </c>
      <c r="E329" s="355" t="e">
        <f t="shared" si="175"/>
        <v>#NUM!</v>
      </c>
      <c r="F329" s="349" t="e">
        <f t="shared" si="185"/>
        <v>#NUM!</v>
      </c>
      <c r="H329" s="45">
        <v>218</v>
      </c>
      <c r="I329" s="46">
        <f t="shared" si="198"/>
        <v>52902</v>
      </c>
      <c r="J329" s="346" t="e">
        <f t="shared" si="176"/>
        <v>#NUM!</v>
      </c>
      <c r="K329" s="347" t="e">
        <f t="shared" si="171"/>
        <v>#NUM!</v>
      </c>
      <c r="L329" s="348" t="e">
        <f t="shared" si="205"/>
        <v>#NUM!</v>
      </c>
      <c r="M329" s="349" t="e">
        <f t="shared" si="186"/>
        <v>#NUM!</v>
      </c>
      <c r="O329" s="45">
        <v>218</v>
      </c>
      <c r="P329" s="46">
        <f t="shared" si="199"/>
        <v>52902</v>
      </c>
      <c r="Q329" s="346" t="e">
        <f t="shared" si="177"/>
        <v>#NUM!</v>
      </c>
      <c r="R329" s="347" t="e">
        <f t="shared" si="172"/>
        <v>#NUM!</v>
      </c>
      <c r="S329" s="348" t="e">
        <f t="shared" si="187"/>
        <v>#NUM!</v>
      </c>
      <c r="T329" s="349" t="e">
        <f t="shared" si="188"/>
        <v>#NUM!</v>
      </c>
      <c r="V329" s="45">
        <v>218</v>
      </c>
      <c r="W329" s="46">
        <f t="shared" si="200"/>
        <v>52902</v>
      </c>
      <c r="X329" s="346" t="e">
        <f t="shared" si="178"/>
        <v>#NUM!</v>
      </c>
      <c r="Y329" s="347" t="e">
        <f t="shared" si="173"/>
        <v>#NUM!</v>
      </c>
      <c r="Z329" s="348" t="e">
        <f t="shared" si="189"/>
        <v>#NUM!</v>
      </c>
      <c r="AA329" s="349" t="e">
        <f t="shared" si="190"/>
        <v>#NUM!</v>
      </c>
      <c r="AC329" s="45">
        <v>218</v>
      </c>
      <c r="AD329" s="46">
        <f t="shared" si="201"/>
        <v>52902</v>
      </c>
      <c r="AE329" s="346" t="e">
        <f t="shared" si="191"/>
        <v>#NUM!</v>
      </c>
      <c r="AF329" s="347" t="e">
        <f t="shared" si="179"/>
        <v>#NUM!</v>
      </c>
      <c r="AG329" s="348" t="e">
        <f t="shared" si="192"/>
        <v>#NUM!</v>
      </c>
      <c r="AH329" s="349" t="e">
        <f t="shared" si="180"/>
        <v>#NUM!</v>
      </c>
      <c r="AJ329" s="45">
        <v>218</v>
      </c>
      <c r="AK329" s="46">
        <f t="shared" si="202"/>
        <v>52902</v>
      </c>
      <c r="AL329" s="346" t="e">
        <f t="shared" si="193"/>
        <v>#NUM!</v>
      </c>
      <c r="AM329" s="347" t="e">
        <f t="shared" si="181"/>
        <v>#NUM!</v>
      </c>
      <c r="AN329" s="348" t="e">
        <f t="shared" si="194"/>
        <v>#NUM!</v>
      </c>
      <c r="AO329" s="349" t="e">
        <f t="shared" si="182"/>
        <v>#NUM!</v>
      </c>
      <c r="AQ329" s="45">
        <v>218</v>
      </c>
      <c r="AR329" s="46">
        <f t="shared" si="203"/>
        <v>52932</v>
      </c>
      <c r="AS329" s="346">
        <f t="shared" si="195"/>
        <v>0</v>
      </c>
      <c r="AT329" s="347">
        <f t="shared" si="183"/>
        <v>0</v>
      </c>
      <c r="AU329" s="348">
        <f t="shared" si="196"/>
        <v>0</v>
      </c>
      <c r="AV329" s="349">
        <f t="shared" si="184"/>
        <v>0</v>
      </c>
    </row>
    <row r="330" spans="1:48" x14ac:dyDescent="0.45">
      <c r="A330" s="45">
        <v>219</v>
      </c>
      <c r="B330" s="46">
        <f t="shared" si="197"/>
        <v>52932</v>
      </c>
      <c r="C330" s="346" t="e">
        <f t="shared" si="204"/>
        <v>#NUM!</v>
      </c>
      <c r="D330" s="347" t="e">
        <f t="shared" si="174"/>
        <v>#NUM!</v>
      </c>
      <c r="E330" s="355" t="e">
        <f t="shared" si="175"/>
        <v>#NUM!</v>
      </c>
      <c r="F330" s="349" t="e">
        <f t="shared" si="185"/>
        <v>#NUM!</v>
      </c>
      <c r="H330" s="45">
        <v>219</v>
      </c>
      <c r="I330" s="46">
        <f t="shared" si="198"/>
        <v>52932</v>
      </c>
      <c r="J330" s="346" t="e">
        <f t="shared" si="176"/>
        <v>#NUM!</v>
      </c>
      <c r="K330" s="347" t="e">
        <f t="shared" si="171"/>
        <v>#NUM!</v>
      </c>
      <c r="L330" s="348" t="e">
        <f t="shared" si="205"/>
        <v>#NUM!</v>
      </c>
      <c r="M330" s="349" t="e">
        <f t="shared" si="186"/>
        <v>#NUM!</v>
      </c>
      <c r="O330" s="45">
        <v>219</v>
      </c>
      <c r="P330" s="46">
        <f t="shared" si="199"/>
        <v>52932</v>
      </c>
      <c r="Q330" s="346" t="e">
        <f t="shared" si="177"/>
        <v>#NUM!</v>
      </c>
      <c r="R330" s="347" t="e">
        <f t="shared" si="172"/>
        <v>#NUM!</v>
      </c>
      <c r="S330" s="348" t="e">
        <f t="shared" si="187"/>
        <v>#NUM!</v>
      </c>
      <c r="T330" s="349" t="e">
        <f t="shared" si="188"/>
        <v>#NUM!</v>
      </c>
      <c r="V330" s="45">
        <v>219</v>
      </c>
      <c r="W330" s="46">
        <f t="shared" si="200"/>
        <v>52932</v>
      </c>
      <c r="X330" s="346" t="e">
        <f t="shared" si="178"/>
        <v>#NUM!</v>
      </c>
      <c r="Y330" s="347" t="e">
        <f t="shared" si="173"/>
        <v>#NUM!</v>
      </c>
      <c r="Z330" s="348" t="e">
        <f t="shared" si="189"/>
        <v>#NUM!</v>
      </c>
      <c r="AA330" s="349" t="e">
        <f t="shared" si="190"/>
        <v>#NUM!</v>
      </c>
      <c r="AC330" s="45">
        <v>219</v>
      </c>
      <c r="AD330" s="46">
        <f t="shared" si="201"/>
        <v>52932</v>
      </c>
      <c r="AE330" s="346" t="e">
        <f t="shared" si="191"/>
        <v>#NUM!</v>
      </c>
      <c r="AF330" s="347" t="e">
        <f t="shared" si="179"/>
        <v>#NUM!</v>
      </c>
      <c r="AG330" s="348" t="e">
        <f t="shared" si="192"/>
        <v>#NUM!</v>
      </c>
      <c r="AH330" s="349" t="e">
        <f t="shared" si="180"/>
        <v>#NUM!</v>
      </c>
      <c r="AJ330" s="45">
        <v>219</v>
      </c>
      <c r="AK330" s="46">
        <f t="shared" si="202"/>
        <v>52932</v>
      </c>
      <c r="AL330" s="346" t="e">
        <f t="shared" si="193"/>
        <v>#NUM!</v>
      </c>
      <c r="AM330" s="347" t="e">
        <f t="shared" si="181"/>
        <v>#NUM!</v>
      </c>
      <c r="AN330" s="348" t="e">
        <f t="shared" si="194"/>
        <v>#NUM!</v>
      </c>
      <c r="AO330" s="349" t="e">
        <f t="shared" si="182"/>
        <v>#NUM!</v>
      </c>
      <c r="AQ330" s="45">
        <v>219</v>
      </c>
      <c r="AR330" s="46">
        <f t="shared" si="203"/>
        <v>52963</v>
      </c>
      <c r="AS330" s="346">
        <f t="shared" si="195"/>
        <v>0</v>
      </c>
      <c r="AT330" s="347">
        <f t="shared" si="183"/>
        <v>0</v>
      </c>
      <c r="AU330" s="348">
        <f t="shared" si="196"/>
        <v>0</v>
      </c>
      <c r="AV330" s="349">
        <f t="shared" si="184"/>
        <v>0</v>
      </c>
    </row>
    <row r="331" spans="1:48" x14ac:dyDescent="0.45">
      <c r="A331" s="45">
        <v>220</v>
      </c>
      <c r="B331" s="46">
        <f t="shared" si="197"/>
        <v>52963</v>
      </c>
      <c r="C331" s="346" t="e">
        <f t="shared" si="204"/>
        <v>#NUM!</v>
      </c>
      <c r="D331" s="347" t="e">
        <f t="shared" si="174"/>
        <v>#NUM!</v>
      </c>
      <c r="E331" s="355" t="e">
        <f t="shared" si="175"/>
        <v>#NUM!</v>
      </c>
      <c r="F331" s="349" t="e">
        <f t="shared" si="185"/>
        <v>#NUM!</v>
      </c>
      <c r="H331" s="45">
        <v>220</v>
      </c>
      <c r="I331" s="46">
        <f t="shared" si="198"/>
        <v>52963</v>
      </c>
      <c r="J331" s="346" t="e">
        <f t="shared" si="176"/>
        <v>#NUM!</v>
      </c>
      <c r="K331" s="347" t="e">
        <f t="shared" si="171"/>
        <v>#NUM!</v>
      </c>
      <c r="L331" s="348" t="e">
        <f t="shared" si="205"/>
        <v>#NUM!</v>
      </c>
      <c r="M331" s="349" t="e">
        <f t="shared" si="186"/>
        <v>#NUM!</v>
      </c>
      <c r="O331" s="45">
        <v>220</v>
      </c>
      <c r="P331" s="46">
        <f t="shared" si="199"/>
        <v>52963</v>
      </c>
      <c r="Q331" s="346" t="e">
        <f t="shared" si="177"/>
        <v>#NUM!</v>
      </c>
      <c r="R331" s="347" t="e">
        <f t="shared" si="172"/>
        <v>#NUM!</v>
      </c>
      <c r="S331" s="348" t="e">
        <f t="shared" si="187"/>
        <v>#NUM!</v>
      </c>
      <c r="T331" s="349" t="e">
        <f t="shared" si="188"/>
        <v>#NUM!</v>
      </c>
      <c r="V331" s="45">
        <v>220</v>
      </c>
      <c r="W331" s="46">
        <f t="shared" si="200"/>
        <v>52963</v>
      </c>
      <c r="X331" s="346" t="e">
        <f t="shared" si="178"/>
        <v>#NUM!</v>
      </c>
      <c r="Y331" s="347" t="e">
        <f t="shared" si="173"/>
        <v>#NUM!</v>
      </c>
      <c r="Z331" s="348" t="e">
        <f t="shared" si="189"/>
        <v>#NUM!</v>
      </c>
      <c r="AA331" s="349" t="e">
        <f t="shared" si="190"/>
        <v>#NUM!</v>
      </c>
      <c r="AC331" s="45">
        <v>220</v>
      </c>
      <c r="AD331" s="46">
        <f t="shared" si="201"/>
        <v>52963</v>
      </c>
      <c r="AE331" s="346" t="e">
        <f t="shared" si="191"/>
        <v>#NUM!</v>
      </c>
      <c r="AF331" s="347" t="e">
        <f t="shared" si="179"/>
        <v>#NUM!</v>
      </c>
      <c r="AG331" s="348" t="e">
        <f t="shared" si="192"/>
        <v>#NUM!</v>
      </c>
      <c r="AH331" s="349" t="e">
        <f t="shared" si="180"/>
        <v>#NUM!</v>
      </c>
      <c r="AJ331" s="45">
        <v>220</v>
      </c>
      <c r="AK331" s="46">
        <f t="shared" si="202"/>
        <v>52963</v>
      </c>
      <c r="AL331" s="346" t="e">
        <f t="shared" si="193"/>
        <v>#NUM!</v>
      </c>
      <c r="AM331" s="347" t="e">
        <f t="shared" si="181"/>
        <v>#NUM!</v>
      </c>
      <c r="AN331" s="348" t="e">
        <f t="shared" si="194"/>
        <v>#NUM!</v>
      </c>
      <c r="AO331" s="349" t="e">
        <f t="shared" si="182"/>
        <v>#NUM!</v>
      </c>
      <c r="AQ331" s="45">
        <v>220</v>
      </c>
      <c r="AR331" s="46">
        <f t="shared" si="203"/>
        <v>52994</v>
      </c>
      <c r="AS331" s="346">
        <f t="shared" si="195"/>
        <v>0</v>
      </c>
      <c r="AT331" s="347">
        <f t="shared" si="183"/>
        <v>0</v>
      </c>
      <c r="AU331" s="348">
        <f t="shared" si="196"/>
        <v>0</v>
      </c>
      <c r="AV331" s="349">
        <f t="shared" si="184"/>
        <v>0</v>
      </c>
    </row>
    <row r="332" spans="1:48" x14ac:dyDescent="0.45">
      <c r="A332" s="45">
        <v>221</v>
      </c>
      <c r="B332" s="46">
        <f t="shared" si="197"/>
        <v>52994</v>
      </c>
      <c r="C332" s="346" t="e">
        <f t="shared" si="204"/>
        <v>#NUM!</v>
      </c>
      <c r="D332" s="347" t="e">
        <f t="shared" si="174"/>
        <v>#NUM!</v>
      </c>
      <c r="E332" s="355" t="e">
        <f t="shared" si="175"/>
        <v>#NUM!</v>
      </c>
      <c r="F332" s="349" t="e">
        <f t="shared" si="185"/>
        <v>#NUM!</v>
      </c>
      <c r="H332" s="45">
        <v>221</v>
      </c>
      <c r="I332" s="46">
        <f t="shared" si="198"/>
        <v>52994</v>
      </c>
      <c r="J332" s="346" t="e">
        <f t="shared" si="176"/>
        <v>#NUM!</v>
      </c>
      <c r="K332" s="347" t="e">
        <f t="shared" si="171"/>
        <v>#NUM!</v>
      </c>
      <c r="L332" s="348" t="e">
        <f t="shared" si="205"/>
        <v>#NUM!</v>
      </c>
      <c r="M332" s="349" t="e">
        <f t="shared" si="186"/>
        <v>#NUM!</v>
      </c>
      <c r="O332" s="45">
        <v>221</v>
      </c>
      <c r="P332" s="46">
        <f t="shared" si="199"/>
        <v>52994</v>
      </c>
      <c r="Q332" s="346" t="e">
        <f t="shared" si="177"/>
        <v>#NUM!</v>
      </c>
      <c r="R332" s="347" t="e">
        <f t="shared" si="172"/>
        <v>#NUM!</v>
      </c>
      <c r="S332" s="348" t="e">
        <f t="shared" si="187"/>
        <v>#NUM!</v>
      </c>
      <c r="T332" s="349" t="e">
        <f t="shared" si="188"/>
        <v>#NUM!</v>
      </c>
      <c r="V332" s="45">
        <v>221</v>
      </c>
      <c r="W332" s="46">
        <f t="shared" si="200"/>
        <v>52994</v>
      </c>
      <c r="X332" s="346" t="e">
        <f t="shared" si="178"/>
        <v>#NUM!</v>
      </c>
      <c r="Y332" s="347" t="e">
        <f t="shared" si="173"/>
        <v>#NUM!</v>
      </c>
      <c r="Z332" s="348" t="e">
        <f t="shared" si="189"/>
        <v>#NUM!</v>
      </c>
      <c r="AA332" s="349" t="e">
        <f t="shared" si="190"/>
        <v>#NUM!</v>
      </c>
      <c r="AC332" s="45">
        <v>221</v>
      </c>
      <c r="AD332" s="46">
        <f t="shared" si="201"/>
        <v>52994</v>
      </c>
      <c r="AE332" s="346" t="e">
        <f t="shared" si="191"/>
        <v>#NUM!</v>
      </c>
      <c r="AF332" s="347" t="e">
        <f t="shared" si="179"/>
        <v>#NUM!</v>
      </c>
      <c r="AG332" s="348" t="e">
        <f t="shared" si="192"/>
        <v>#NUM!</v>
      </c>
      <c r="AH332" s="349" t="e">
        <f t="shared" si="180"/>
        <v>#NUM!</v>
      </c>
      <c r="AJ332" s="45">
        <v>221</v>
      </c>
      <c r="AK332" s="46">
        <f t="shared" si="202"/>
        <v>52994</v>
      </c>
      <c r="AL332" s="346" t="e">
        <f t="shared" si="193"/>
        <v>#NUM!</v>
      </c>
      <c r="AM332" s="347" t="e">
        <f t="shared" si="181"/>
        <v>#NUM!</v>
      </c>
      <c r="AN332" s="348" t="e">
        <f t="shared" si="194"/>
        <v>#NUM!</v>
      </c>
      <c r="AO332" s="349" t="e">
        <f t="shared" si="182"/>
        <v>#NUM!</v>
      </c>
      <c r="AQ332" s="45">
        <v>221</v>
      </c>
      <c r="AR332" s="46">
        <f t="shared" si="203"/>
        <v>53022</v>
      </c>
      <c r="AS332" s="346">
        <f t="shared" si="195"/>
        <v>0</v>
      </c>
      <c r="AT332" s="347">
        <f t="shared" si="183"/>
        <v>0</v>
      </c>
      <c r="AU332" s="348">
        <f t="shared" si="196"/>
        <v>0</v>
      </c>
      <c r="AV332" s="349">
        <f t="shared" si="184"/>
        <v>0</v>
      </c>
    </row>
    <row r="333" spans="1:48" x14ac:dyDescent="0.45">
      <c r="A333" s="45">
        <v>222</v>
      </c>
      <c r="B333" s="46">
        <f t="shared" si="197"/>
        <v>53022</v>
      </c>
      <c r="C333" s="346" t="e">
        <f t="shared" si="204"/>
        <v>#NUM!</v>
      </c>
      <c r="D333" s="347" t="e">
        <f t="shared" si="174"/>
        <v>#NUM!</v>
      </c>
      <c r="E333" s="355" t="e">
        <f t="shared" si="175"/>
        <v>#NUM!</v>
      </c>
      <c r="F333" s="349" t="e">
        <f t="shared" si="185"/>
        <v>#NUM!</v>
      </c>
      <c r="H333" s="45">
        <v>222</v>
      </c>
      <c r="I333" s="46">
        <f t="shared" si="198"/>
        <v>53022</v>
      </c>
      <c r="J333" s="346" t="e">
        <f t="shared" si="176"/>
        <v>#NUM!</v>
      </c>
      <c r="K333" s="347" t="e">
        <f t="shared" si="171"/>
        <v>#NUM!</v>
      </c>
      <c r="L333" s="348" t="e">
        <f t="shared" si="205"/>
        <v>#NUM!</v>
      </c>
      <c r="M333" s="349" t="e">
        <f t="shared" si="186"/>
        <v>#NUM!</v>
      </c>
      <c r="O333" s="45">
        <v>222</v>
      </c>
      <c r="P333" s="46">
        <f t="shared" si="199"/>
        <v>53022</v>
      </c>
      <c r="Q333" s="346" t="e">
        <f t="shared" si="177"/>
        <v>#NUM!</v>
      </c>
      <c r="R333" s="347" t="e">
        <f t="shared" si="172"/>
        <v>#NUM!</v>
      </c>
      <c r="S333" s="348" t="e">
        <f t="shared" si="187"/>
        <v>#NUM!</v>
      </c>
      <c r="T333" s="349" t="e">
        <f t="shared" si="188"/>
        <v>#NUM!</v>
      </c>
      <c r="V333" s="45">
        <v>222</v>
      </c>
      <c r="W333" s="46">
        <f t="shared" si="200"/>
        <v>53022</v>
      </c>
      <c r="X333" s="346" t="e">
        <f t="shared" si="178"/>
        <v>#NUM!</v>
      </c>
      <c r="Y333" s="347" t="e">
        <f t="shared" si="173"/>
        <v>#NUM!</v>
      </c>
      <c r="Z333" s="348" t="e">
        <f t="shared" si="189"/>
        <v>#NUM!</v>
      </c>
      <c r="AA333" s="349" t="e">
        <f t="shared" si="190"/>
        <v>#NUM!</v>
      </c>
      <c r="AC333" s="45">
        <v>222</v>
      </c>
      <c r="AD333" s="46">
        <f t="shared" si="201"/>
        <v>53022</v>
      </c>
      <c r="AE333" s="346" t="e">
        <f t="shared" si="191"/>
        <v>#NUM!</v>
      </c>
      <c r="AF333" s="347" t="e">
        <f t="shared" si="179"/>
        <v>#NUM!</v>
      </c>
      <c r="AG333" s="348" t="e">
        <f t="shared" si="192"/>
        <v>#NUM!</v>
      </c>
      <c r="AH333" s="349" t="e">
        <f t="shared" si="180"/>
        <v>#NUM!</v>
      </c>
      <c r="AJ333" s="45">
        <v>222</v>
      </c>
      <c r="AK333" s="46">
        <f t="shared" si="202"/>
        <v>53022</v>
      </c>
      <c r="AL333" s="346" t="e">
        <f t="shared" si="193"/>
        <v>#NUM!</v>
      </c>
      <c r="AM333" s="347" t="e">
        <f t="shared" si="181"/>
        <v>#NUM!</v>
      </c>
      <c r="AN333" s="348" t="e">
        <f t="shared" si="194"/>
        <v>#NUM!</v>
      </c>
      <c r="AO333" s="349" t="e">
        <f t="shared" si="182"/>
        <v>#NUM!</v>
      </c>
      <c r="AQ333" s="45">
        <v>222</v>
      </c>
      <c r="AR333" s="46">
        <f t="shared" si="203"/>
        <v>53053</v>
      </c>
      <c r="AS333" s="346">
        <f t="shared" si="195"/>
        <v>0</v>
      </c>
      <c r="AT333" s="347">
        <f t="shared" si="183"/>
        <v>0</v>
      </c>
      <c r="AU333" s="348">
        <f t="shared" si="196"/>
        <v>0</v>
      </c>
      <c r="AV333" s="349">
        <f t="shared" si="184"/>
        <v>0</v>
      </c>
    </row>
    <row r="334" spans="1:48" x14ac:dyDescent="0.45">
      <c r="A334" s="45">
        <v>223</v>
      </c>
      <c r="B334" s="46">
        <f t="shared" si="197"/>
        <v>53053</v>
      </c>
      <c r="C334" s="346" t="e">
        <f t="shared" si="204"/>
        <v>#NUM!</v>
      </c>
      <c r="D334" s="347" t="e">
        <f t="shared" si="174"/>
        <v>#NUM!</v>
      </c>
      <c r="E334" s="355" t="e">
        <f t="shared" si="175"/>
        <v>#NUM!</v>
      </c>
      <c r="F334" s="349" t="e">
        <f t="shared" si="185"/>
        <v>#NUM!</v>
      </c>
      <c r="H334" s="45">
        <v>223</v>
      </c>
      <c r="I334" s="46">
        <f t="shared" si="198"/>
        <v>53053</v>
      </c>
      <c r="J334" s="346" t="e">
        <f t="shared" si="176"/>
        <v>#NUM!</v>
      </c>
      <c r="K334" s="347" t="e">
        <f t="shared" si="171"/>
        <v>#NUM!</v>
      </c>
      <c r="L334" s="348" t="e">
        <f t="shared" si="205"/>
        <v>#NUM!</v>
      </c>
      <c r="M334" s="349" t="e">
        <f t="shared" si="186"/>
        <v>#NUM!</v>
      </c>
      <c r="O334" s="45">
        <v>223</v>
      </c>
      <c r="P334" s="46">
        <f t="shared" si="199"/>
        <v>53053</v>
      </c>
      <c r="Q334" s="346" t="e">
        <f t="shared" si="177"/>
        <v>#NUM!</v>
      </c>
      <c r="R334" s="347" t="e">
        <f t="shared" si="172"/>
        <v>#NUM!</v>
      </c>
      <c r="S334" s="348" t="e">
        <f t="shared" si="187"/>
        <v>#NUM!</v>
      </c>
      <c r="T334" s="349" t="e">
        <f t="shared" si="188"/>
        <v>#NUM!</v>
      </c>
      <c r="V334" s="45">
        <v>223</v>
      </c>
      <c r="W334" s="46">
        <f t="shared" si="200"/>
        <v>53053</v>
      </c>
      <c r="X334" s="346" t="e">
        <f t="shared" si="178"/>
        <v>#NUM!</v>
      </c>
      <c r="Y334" s="347" t="e">
        <f t="shared" si="173"/>
        <v>#NUM!</v>
      </c>
      <c r="Z334" s="348" t="e">
        <f t="shared" si="189"/>
        <v>#NUM!</v>
      </c>
      <c r="AA334" s="349" t="e">
        <f t="shared" si="190"/>
        <v>#NUM!</v>
      </c>
      <c r="AC334" s="45">
        <v>223</v>
      </c>
      <c r="AD334" s="46">
        <f t="shared" si="201"/>
        <v>53053</v>
      </c>
      <c r="AE334" s="346" t="e">
        <f t="shared" si="191"/>
        <v>#NUM!</v>
      </c>
      <c r="AF334" s="347" t="e">
        <f t="shared" si="179"/>
        <v>#NUM!</v>
      </c>
      <c r="AG334" s="348" t="e">
        <f t="shared" si="192"/>
        <v>#NUM!</v>
      </c>
      <c r="AH334" s="349" t="e">
        <f t="shared" si="180"/>
        <v>#NUM!</v>
      </c>
      <c r="AJ334" s="45">
        <v>223</v>
      </c>
      <c r="AK334" s="46">
        <f t="shared" si="202"/>
        <v>53053</v>
      </c>
      <c r="AL334" s="346" t="e">
        <f t="shared" si="193"/>
        <v>#NUM!</v>
      </c>
      <c r="AM334" s="347" t="e">
        <f t="shared" si="181"/>
        <v>#NUM!</v>
      </c>
      <c r="AN334" s="348" t="e">
        <f t="shared" si="194"/>
        <v>#NUM!</v>
      </c>
      <c r="AO334" s="349" t="e">
        <f t="shared" si="182"/>
        <v>#NUM!</v>
      </c>
      <c r="AQ334" s="45">
        <v>223</v>
      </c>
      <c r="AR334" s="46">
        <f t="shared" si="203"/>
        <v>53083</v>
      </c>
      <c r="AS334" s="346">
        <f t="shared" si="195"/>
        <v>0</v>
      </c>
      <c r="AT334" s="347">
        <f t="shared" si="183"/>
        <v>0</v>
      </c>
      <c r="AU334" s="348">
        <f t="shared" si="196"/>
        <v>0</v>
      </c>
      <c r="AV334" s="349">
        <f t="shared" si="184"/>
        <v>0</v>
      </c>
    </row>
    <row r="335" spans="1:48" x14ac:dyDescent="0.45">
      <c r="A335" s="45">
        <v>224</v>
      </c>
      <c r="B335" s="46">
        <f t="shared" si="197"/>
        <v>53083</v>
      </c>
      <c r="C335" s="346" t="e">
        <f t="shared" si="204"/>
        <v>#NUM!</v>
      </c>
      <c r="D335" s="347" t="e">
        <f t="shared" si="174"/>
        <v>#NUM!</v>
      </c>
      <c r="E335" s="355" t="e">
        <f t="shared" si="175"/>
        <v>#NUM!</v>
      </c>
      <c r="F335" s="349" t="e">
        <f t="shared" si="185"/>
        <v>#NUM!</v>
      </c>
      <c r="H335" s="45">
        <v>224</v>
      </c>
      <c r="I335" s="46">
        <f t="shared" si="198"/>
        <v>53083</v>
      </c>
      <c r="J335" s="346" t="e">
        <f t="shared" si="176"/>
        <v>#NUM!</v>
      </c>
      <c r="K335" s="347" t="e">
        <f t="shared" si="171"/>
        <v>#NUM!</v>
      </c>
      <c r="L335" s="348" t="e">
        <f t="shared" si="205"/>
        <v>#NUM!</v>
      </c>
      <c r="M335" s="349" t="e">
        <f t="shared" si="186"/>
        <v>#NUM!</v>
      </c>
      <c r="O335" s="45">
        <v>224</v>
      </c>
      <c r="P335" s="46">
        <f t="shared" si="199"/>
        <v>53083</v>
      </c>
      <c r="Q335" s="346" t="e">
        <f t="shared" si="177"/>
        <v>#NUM!</v>
      </c>
      <c r="R335" s="347" t="e">
        <f t="shared" si="172"/>
        <v>#NUM!</v>
      </c>
      <c r="S335" s="348" t="e">
        <f t="shared" si="187"/>
        <v>#NUM!</v>
      </c>
      <c r="T335" s="349" t="e">
        <f t="shared" si="188"/>
        <v>#NUM!</v>
      </c>
      <c r="V335" s="45">
        <v>224</v>
      </c>
      <c r="W335" s="46">
        <f t="shared" si="200"/>
        <v>53083</v>
      </c>
      <c r="X335" s="346" t="e">
        <f t="shared" si="178"/>
        <v>#NUM!</v>
      </c>
      <c r="Y335" s="347" t="e">
        <f t="shared" si="173"/>
        <v>#NUM!</v>
      </c>
      <c r="Z335" s="348" t="e">
        <f t="shared" si="189"/>
        <v>#NUM!</v>
      </c>
      <c r="AA335" s="349" t="e">
        <f t="shared" si="190"/>
        <v>#NUM!</v>
      </c>
      <c r="AC335" s="45">
        <v>224</v>
      </c>
      <c r="AD335" s="46">
        <f t="shared" si="201"/>
        <v>53083</v>
      </c>
      <c r="AE335" s="346" t="e">
        <f t="shared" si="191"/>
        <v>#NUM!</v>
      </c>
      <c r="AF335" s="347" t="e">
        <f t="shared" si="179"/>
        <v>#NUM!</v>
      </c>
      <c r="AG335" s="348" t="e">
        <f t="shared" si="192"/>
        <v>#NUM!</v>
      </c>
      <c r="AH335" s="349" t="e">
        <f t="shared" si="180"/>
        <v>#NUM!</v>
      </c>
      <c r="AJ335" s="45">
        <v>224</v>
      </c>
      <c r="AK335" s="46">
        <f t="shared" si="202"/>
        <v>53083</v>
      </c>
      <c r="AL335" s="346" t="e">
        <f t="shared" si="193"/>
        <v>#NUM!</v>
      </c>
      <c r="AM335" s="347" t="e">
        <f t="shared" si="181"/>
        <v>#NUM!</v>
      </c>
      <c r="AN335" s="348" t="e">
        <f t="shared" si="194"/>
        <v>#NUM!</v>
      </c>
      <c r="AO335" s="349" t="e">
        <f t="shared" si="182"/>
        <v>#NUM!</v>
      </c>
      <c r="AQ335" s="45">
        <v>224</v>
      </c>
      <c r="AR335" s="46">
        <f t="shared" si="203"/>
        <v>53114</v>
      </c>
      <c r="AS335" s="346">
        <f t="shared" si="195"/>
        <v>0</v>
      </c>
      <c r="AT335" s="347">
        <f t="shared" si="183"/>
        <v>0</v>
      </c>
      <c r="AU335" s="348">
        <f t="shared" si="196"/>
        <v>0</v>
      </c>
      <c r="AV335" s="349">
        <f t="shared" si="184"/>
        <v>0</v>
      </c>
    </row>
    <row r="336" spans="1:48" x14ac:dyDescent="0.45">
      <c r="A336" s="45">
        <v>225</v>
      </c>
      <c r="B336" s="46">
        <f t="shared" si="197"/>
        <v>53114</v>
      </c>
      <c r="C336" s="346" t="e">
        <f t="shared" si="204"/>
        <v>#NUM!</v>
      </c>
      <c r="D336" s="347" t="e">
        <f t="shared" si="174"/>
        <v>#NUM!</v>
      </c>
      <c r="E336" s="355" t="e">
        <f t="shared" si="175"/>
        <v>#NUM!</v>
      </c>
      <c r="F336" s="349" t="e">
        <f t="shared" si="185"/>
        <v>#NUM!</v>
      </c>
      <c r="H336" s="45">
        <v>225</v>
      </c>
      <c r="I336" s="46">
        <f t="shared" si="198"/>
        <v>53114</v>
      </c>
      <c r="J336" s="346" t="e">
        <f t="shared" si="176"/>
        <v>#NUM!</v>
      </c>
      <c r="K336" s="347" t="e">
        <f t="shared" si="171"/>
        <v>#NUM!</v>
      </c>
      <c r="L336" s="348" t="e">
        <f t="shared" si="205"/>
        <v>#NUM!</v>
      </c>
      <c r="M336" s="349" t="e">
        <f t="shared" si="186"/>
        <v>#NUM!</v>
      </c>
      <c r="O336" s="45">
        <v>225</v>
      </c>
      <c r="P336" s="46">
        <f t="shared" si="199"/>
        <v>53114</v>
      </c>
      <c r="Q336" s="346" t="e">
        <f t="shared" si="177"/>
        <v>#NUM!</v>
      </c>
      <c r="R336" s="347" t="e">
        <f t="shared" si="172"/>
        <v>#NUM!</v>
      </c>
      <c r="S336" s="348" t="e">
        <f t="shared" si="187"/>
        <v>#NUM!</v>
      </c>
      <c r="T336" s="349" t="e">
        <f t="shared" si="188"/>
        <v>#NUM!</v>
      </c>
      <c r="V336" s="45">
        <v>225</v>
      </c>
      <c r="W336" s="46">
        <f t="shared" si="200"/>
        <v>53114</v>
      </c>
      <c r="X336" s="346" t="e">
        <f t="shared" si="178"/>
        <v>#NUM!</v>
      </c>
      <c r="Y336" s="347" t="e">
        <f t="shared" si="173"/>
        <v>#NUM!</v>
      </c>
      <c r="Z336" s="348" t="e">
        <f t="shared" si="189"/>
        <v>#NUM!</v>
      </c>
      <c r="AA336" s="349" t="e">
        <f t="shared" si="190"/>
        <v>#NUM!</v>
      </c>
      <c r="AC336" s="45">
        <v>225</v>
      </c>
      <c r="AD336" s="46">
        <f t="shared" si="201"/>
        <v>53114</v>
      </c>
      <c r="AE336" s="346" t="e">
        <f t="shared" si="191"/>
        <v>#NUM!</v>
      </c>
      <c r="AF336" s="347" t="e">
        <f t="shared" si="179"/>
        <v>#NUM!</v>
      </c>
      <c r="AG336" s="348" t="e">
        <f t="shared" si="192"/>
        <v>#NUM!</v>
      </c>
      <c r="AH336" s="349" t="e">
        <f t="shared" si="180"/>
        <v>#NUM!</v>
      </c>
      <c r="AJ336" s="45">
        <v>225</v>
      </c>
      <c r="AK336" s="46">
        <f t="shared" si="202"/>
        <v>53114</v>
      </c>
      <c r="AL336" s="346" t="e">
        <f t="shared" si="193"/>
        <v>#NUM!</v>
      </c>
      <c r="AM336" s="347" t="e">
        <f t="shared" si="181"/>
        <v>#NUM!</v>
      </c>
      <c r="AN336" s="348" t="e">
        <f t="shared" si="194"/>
        <v>#NUM!</v>
      </c>
      <c r="AO336" s="349" t="e">
        <f t="shared" si="182"/>
        <v>#NUM!</v>
      </c>
      <c r="AQ336" s="45">
        <v>225</v>
      </c>
      <c r="AR336" s="46">
        <f t="shared" si="203"/>
        <v>53144</v>
      </c>
      <c r="AS336" s="346">
        <f t="shared" si="195"/>
        <v>0</v>
      </c>
      <c r="AT336" s="347">
        <f t="shared" si="183"/>
        <v>0</v>
      </c>
      <c r="AU336" s="348">
        <f t="shared" si="196"/>
        <v>0</v>
      </c>
      <c r="AV336" s="349">
        <f t="shared" si="184"/>
        <v>0</v>
      </c>
    </row>
    <row r="337" spans="1:48" x14ac:dyDescent="0.45">
      <c r="A337" s="45">
        <v>226</v>
      </c>
      <c r="B337" s="46">
        <f t="shared" si="197"/>
        <v>53144</v>
      </c>
      <c r="C337" s="346" t="e">
        <f t="shared" si="204"/>
        <v>#NUM!</v>
      </c>
      <c r="D337" s="347" t="e">
        <f t="shared" si="174"/>
        <v>#NUM!</v>
      </c>
      <c r="E337" s="355" t="e">
        <f t="shared" si="175"/>
        <v>#NUM!</v>
      </c>
      <c r="F337" s="349" t="e">
        <f t="shared" si="185"/>
        <v>#NUM!</v>
      </c>
      <c r="H337" s="45">
        <v>226</v>
      </c>
      <c r="I337" s="46">
        <f t="shared" si="198"/>
        <v>53144</v>
      </c>
      <c r="J337" s="346" t="e">
        <f t="shared" si="176"/>
        <v>#NUM!</v>
      </c>
      <c r="K337" s="347" t="e">
        <f t="shared" si="171"/>
        <v>#NUM!</v>
      </c>
      <c r="L337" s="348" t="e">
        <f t="shared" si="205"/>
        <v>#NUM!</v>
      </c>
      <c r="M337" s="349" t="e">
        <f t="shared" si="186"/>
        <v>#NUM!</v>
      </c>
      <c r="O337" s="45">
        <v>226</v>
      </c>
      <c r="P337" s="46">
        <f t="shared" si="199"/>
        <v>53144</v>
      </c>
      <c r="Q337" s="346" t="e">
        <f t="shared" si="177"/>
        <v>#NUM!</v>
      </c>
      <c r="R337" s="347" t="e">
        <f t="shared" si="172"/>
        <v>#NUM!</v>
      </c>
      <c r="S337" s="348" t="e">
        <f t="shared" si="187"/>
        <v>#NUM!</v>
      </c>
      <c r="T337" s="349" t="e">
        <f t="shared" si="188"/>
        <v>#NUM!</v>
      </c>
      <c r="V337" s="45">
        <v>226</v>
      </c>
      <c r="W337" s="46">
        <f t="shared" si="200"/>
        <v>53144</v>
      </c>
      <c r="X337" s="346" t="e">
        <f t="shared" si="178"/>
        <v>#NUM!</v>
      </c>
      <c r="Y337" s="347" t="e">
        <f t="shared" si="173"/>
        <v>#NUM!</v>
      </c>
      <c r="Z337" s="348" t="e">
        <f t="shared" si="189"/>
        <v>#NUM!</v>
      </c>
      <c r="AA337" s="349" t="e">
        <f t="shared" si="190"/>
        <v>#NUM!</v>
      </c>
      <c r="AC337" s="45">
        <v>226</v>
      </c>
      <c r="AD337" s="46">
        <f t="shared" si="201"/>
        <v>53144</v>
      </c>
      <c r="AE337" s="346" t="e">
        <f t="shared" si="191"/>
        <v>#NUM!</v>
      </c>
      <c r="AF337" s="347" t="e">
        <f t="shared" si="179"/>
        <v>#NUM!</v>
      </c>
      <c r="AG337" s="348" t="e">
        <f t="shared" si="192"/>
        <v>#NUM!</v>
      </c>
      <c r="AH337" s="349" t="e">
        <f t="shared" si="180"/>
        <v>#NUM!</v>
      </c>
      <c r="AJ337" s="45">
        <v>226</v>
      </c>
      <c r="AK337" s="46">
        <f t="shared" si="202"/>
        <v>53144</v>
      </c>
      <c r="AL337" s="346" t="e">
        <f t="shared" si="193"/>
        <v>#NUM!</v>
      </c>
      <c r="AM337" s="347" t="e">
        <f t="shared" si="181"/>
        <v>#NUM!</v>
      </c>
      <c r="AN337" s="348" t="e">
        <f t="shared" si="194"/>
        <v>#NUM!</v>
      </c>
      <c r="AO337" s="349" t="e">
        <f t="shared" si="182"/>
        <v>#NUM!</v>
      </c>
      <c r="AQ337" s="45">
        <v>226</v>
      </c>
      <c r="AR337" s="46">
        <f t="shared" si="203"/>
        <v>53175</v>
      </c>
      <c r="AS337" s="346">
        <f t="shared" si="195"/>
        <v>0</v>
      </c>
      <c r="AT337" s="347">
        <f t="shared" si="183"/>
        <v>0</v>
      </c>
      <c r="AU337" s="348">
        <f t="shared" si="196"/>
        <v>0</v>
      </c>
      <c r="AV337" s="349">
        <f t="shared" si="184"/>
        <v>0</v>
      </c>
    </row>
    <row r="338" spans="1:48" x14ac:dyDescent="0.45">
      <c r="A338" s="45">
        <v>227</v>
      </c>
      <c r="B338" s="46">
        <f t="shared" si="197"/>
        <v>53175</v>
      </c>
      <c r="C338" s="346" t="e">
        <f t="shared" si="204"/>
        <v>#NUM!</v>
      </c>
      <c r="D338" s="347" t="e">
        <f t="shared" si="174"/>
        <v>#NUM!</v>
      </c>
      <c r="E338" s="355" t="e">
        <f t="shared" si="175"/>
        <v>#NUM!</v>
      </c>
      <c r="F338" s="349" t="e">
        <f t="shared" si="185"/>
        <v>#NUM!</v>
      </c>
      <c r="H338" s="45">
        <v>227</v>
      </c>
      <c r="I338" s="46">
        <f t="shared" si="198"/>
        <v>53175</v>
      </c>
      <c r="J338" s="346" t="e">
        <f t="shared" si="176"/>
        <v>#NUM!</v>
      </c>
      <c r="K338" s="347" t="e">
        <f t="shared" si="171"/>
        <v>#NUM!</v>
      </c>
      <c r="L338" s="348" t="e">
        <f t="shared" si="205"/>
        <v>#NUM!</v>
      </c>
      <c r="M338" s="349" t="e">
        <f t="shared" si="186"/>
        <v>#NUM!</v>
      </c>
      <c r="O338" s="45">
        <v>227</v>
      </c>
      <c r="P338" s="46">
        <f t="shared" si="199"/>
        <v>53175</v>
      </c>
      <c r="Q338" s="346" t="e">
        <f t="shared" si="177"/>
        <v>#NUM!</v>
      </c>
      <c r="R338" s="347" t="e">
        <f t="shared" si="172"/>
        <v>#NUM!</v>
      </c>
      <c r="S338" s="348" t="e">
        <f t="shared" si="187"/>
        <v>#NUM!</v>
      </c>
      <c r="T338" s="349" t="e">
        <f t="shared" si="188"/>
        <v>#NUM!</v>
      </c>
      <c r="V338" s="45">
        <v>227</v>
      </c>
      <c r="W338" s="46">
        <f t="shared" si="200"/>
        <v>53175</v>
      </c>
      <c r="X338" s="346" t="e">
        <f t="shared" si="178"/>
        <v>#NUM!</v>
      </c>
      <c r="Y338" s="347" t="e">
        <f t="shared" si="173"/>
        <v>#NUM!</v>
      </c>
      <c r="Z338" s="348" t="e">
        <f t="shared" si="189"/>
        <v>#NUM!</v>
      </c>
      <c r="AA338" s="349" t="e">
        <f t="shared" si="190"/>
        <v>#NUM!</v>
      </c>
      <c r="AC338" s="45">
        <v>227</v>
      </c>
      <c r="AD338" s="46">
        <f t="shared" si="201"/>
        <v>53175</v>
      </c>
      <c r="AE338" s="346" t="e">
        <f t="shared" si="191"/>
        <v>#NUM!</v>
      </c>
      <c r="AF338" s="347" t="e">
        <f t="shared" si="179"/>
        <v>#NUM!</v>
      </c>
      <c r="AG338" s="348" t="e">
        <f t="shared" si="192"/>
        <v>#NUM!</v>
      </c>
      <c r="AH338" s="349" t="e">
        <f t="shared" si="180"/>
        <v>#NUM!</v>
      </c>
      <c r="AJ338" s="45">
        <v>227</v>
      </c>
      <c r="AK338" s="46">
        <f t="shared" si="202"/>
        <v>53175</v>
      </c>
      <c r="AL338" s="346" t="e">
        <f t="shared" si="193"/>
        <v>#NUM!</v>
      </c>
      <c r="AM338" s="347" t="e">
        <f t="shared" si="181"/>
        <v>#NUM!</v>
      </c>
      <c r="AN338" s="348" t="e">
        <f t="shared" si="194"/>
        <v>#NUM!</v>
      </c>
      <c r="AO338" s="349" t="e">
        <f t="shared" si="182"/>
        <v>#NUM!</v>
      </c>
      <c r="AQ338" s="45">
        <v>227</v>
      </c>
      <c r="AR338" s="46">
        <f t="shared" si="203"/>
        <v>53206</v>
      </c>
      <c r="AS338" s="346">
        <f t="shared" si="195"/>
        <v>0</v>
      </c>
      <c r="AT338" s="347">
        <f t="shared" si="183"/>
        <v>0</v>
      </c>
      <c r="AU338" s="348">
        <f t="shared" si="196"/>
        <v>0</v>
      </c>
      <c r="AV338" s="349">
        <f t="shared" si="184"/>
        <v>0</v>
      </c>
    </row>
    <row r="339" spans="1:48" ht="14.65" thickBot="1" x14ac:dyDescent="0.5">
      <c r="A339" s="47">
        <v>228</v>
      </c>
      <c r="B339" s="48">
        <f t="shared" si="197"/>
        <v>53206</v>
      </c>
      <c r="C339" s="350" t="e">
        <f t="shared" si="204"/>
        <v>#NUM!</v>
      </c>
      <c r="D339" s="351" t="e">
        <f t="shared" si="174"/>
        <v>#NUM!</v>
      </c>
      <c r="E339" s="356" t="e">
        <f t="shared" si="175"/>
        <v>#NUM!</v>
      </c>
      <c r="F339" s="353" t="e">
        <f t="shared" si="185"/>
        <v>#NUM!</v>
      </c>
      <c r="H339" s="47">
        <v>228</v>
      </c>
      <c r="I339" s="48">
        <f t="shared" si="198"/>
        <v>53206</v>
      </c>
      <c r="J339" s="350" t="e">
        <f t="shared" si="176"/>
        <v>#NUM!</v>
      </c>
      <c r="K339" s="351" t="e">
        <f t="shared" si="171"/>
        <v>#NUM!</v>
      </c>
      <c r="L339" s="352" t="e">
        <f t="shared" si="205"/>
        <v>#NUM!</v>
      </c>
      <c r="M339" s="353" t="e">
        <f t="shared" si="186"/>
        <v>#NUM!</v>
      </c>
      <c r="O339" s="47">
        <v>228</v>
      </c>
      <c r="P339" s="48">
        <f t="shared" si="199"/>
        <v>53206</v>
      </c>
      <c r="Q339" s="350" t="e">
        <f t="shared" si="177"/>
        <v>#NUM!</v>
      </c>
      <c r="R339" s="351" t="e">
        <f t="shared" si="172"/>
        <v>#NUM!</v>
      </c>
      <c r="S339" s="352" t="e">
        <f t="shared" si="187"/>
        <v>#NUM!</v>
      </c>
      <c r="T339" s="353" t="e">
        <f t="shared" si="188"/>
        <v>#NUM!</v>
      </c>
      <c r="V339" s="47">
        <v>228</v>
      </c>
      <c r="W339" s="48">
        <f t="shared" si="200"/>
        <v>53206</v>
      </c>
      <c r="X339" s="350" t="e">
        <f t="shared" si="178"/>
        <v>#NUM!</v>
      </c>
      <c r="Y339" s="351" t="e">
        <f t="shared" si="173"/>
        <v>#NUM!</v>
      </c>
      <c r="Z339" s="352" t="e">
        <f t="shared" si="189"/>
        <v>#NUM!</v>
      </c>
      <c r="AA339" s="353" t="e">
        <f t="shared" si="190"/>
        <v>#NUM!</v>
      </c>
      <c r="AC339" s="47">
        <v>228</v>
      </c>
      <c r="AD339" s="48">
        <f t="shared" si="201"/>
        <v>53206</v>
      </c>
      <c r="AE339" s="350" t="e">
        <f t="shared" si="191"/>
        <v>#NUM!</v>
      </c>
      <c r="AF339" s="351" t="e">
        <f t="shared" si="179"/>
        <v>#NUM!</v>
      </c>
      <c r="AG339" s="352" t="e">
        <f t="shared" si="192"/>
        <v>#NUM!</v>
      </c>
      <c r="AH339" s="353" t="e">
        <f t="shared" si="180"/>
        <v>#NUM!</v>
      </c>
      <c r="AJ339" s="47">
        <v>228</v>
      </c>
      <c r="AK339" s="48">
        <f t="shared" si="202"/>
        <v>53206</v>
      </c>
      <c r="AL339" s="350" t="e">
        <f t="shared" si="193"/>
        <v>#NUM!</v>
      </c>
      <c r="AM339" s="351" t="e">
        <f t="shared" si="181"/>
        <v>#NUM!</v>
      </c>
      <c r="AN339" s="352" t="e">
        <f t="shared" si="194"/>
        <v>#NUM!</v>
      </c>
      <c r="AO339" s="353" t="e">
        <f t="shared" si="182"/>
        <v>#NUM!</v>
      </c>
      <c r="AQ339" s="47">
        <v>228</v>
      </c>
      <c r="AR339" s="48">
        <f t="shared" si="203"/>
        <v>53236</v>
      </c>
      <c r="AS339" s="350">
        <f t="shared" si="195"/>
        <v>0</v>
      </c>
      <c r="AT339" s="351">
        <f t="shared" si="183"/>
        <v>0</v>
      </c>
      <c r="AU339" s="352">
        <f t="shared" si="196"/>
        <v>0</v>
      </c>
      <c r="AV339" s="353">
        <f t="shared" si="184"/>
        <v>0</v>
      </c>
    </row>
    <row r="340" spans="1:48" x14ac:dyDescent="0.45">
      <c r="A340" s="43">
        <v>229</v>
      </c>
      <c r="B340" s="44">
        <f t="shared" si="197"/>
        <v>53236</v>
      </c>
      <c r="C340" s="344" t="e">
        <f t="shared" si="204"/>
        <v>#NUM!</v>
      </c>
      <c r="D340" s="253" t="e">
        <f t="shared" si="174"/>
        <v>#NUM!</v>
      </c>
      <c r="E340" s="354" t="e">
        <f t="shared" si="175"/>
        <v>#NUM!</v>
      </c>
      <c r="F340" s="254" t="e">
        <f t="shared" si="185"/>
        <v>#NUM!</v>
      </c>
      <c r="H340" s="43">
        <v>229</v>
      </c>
      <c r="I340" s="44">
        <f t="shared" si="198"/>
        <v>53236</v>
      </c>
      <c r="J340" s="344" t="e">
        <f t="shared" si="176"/>
        <v>#NUM!</v>
      </c>
      <c r="K340" s="253" t="e">
        <f t="shared" si="171"/>
        <v>#NUM!</v>
      </c>
      <c r="L340" s="345" t="e">
        <f t="shared" si="205"/>
        <v>#NUM!</v>
      </c>
      <c r="M340" s="254" t="e">
        <f t="shared" si="186"/>
        <v>#NUM!</v>
      </c>
      <c r="O340" s="43">
        <v>229</v>
      </c>
      <c r="P340" s="44">
        <f t="shared" si="199"/>
        <v>53236</v>
      </c>
      <c r="Q340" s="344" t="e">
        <f t="shared" si="177"/>
        <v>#NUM!</v>
      </c>
      <c r="R340" s="253" t="e">
        <f t="shared" si="172"/>
        <v>#NUM!</v>
      </c>
      <c r="S340" s="345" t="e">
        <f t="shared" si="187"/>
        <v>#NUM!</v>
      </c>
      <c r="T340" s="254" t="e">
        <f t="shared" si="188"/>
        <v>#NUM!</v>
      </c>
      <c r="V340" s="43">
        <v>229</v>
      </c>
      <c r="W340" s="44">
        <f t="shared" si="200"/>
        <v>53236</v>
      </c>
      <c r="X340" s="344" t="e">
        <f t="shared" si="178"/>
        <v>#NUM!</v>
      </c>
      <c r="Y340" s="253" t="e">
        <f t="shared" si="173"/>
        <v>#NUM!</v>
      </c>
      <c r="Z340" s="345" t="e">
        <f t="shared" si="189"/>
        <v>#NUM!</v>
      </c>
      <c r="AA340" s="254" t="e">
        <f t="shared" si="190"/>
        <v>#NUM!</v>
      </c>
      <c r="AC340" s="43">
        <v>229</v>
      </c>
      <c r="AD340" s="44">
        <f t="shared" si="201"/>
        <v>53236</v>
      </c>
      <c r="AE340" s="344" t="e">
        <f t="shared" si="191"/>
        <v>#NUM!</v>
      </c>
      <c r="AF340" s="253" t="e">
        <f t="shared" si="179"/>
        <v>#NUM!</v>
      </c>
      <c r="AG340" s="345" t="e">
        <f t="shared" si="192"/>
        <v>#NUM!</v>
      </c>
      <c r="AH340" s="254" t="e">
        <f t="shared" si="180"/>
        <v>#NUM!</v>
      </c>
      <c r="AJ340" s="43">
        <v>229</v>
      </c>
      <c r="AK340" s="44">
        <f t="shared" si="202"/>
        <v>53236</v>
      </c>
      <c r="AL340" s="344" t="e">
        <f t="shared" si="193"/>
        <v>#NUM!</v>
      </c>
      <c r="AM340" s="253" t="e">
        <f t="shared" si="181"/>
        <v>#NUM!</v>
      </c>
      <c r="AN340" s="345" t="e">
        <f t="shared" si="194"/>
        <v>#NUM!</v>
      </c>
      <c r="AO340" s="254" t="e">
        <f t="shared" si="182"/>
        <v>#NUM!</v>
      </c>
      <c r="AQ340" s="43">
        <v>229</v>
      </c>
      <c r="AR340" s="44">
        <f t="shared" si="203"/>
        <v>53267</v>
      </c>
      <c r="AS340" s="344">
        <f t="shared" si="195"/>
        <v>0</v>
      </c>
      <c r="AT340" s="253">
        <f t="shared" si="183"/>
        <v>0</v>
      </c>
      <c r="AU340" s="345">
        <f t="shared" si="196"/>
        <v>0</v>
      </c>
      <c r="AV340" s="254">
        <f t="shared" si="184"/>
        <v>0</v>
      </c>
    </row>
    <row r="341" spans="1:48" x14ac:dyDescent="0.45">
      <c r="A341" s="45">
        <v>230</v>
      </c>
      <c r="B341" s="46">
        <f t="shared" si="197"/>
        <v>53267</v>
      </c>
      <c r="C341" s="346" t="e">
        <f t="shared" si="204"/>
        <v>#NUM!</v>
      </c>
      <c r="D341" s="347" t="e">
        <f t="shared" si="174"/>
        <v>#NUM!</v>
      </c>
      <c r="E341" s="355" t="e">
        <f t="shared" si="175"/>
        <v>#NUM!</v>
      </c>
      <c r="F341" s="349" t="e">
        <f t="shared" si="185"/>
        <v>#NUM!</v>
      </c>
      <c r="H341" s="45">
        <v>230</v>
      </c>
      <c r="I341" s="46">
        <f t="shared" si="198"/>
        <v>53267</v>
      </c>
      <c r="J341" s="346" t="e">
        <f t="shared" si="176"/>
        <v>#NUM!</v>
      </c>
      <c r="K341" s="347" t="e">
        <f t="shared" si="171"/>
        <v>#NUM!</v>
      </c>
      <c r="L341" s="348" t="e">
        <f t="shared" si="205"/>
        <v>#NUM!</v>
      </c>
      <c r="M341" s="349" t="e">
        <f t="shared" si="186"/>
        <v>#NUM!</v>
      </c>
      <c r="O341" s="45">
        <v>230</v>
      </c>
      <c r="P341" s="46">
        <f t="shared" si="199"/>
        <v>53267</v>
      </c>
      <c r="Q341" s="346" t="e">
        <f t="shared" si="177"/>
        <v>#NUM!</v>
      </c>
      <c r="R341" s="347" t="e">
        <f t="shared" si="172"/>
        <v>#NUM!</v>
      </c>
      <c r="S341" s="348" t="e">
        <f t="shared" si="187"/>
        <v>#NUM!</v>
      </c>
      <c r="T341" s="349" t="e">
        <f t="shared" si="188"/>
        <v>#NUM!</v>
      </c>
      <c r="V341" s="45">
        <v>230</v>
      </c>
      <c r="W341" s="46">
        <f t="shared" si="200"/>
        <v>53267</v>
      </c>
      <c r="X341" s="346" t="e">
        <f t="shared" si="178"/>
        <v>#NUM!</v>
      </c>
      <c r="Y341" s="347" t="e">
        <f t="shared" si="173"/>
        <v>#NUM!</v>
      </c>
      <c r="Z341" s="348" t="e">
        <f t="shared" si="189"/>
        <v>#NUM!</v>
      </c>
      <c r="AA341" s="349" t="e">
        <f t="shared" si="190"/>
        <v>#NUM!</v>
      </c>
      <c r="AC341" s="45">
        <v>230</v>
      </c>
      <c r="AD341" s="46">
        <f t="shared" si="201"/>
        <v>53267</v>
      </c>
      <c r="AE341" s="346" t="e">
        <f t="shared" si="191"/>
        <v>#NUM!</v>
      </c>
      <c r="AF341" s="347" t="e">
        <f t="shared" si="179"/>
        <v>#NUM!</v>
      </c>
      <c r="AG341" s="348" t="e">
        <f t="shared" si="192"/>
        <v>#NUM!</v>
      </c>
      <c r="AH341" s="349" t="e">
        <f t="shared" si="180"/>
        <v>#NUM!</v>
      </c>
      <c r="AJ341" s="45">
        <v>230</v>
      </c>
      <c r="AK341" s="46">
        <f t="shared" si="202"/>
        <v>53267</v>
      </c>
      <c r="AL341" s="346" t="e">
        <f t="shared" si="193"/>
        <v>#NUM!</v>
      </c>
      <c r="AM341" s="347" t="e">
        <f t="shared" si="181"/>
        <v>#NUM!</v>
      </c>
      <c r="AN341" s="348" t="e">
        <f t="shared" si="194"/>
        <v>#NUM!</v>
      </c>
      <c r="AO341" s="349" t="e">
        <f t="shared" si="182"/>
        <v>#NUM!</v>
      </c>
      <c r="AQ341" s="45">
        <v>230</v>
      </c>
      <c r="AR341" s="46">
        <f t="shared" si="203"/>
        <v>53297</v>
      </c>
      <c r="AS341" s="346">
        <f t="shared" si="195"/>
        <v>0</v>
      </c>
      <c r="AT341" s="347">
        <f t="shared" si="183"/>
        <v>0</v>
      </c>
      <c r="AU341" s="348">
        <f t="shared" si="196"/>
        <v>0</v>
      </c>
      <c r="AV341" s="349">
        <f t="shared" si="184"/>
        <v>0</v>
      </c>
    </row>
    <row r="342" spans="1:48" x14ac:dyDescent="0.45">
      <c r="A342" s="45">
        <v>231</v>
      </c>
      <c r="B342" s="46">
        <f t="shared" si="197"/>
        <v>53297</v>
      </c>
      <c r="C342" s="346" t="e">
        <f t="shared" si="204"/>
        <v>#NUM!</v>
      </c>
      <c r="D342" s="347" t="e">
        <f t="shared" si="174"/>
        <v>#NUM!</v>
      </c>
      <c r="E342" s="355" t="e">
        <f t="shared" si="175"/>
        <v>#NUM!</v>
      </c>
      <c r="F342" s="349" t="e">
        <f t="shared" si="185"/>
        <v>#NUM!</v>
      </c>
      <c r="H342" s="45">
        <v>231</v>
      </c>
      <c r="I342" s="46">
        <f t="shared" si="198"/>
        <v>53297</v>
      </c>
      <c r="J342" s="346" t="e">
        <f t="shared" si="176"/>
        <v>#NUM!</v>
      </c>
      <c r="K342" s="347" t="e">
        <f t="shared" si="171"/>
        <v>#NUM!</v>
      </c>
      <c r="L342" s="348" t="e">
        <f t="shared" si="205"/>
        <v>#NUM!</v>
      </c>
      <c r="M342" s="349" t="e">
        <f t="shared" si="186"/>
        <v>#NUM!</v>
      </c>
      <c r="O342" s="45">
        <v>231</v>
      </c>
      <c r="P342" s="46">
        <f t="shared" si="199"/>
        <v>53297</v>
      </c>
      <c r="Q342" s="346" t="e">
        <f t="shared" si="177"/>
        <v>#NUM!</v>
      </c>
      <c r="R342" s="347" t="e">
        <f t="shared" si="172"/>
        <v>#NUM!</v>
      </c>
      <c r="S342" s="348" t="e">
        <f t="shared" si="187"/>
        <v>#NUM!</v>
      </c>
      <c r="T342" s="349" t="e">
        <f t="shared" si="188"/>
        <v>#NUM!</v>
      </c>
      <c r="V342" s="45">
        <v>231</v>
      </c>
      <c r="W342" s="46">
        <f t="shared" si="200"/>
        <v>53297</v>
      </c>
      <c r="X342" s="346" t="e">
        <f t="shared" si="178"/>
        <v>#NUM!</v>
      </c>
      <c r="Y342" s="347" t="e">
        <f t="shared" si="173"/>
        <v>#NUM!</v>
      </c>
      <c r="Z342" s="348" t="e">
        <f t="shared" si="189"/>
        <v>#NUM!</v>
      </c>
      <c r="AA342" s="349" t="e">
        <f t="shared" si="190"/>
        <v>#NUM!</v>
      </c>
      <c r="AC342" s="45">
        <v>231</v>
      </c>
      <c r="AD342" s="46">
        <f t="shared" si="201"/>
        <v>53297</v>
      </c>
      <c r="AE342" s="346" t="e">
        <f t="shared" si="191"/>
        <v>#NUM!</v>
      </c>
      <c r="AF342" s="347" t="e">
        <f t="shared" si="179"/>
        <v>#NUM!</v>
      </c>
      <c r="AG342" s="348" t="e">
        <f t="shared" si="192"/>
        <v>#NUM!</v>
      </c>
      <c r="AH342" s="349" t="e">
        <f t="shared" si="180"/>
        <v>#NUM!</v>
      </c>
      <c r="AJ342" s="45">
        <v>231</v>
      </c>
      <c r="AK342" s="46">
        <f t="shared" si="202"/>
        <v>53297</v>
      </c>
      <c r="AL342" s="346" t="e">
        <f t="shared" si="193"/>
        <v>#NUM!</v>
      </c>
      <c r="AM342" s="347" t="e">
        <f t="shared" si="181"/>
        <v>#NUM!</v>
      </c>
      <c r="AN342" s="348" t="e">
        <f t="shared" si="194"/>
        <v>#NUM!</v>
      </c>
      <c r="AO342" s="349" t="e">
        <f t="shared" si="182"/>
        <v>#NUM!</v>
      </c>
      <c r="AQ342" s="45">
        <v>231</v>
      </c>
      <c r="AR342" s="46">
        <f t="shared" si="203"/>
        <v>53328</v>
      </c>
      <c r="AS342" s="346">
        <f t="shared" si="195"/>
        <v>0</v>
      </c>
      <c r="AT342" s="347">
        <f t="shared" si="183"/>
        <v>0</v>
      </c>
      <c r="AU342" s="348">
        <f t="shared" si="196"/>
        <v>0</v>
      </c>
      <c r="AV342" s="349">
        <f t="shared" si="184"/>
        <v>0</v>
      </c>
    </row>
    <row r="343" spans="1:48" x14ac:dyDescent="0.45">
      <c r="A343" s="45">
        <v>232</v>
      </c>
      <c r="B343" s="46">
        <f t="shared" si="197"/>
        <v>53328</v>
      </c>
      <c r="C343" s="346" t="e">
        <f t="shared" si="204"/>
        <v>#NUM!</v>
      </c>
      <c r="D343" s="347" t="e">
        <f t="shared" si="174"/>
        <v>#NUM!</v>
      </c>
      <c r="E343" s="355" t="e">
        <f t="shared" si="175"/>
        <v>#NUM!</v>
      </c>
      <c r="F343" s="349" t="e">
        <f t="shared" si="185"/>
        <v>#NUM!</v>
      </c>
      <c r="H343" s="45">
        <v>232</v>
      </c>
      <c r="I343" s="46">
        <f t="shared" si="198"/>
        <v>53328</v>
      </c>
      <c r="J343" s="346" t="e">
        <f t="shared" si="176"/>
        <v>#NUM!</v>
      </c>
      <c r="K343" s="347" t="e">
        <f t="shared" si="171"/>
        <v>#NUM!</v>
      </c>
      <c r="L343" s="348" t="e">
        <f t="shared" si="205"/>
        <v>#NUM!</v>
      </c>
      <c r="M343" s="349" t="e">
        <f t="shared" si="186"/>
        <v>#NUM!</v>
      </c>
      <c r="O343" s="45">
        <v>232</v>
      </c>
      <c r="P343" s="46">
        <f t="shared" si="199"/>
        <v>53328</v>
      </c>
      <c r="Q343" s="346" t="e">
        <f t="shared" si="177"/>
        <v>#NUM!</v>
      </c>
      <c r="R343" s="347" t="e">
        <f t="shared" si="172"/>
        <v>#NUM!</v>
      </c>
      <c r="S343" s="348" t="e">
        <f t="shared" si="187"/>
        <v>#NUM!</v>
      </c>
      <c r="T343" s="349" t="e">
        <f t="shared" si="188"/>
        <v>#NUM!</v>
      </c>
      <c r="V343" s="45">
        <v>232</v>
      </c>
      <c r="W343" s="46">
        <f t="shared" si="200"/>
        <v>53328</v>
      </c>
      <c r="X343" s="346" t="e">
        <f t="shared" si="178"/>
        <v>#NUM!</v>
      </c>
      <c r="Y343" s="347" t="e">
        <f t="shared" si="173"/>
        <v>#NUM!</v>
      </c>
      <c r="Z343" s="348" t="e">
        <f t="shared" si="189"/>
        <v>#NUM!</v>
      </c>
      <c r="AA343" s="349" t="e">
        <f t="shared" si="190"/>
        <v>#NUM!</v>
      </c>
      <c r="AC343" s="45">
        <v>232</v>
      </c>
      <c r="AD343" s="46">
        <f t="shared" si="201"/>
        <v>53328</v>
      </c>
      <c r="AE343" s="346" t="e">
        <f t="shared" si="191"/>
        <v>#NUM!</v>
      </c>
      <c r="AF343" s="347" t="e">
        <f t="shared" si="179"/>
        <v>#NUM!</v>
      </c>
      <c r="AG343" s="348" t="e">
        <f t="shared" si="192"/>
        <v>#NUM!</v>
      </c>
      <c r="AH343" s="349" t="e">
        <f t="shared" si="180"/>
        <v>#NUM!</v>
      </c>
      <c r="AJ343" s="45">
        <v>232</v>
      </c>
      <c r="AK343" s="46">
        <f t="shared" si="202"/>
        <v>53328</v>
      </c>
      <c r="AL343" s="346" t="e">
        <f t="shared" si="193"/>
        <v>#NUM!</v>
      </c>
      <c r="AM343" s="347" t="e">
        <f t="shared" si="181"/>
        <v>#NUM!</v>
      </c>
      <c r="AN343" s="348" t="e">
        <f t="shared" si="194"/>
        <v>#NUM!</v>
      </c>
      <c r="AO343" s="349" t="e">
        <f t="shared" si="182"/>
        <v>#NUM!</v>
      </c>
      <c r="AQ343" s="45">
        <v>232</v>
      </c>
      <c r="AR343" s="46">
        <f t="shared" si="203"/>
        <v>53359</v>
      </c>
      <c r="AS343" s="346">
        <f t="shared" si="195"/>
        <v>0</v>
      </c>
      <c r="AT343" s="347">
        <f t="shared" si="183"/>
        <v>0</v>
      </c>
      <c r="AU343" s="348">
        <f t="shared" si="196"/>
        <v>0</v>
      </c>
      <c r="AV343" s="349">
        <f t="shared" si="184"/>
        <v>0</v>
      </c>
    </row>
    <row r="344" spans="1:48" x14ac:dyDescent="0.45">
      <c r="A344" s="45">
        <v>233</v>
      </c>
      <c r="B344" s="46">
        <f t="shared" si="197"/>
        <v>53359</v>
      </c>
      <c r="C344" s="346" t="e">
        <f t="shared" si="204"/>
        <v>#NUM!</v>
      </c>
      <c r="D344" s="347" t="e">
        <f t="shared" si="174"/>
        <v>#NUM!</v>
      </c>
      <c r="E344" s="355" t="e">
        <f t="shared" si="175"/>
        <v>#NUM!</v>
      </c>
      <c r="F344" s="349" t="e">
        <f t="shared" si="185"/>
        <v>#NUM!</v>
      </c>
      <c r="H344" s="45">
        <v>233</v>
      </c>
      <c r="I344" s="46">
        <f t="shared" si="198"/>
        <v>53359</v>
      </c>
      <c r="J344" s="346" t="e">
        <f t="shared" si="176"/>
        <v>#NUM!</v>
      </c>
      <c r="K344" s="347" t="e">
        <f t="shared" si="171"/>
        <v>#NUM!</v>
      </c>
      <c r="L344" s="348" t="e">
        <f t="shared" si="205"/>
        <v>#NUM!</v>
      </c>
      <c r="M344" s="349" t="e">
        <f t="shared" si="186"/>
        <v>#NUM!</v>
      </c>
      <c r="O344" s="45">
        <v>233</v>
      </c>
      <c r="P344" s="46">
        <f t="shared" si="199"/>
        <v>53359</v>
      </c>
      <c r="Q344" s="346" t="e">
        <f t="shared" si="177"/>
        <v>#NUM!</v>
      </c>
      <c r="R344" s="347" t="e">
        <f t="shared" si="172"/>
        <v>#NUM!</v>
      </c>
      <c r="S344" s="348" t="e">
        <f t="shared" si="187"/>
        <v>#NUM!</v>
      </c>
      <c r="T344" s="349" t="e">
        <f t="shared" si="188"/>
        <v>#NUM!</v>
      </c>
      <c r="V344" s="45">
        <v>233</v>
      </c>
      <c r="W344" s="46">
        <f t="shared" si="200"/>
        <v>53359</v>
      </c>
      <c r="X344" s="346" t="e">
        <f t="shared" si="178"/>
        <v>#NUM!</v>
      </c>
      <c r="Y344" s="347" t="e">
        <f t="shared" si="173"/>
        <v>#NUM!</v>
      </c>
      <c r="Z344" s="348" t="e">
        <f t="shared" si="189"/>
        <v>#NUM!</v>
      </c>
      <c r="AA344" s="349" t="e">
        <f t="shared" si="190"/>
        <v>#NUM!</v>
      </c>
      <c r="AC344" s="45">
        <v>233</v>
      </c>
      <c r="AD344" s="46">
        <f t="shared" si="201"/>
        <v>53359</v>
      </c>
      <c r="AE344" s="346" t="e">
        <f t="shared" si="191"/>
        <v>#NUM!</v>
      </c>
      <c r="AF344" s="347" t="e">
        <f t="shared" si="179"/>
        <v>#NUM!</v>
      </c>
      <c r="AG344" s="348" t="e">
        <f t="shared" si="192"/>
        <v>#NUM!</v>
      </c>
      <c r="AH344" s="349" t="e">
        <f t="shared" si="180"/>
        <v>#NUM!</v>
      </c>
      <c r="AJ344" s="45">
        <v>233</v>
      </c>
      <c r="AK344" s="46">
        <f t="shared" si="202"/>
        <v>53359</v>
      </c>
      <c r="AL344" s="346" t="e">
        <f t="shared" si="193"/>
        <v>#NUM!</v>
      </c>
      <c r="AM344" s="347" t="e">
        <f t="shared" si="181"/>
        <v>#NUM!</v>
      </c>
      <c r="AN344" s="348" t="e">
        <f t="shared" si="194"/>
        <v>#NUM!</v>
      </c>
      <c r="AO344" s="349" t="e">
        <f t="shared" si="182"/>
        <v>#NUM!</v>
      </c>
      <c r="AQ344" s="45">
        <v>233</v>
      </c>
      <c r="AR344" s="46">
        <f t="shared" si="203"/>
        <v>53387</v>
      </c>
      <c r="AS344" s="346">
        <f t="shared" si="195"/>
        <v>0</v>
      </c>
      <c r="AT344" s="347">
        <f t="shared" si="183"/>
        <v>0</v>
      </c>
      <c r="AU344" s="348">
        <f t="shared" si="196"/>
        <v>0</v>
      </c>
      <c r="AV344" s="349">
        <f t="shared" si="184"/>
        <v>0</v>
      </c>
    </row>
    <row r="345" spans="1:48" x14ac:dyDescent="0.45">
      <c r="A345" s="45">
        <v>234</v>
      </c>
      <c r="B345" s="46">
        <f t="shared" si="197"/>
        <v>53387</v>
      </c>
      <c r="C345" s="346" t="e">
        <f t="shared" si="204"/>
        <v>#NUM!</v>
      </c>
      <c r="D345" s="347" t="e">
        <f t="shared" si="174"/>
        <v>#NUM!</v>
      </c>
      <c r="E345" s="355" t="e">
        <f t="shared" si="175"/>
        <v>#NUM!</v>
      </c>
      <c r="F345" s="349" t="e">
        <f t="shared" si="185"/>
        <v>#NUM!</v>
      </c>
      <c r="H345" s="45">
        <v>234</v>
      </c>
      <c r="I345" s="46">
        <f t="shared" si="198"/>
        <v>53387</v>
      </c>
      <c r="J345" s="346" t="e">
        <f t="shared" si="176"/>
        <v>#NUM!</v>
      </c>
      <c r="K345" s="347" t="e">
        <f t="shared" si="171"/>
        <v>#NUM!</v>
      </c>
      <c r="L345" s="348" t="e">
        <f t="shared" si="205"/>
        <v>#NUM!</v>
      </c>
      <c r="M345" s="349" t="e">
        <f t="shared" si="186"/>
        <v>#NUM!</v>
      </c>
      <c r="O345" s="45">
        <v>234</v>
      </c>
      <c r="P345" s="46">
        <f t="shared" si="199"/>
        <v>53387</v>
      </c>
      <c r="Q345" s="346" t="e">
        <f t="shared" si="177"/>
        <v>#NUM!</v>
      </c>
      <c r="R345" s="347" t="e">
        <f t="shared" si="172"/>
        <v>#NUM!</v>
      </c>
      <c r="S345" s="348" t="e">
        <f t="shared" si="187"/>
        <v>#NUM!</v>
      </c>
      <c r="T345" s="349" t="e">
        <f t="shared" si="188"/>
        <v>#NUM!</v>
      </c>
      <c r="V345" s="45">
        <v>234</v>
      </c>
      <c r="W345" s="46">
        <f t="shared" si="200"/>
        <v>53387</v>
      </c>
      <c r="X345" s="346" t="e">
        <f t="shared" si="178"/>
        <v>#NUM!</v>
      </c>
      <c r="Y345" s="347" t="e">
        <f t="shared" si="173"/>
        <v>#NUM!</v>
      </c>
      <c r="Z345" s="348" t="e">
        <f t="shared" si="189"/>
        <v>#NUM!</v>
      </c>
      <c r="AA345" s="349" t="e">
        <f t="shared" si="190"/>
        <v>#NUM!</v>
      </c>
      <c r="AC345" s="45">
        <v>234</v>
      </c>
      <c r="AD345" s="46">
        <f t="shared" si="201"/>
        <v>53387</v>
      </c>
      <c r="AE345" s="346" t="e">
        <f t="shared" si="191"/>
        <v>#NUM!</v>
      </c>
      <c r="AF345" s="347" t="e">
        <f t="shared" si="179"/>
        <v>#NUM!</v>
      </c>
      <c r="AG345" s="348" t="e">
        <f t="shared" si="192"/>
        <v>#NUM!</v>
      </c>
      <c r="AH345" s="349" t="e">
        <f t="shared" si="180"/>
        <v>#NUM!</v>
      </c>
      <c r="AJ345" s="45">
        <v>234</v>
      </c>
      <c r="AK345" s="46">
        <f t="shared" si="202"/>
        <v>53387</v>
      </c>
      <c r="AL345" s="346" t="e">
        <f t="shared" si="193"/>
        <v>#NUM!</v>
      </c>
      <c r="AM345" s="347" t="e">
        <f t="shared" si="181"/>
        <v>#NUM!</v>
      </c>
      <c r="AN345" s="348" t="e">
        <f t="shared" si="194"/>
        <v>#NUM!</v>
      </c>
      <c r="AO345" s="349" t="e">
        <f t="shared" si="182"/>
        <v>#NUM!</v>
      </c>
      <c r="AQ345" s="45">
        <v>234</v>
      </c>
      <c r="AR345" s="46">
        <f t="shared" si="203"/>
        <v>53418</v>
      </c>
      <c r="AS345" s="346">
        <f t="shared" si="195"/>
        <v>0</v>
      </c>
      <c r="AT345" s="347">
        <f t="shared" si="183"/>
        <v>0</v>
      </c>
      <c r="AU345" s="348">
        <f t="shared" si="196"/>
        <v>0</v>
      </c>
      <c r="AV345" s="349">
        <f t="shared" si="184"/>
        <v>0</v>
      </c>
    </row>
    <row r="346" spans="1:48" x14ac:dyDescent="0.45">
      <c r="A346" s="45">
        <v>235</v>
      </c>
      <c r="B346" s="46">
        <f t="shared" si="197"/>
        <v>53418</v>
      </c>
      <c r="C346" s="346" t="e">
        <f t="shared" si="204"/>
        <v>#NUM!</v>
      </c>
      <c r="D346" s="347" t="e">
        <f t="shared" si="174"/>
        <v>#NUM!</v>
      </c>
      <c r="E346" s="355" t="e">
        <f t="shared" si="175"/>
        <v>#NUM!</v>
      </c>
      <c r="F346" s="349" t="e">
        <f t="shared" si="185"/>
        <v>#NUM!</v>
      </c>
      <c r="H346" s="45">
        <v>235</v>
      </c>
      <c r="I346" s="46">
        <f t="shared" si="198"/>
        <v>53418</v>
      </c>
      <c r="J346" s="346" t="e">
        <f t="shared" si="176"/>
        <v>#NUM!</v>
      </c>
      <c r="K346" s="347" t="e">
        <f t="shared" si="171"/>
        <v>#NUM!</v>
      </c>
      <c r="L346" s="348" t="e">
        <f t="shared" si="205"/>
        <v>#NUM!</v>
      </c>
      <c r="M346" s="349" t="e">
        <f t="shared" si="186"/>
        <v>#NUM!</v>
      </c>
      <c r="O346" s="45">
        <v>235</v>
      </c>
      <c r="P346" s="46">
        <f t="shared" si="199"/>
        <v>53418</v>
      </c>
      <c r="Q346" s="346" t="e">
        <f t="shared" si="177"/>
        <v>#NUM!</v>
      </c>
      <c r="R346" s="347" t="e">
        <f t="shared" si="172"/>
        <v>#NUM!</v>
      </c>
      <c r="S346" s="348" t="e">
        <f t="shared" si="187"/>
        <v>#NUM!</v>
      </c>
      <c r="T346" s="349" t="e">
        <f t="shared" si="188"/>
        <v>#NUM!</v>
      </c>
      <c r="V346" s="45">
        <v>235</v>
      </c>
      <c r="W346" s="46">
        <f t="shared" si="200"/>
        <v>53418</v>
      </c>
      <c r="X346" s="346" t="e">
        <f t="shared" si="178"/>
        <v>#NUM!</v>
      </c>
      <c r="Y346" s="347" t="e">
        <f t="shared" si="173"/>
        <v>#NUM!</v>
      </c>
      <c r="Z346" s="348" t="e">
        <f t="shared" si="189"/>
        <v>#NUM!</v>
      </c>
      <c r="AA346" s="349" t="e">
        <f t="shared" si="190"/>
        <v>#NUM!</v>
      </c>
      <c r="AC346" s="45">
        <v>235</v>
      </c>
      <c r="AD346" s="46">
        <f t="shared" si="201"/>
        <v>53418</v>
      </c>
      <c r="AE346" s="346" t="e">
        <f t="shared" si="191"/>
        <v>#NUM!</v>
      </c>
      <c r="AF346" s="347" t="e">
        <f t="shared" si="179"/>
        <v>#NUM!</v>
      </c>
      <c r="AG346" s="348" t="e">
        <f t="shared" si="192"/>
        <v>#NUM!</v>
      </c>
      <c r="AH346" s="349" t="e">
        <f t="shared" si="180"/>
        <v>#NUM!</v>
      </c>
      <c r="AJ346" s="45">
        <v>235</v>
      </c>
      <c r="AK346" s="46">
        <f t="shared" si="202"/>
        <v>53418</v>
      </c>
      <c r="AL346" s="346" t="e">
        <f t="shared" si="193"/>
        <v>#NUM!</v>
      </c>
      <c r="AM346" s="347" t="e">
        <f t="shared" si="181"/>
        <v>#NUM!</v>
      </c>
      <c r="AN346" s="348" t="e">
        <f t="shared" si="194"/>
        <v>#NUM!</v>
      </c>
      <c r="AO346" s="349" t="e">
        <f t="shared" si="182"/>
        <v>#NUM!</v>
      </c>
      <c r="AQ346" s="45">
        <v>235</v>
      </c>
      <c r="AR346" s="46">
        <f t="shared" si="203"/>
        <v>53448</v>
      </c>
      <c r="AS346" s="346">
        <f t="shared" si="195"/>
        <v>0</v>
      </c>
      <c r="AT346" s="347">
        <f t="shared" si="183"/>
        <v>0</v>
      </c>
      <c r="AU346" s="348">
        <f t="shared" si="196"/>
        <v>0</v>
      </c>
      <c r="AV346" s="349">
        <f t="shared" si="184"/>
        <v>0</v>
      </c>
    </row>
    <row r="347" spans="1:48" x14ac:dyDescent="0.45">
      <c r="A347" s="45">
        <v>236</v>
      </c>
      <c r="B347" s="46">
        <f t="shared" si="197"/>
        <v>53448</v>
      </c>
      <c r="C347" s="346" t="e">
        <f t="shared" si="204"/>
        <v>#NUM!</v>
      </c>
      <c r="D347" s="347" t="e">
        <f t="shared" si="174"/>
        <v>#NUM!</v>
      </c>
      <c r="E347" s="355" t="e">
        <f t="shared" si="175"/>
        <v>#NUM!</v>
      </c>
      <c r="F347" s="349" t="e">
        <f t="shared" si="185"/>
        <v>#NUM!</v>
      </c>
      <c r="H347" s="45">
        <v>236</v>
      </c>
      <c r="I347" s="46">
        <f t="shared" si="198"/>
        <v>53448</v>
      </c>
      <c r="J347" s="346" t="e">
        <f t="shared" si="176"/>
        <v>#NUM!</v>
      </c>
      <c r="K347" s="347" t="e">
        <f t="shared" si="171"/>
        <v>#NUM!</v>
      </c>
      <c r="L347" s="348" t="e">
        <f t="shared" si="205"/>
        <v>#NUM!</v>
      </c>
      <c r="M347" s="349" t="e">
        <f t="shared" si="186"/>
        <v>#NUM!</v>
      </c>
      <c r="O347" s="45">
        <v>236</v>
      </c>
      <c r="P347" s="46">
        <f t="shared" si="199"/>
        <v>53448</v>
      </c>
      <c r="Q347" s="346" t="e">
        <f t="shared" si="177"/>
        <v>#NUM!</v>
      </c>
      <c r="R347" s="347" t="e">
        <f t="shared" si="172"/>
        <v>#NUM!</v>
      </c>
      <c r="S347" s="348" t="e">
        <f t="shared" si="187"/>
        <v>#NUM!</v>
      </c>
      <c r="T347" s="349" t="e">
        <f t="shared" si="188"/>
        <v>#NUM!</v>
      </c>
      <c r="V347" s="45">
        <v>236</v>
      </c>
      <c r="W347" s="46">
        <f t="shared" si="200"/>
        <v>53448</v>
      </c>
      <c r="X347" s="346" t="e">
        <f t="shared" si="178"/>
        <v>#NUM!</v>
      </c>
      <c r="Y347" s="347" t="e">
        <f t="shared" si="173"/>
        <v>#NUM!</v>
      </c>
      <c r="Z347" s="348" t="e">
        <f t="shared" si="189"/>
        <v>#NUM!</v>
      </c>
      <c r="AA347" s="349" t="e">
        <f t="shared" si="190"/>
        <v>#NUM!</v>
      </c>
      <c r="AC347" s="45">
        <v>236</v>
      </c>
      <c r="AD347" s="46">
        <f t="shared" si="201"/>
        <v>53448</v>
      </c>
      <c r="AE347" s="346" t="e">
        <f t="shared" si="191"/>
        <v>#NUM!</v>
      </c>
      <c r="AF347" s="347" t="e">
        <f t="shared" si="179"/>
        <v>#NUM!</v>
      </c>
      <c r="AG347" s="348" t="e">
        <f t="shared" si="192"/>
        <v>#NUM!</v>
      </c>
      <c r="AH347" s="349" t="e">
        <f t="shared" si="180"/>
        <v>#NUM!</v>
      </c>
      <c r="AJ347" s="45">
        <v>236</v>
      </c>
      <c r="AK347" s="46">
        <f t="shared" si="202"/>
        <v>53448</v>
      </c>
      <c r="AL347" s="346" t="e">
        <f t="shared" si="193"/>
        <v>#NUM!</v>
      </c>
      <c r="AM347" s="347" t="e">
        <f t="shared" si="181"/>
        <v>#NUM!</v>
      </c>
      <c r="AN347" s="348" t="e">
        <f t="shared" si="194"/>
        <v>#NUM!</v>
      </c>
      <c r="AO347" s="349" t="e">
        <f t="shared" si="182"/>
        <v>#NUM!</v>
      </c>
      <c r="AQ347" s="45">
        <v>236</v>
      </c>
      <c r="AR347" s="46">
        <f t="shared" si="203"/>
        <v>53479</v>
      </c>
      <c r="AS347" s="346">
        <f t="shared" si="195"/>
        <v>0</v>
      </c>
      <c r="AT347" s="347">
        <f t="shared" si="183"/>
        <v>0</v>
      </c>
      <c r="AU347" s="348">
        <f t="shared" si="196"/>
        <v>0</v>
      </c>
      <c r="AV347" s="349">
        <f t="shared" si="184"/>
        <v>0</v>
      </c>
    </row>
    <row r="348" spans="1:48" x14ac:dyDescent="0.45">
      <c r="A348" s="45">
        <v>237</v>
      </c>
      <c r="B348" s="46">
        <f t="shared" si="197"/>
        <v>53479</v>
      </c>
      <c r="C348" s="346" t="e">
        <f t="shared" si="204"/>
        <v>#NUM!</v>
      </c>
      <c r="D348" s="347" t="e">
        <f t="shared" si="174"/>
        <v>#NUM!</v>
      </c>
      <c r="E348" s="355" t="e">
        <f t="shared" si="175"/>
        <v>#NUM!</v>
      </c>
      <c r="F348" s="349" t="e">
        <f t="shared" si="185"/>
        <v>#NUM!</v>
      </c>
      <c r="H348" s="45">
        <v>237</v>
      </c>
      <c r="I348" s="46">
        <f t="shared" si="198"/>
        <v>53479</v>
      </c>
      <c r="J348" s="346" t="e">
        <f t="shared" si="176"/>
        <v>#NUM!</v>
      </c>
      <c r="K348" s="347" t="e">
        <f t="shared" si="171"/>
        <v>#NUM!</v>
      </c>
      <c r="L348" s="348" t="e">
        <f t="shared" si="205"/>
        <v>#NUM!</v>
      </c>
      <c r="M348" s="349" t="e">
        <f t="shared" si="186"/>
        <v>#NUM!</v>
      </c>
      <c r="O348" s="45">
        <v>237</v>
      </c>
      <c r="P348" s="46">
        <f t="shared" si="199"/>
        <v>53479</v>
      </c>
      <c r="Q348" s="346" t="e">
        <f t="shared" si="177"/>
        <v>#NUM!</v>
      </c>
      <c r="R348" s="347" t="e">
        <f t="shared" si="172"/>
        <v>#NUM!</v>
      </c>
      <c r="S348" s="348" t="e">
        <f t="shared" si="187"/>
        <v>#NUM!</v>
      </c>
      <c r="T348" s="349" t="e">
        <f t="shared" si="188"/>
        <v>#NUM!</v>
      </c>
      <c r="V348" s="45">
        <v>237</v>
      </c>
      <c r="W348" s="46">
        <f t="shared" si="200"/>
        <v>53479</v>
      </c>
      <c r="X348" s="346" t="e">
        <f t="shared" si="178"/>
        <v>#NUM!</v>
      </c>
      <c r="Y348" s="347" t="e">
        <f t="shared" si="173"/>
        <v>#NUM!</v>
      </c>
      <c r="Z348" s="348" t="e">
        <f t="shared" si="189"/>
        <v>#NUM!</v>
      </c>
      <c r="AA348" s="349" t="e">
        <f t="shared" si="190"/>
        <v>#NUM!</v>
      </c>
      <c r="AC348" s="45">
        <v>237</v>
      </c>
      <c r="AD348" s="46">
        <f t="shared" si="201"/>
        <v>53479</v>
      </c>
      <c r="AE348" s="346" t="e">
        <f t="shared" si="191"/>
        <v>#NUM!</v>
      </c>
      <c r="AF348" s="347" t="e">
        <f t="shared" si="179"/>
        <v>#NUM!</v>
      </c>
      <c r="AG348" s="348" t="e">
        <f t="shared" si="192"/>
        <v>#NUM!</v>
      </c>
      <c r="AH348" s="349" t="e">
        <f t="shared" si="180"/>
        <v>#NUM!</v>
      </c>
      <c r="AJ348" s="45">
        <v>237</v>
      </c>
      <c r="AK348" s="46">
        <f t="shared" si="202"/>
        <v>53479</v>
      </c>
      <c r="AL348" s="346" t="e">
        <f t="shared" si="193"/>
        <v>#NUM!</v>
      </c>
      <c r="AM348" s="347" t="e">
        <f t="shared" si="181"/>
        <v>#NUM!</v>
      </c>
      <c r="AN348" s="348" t="e">
        <f t="shared" si="194"/>
        <v>#NUM!</v>
      </c>
      <c r="AO348" s="349" t="e">
        <f t="shared" si="182"/>
        <v>#NUM!</v>
      </c>
      <c r="AQ348" s="45">
        <v>237</v>
      </c>
      <c r="AR348" s="46">
        <f t="shared" si="203"/>
        <v>53509</v>
      </c>
      <c r="AS348" s="346">
        <f t="shared" si="195"/>
        <v>0</v>
      </c>
      <c r="AT348" s="347">
        <f t="shared" si="183"/>
        <v>0</v>
      </c>
      <c r="AU348" s="348">
        <f t="shared" si="196"/>
        <v>0</v>
      </c>
      <c r="AV348" s="349">
        <f t="shared" si="184"/>
        <v>0</v>
      </c>
    </row>
    <row r="349" spans="1:48" x14ac:dyDescent="0.45">
      <c r="A349" s="45">
        <v>238</v>
      </c>
      <c r="B349" s="46">
        <f t="shared" si="197"/>
        <v>53509</v>
      </c>
      <c r="C349" s="346" t="e">
        <f t="shared" si="204"/>
        <v>#NUM!</v>
      </c>
      <c r="D349" s="347" t="e">
        <f t="shared" si="174"/>
        <v>#NUM!</v>
      </c>
      <c r="E349" s="355" t="e">
        <f t="shared" si="175"/>
        <v>#NUM!</v>
      </c>
      <c r="F349" s="349" t="e">
        <f t="shared" si="185"/>
        <v>#NUM!</v>
      </c>
      <c r="H349" s="45">
        <v>238</v>
      </c>
      <c r="I349" s="46">
        <f t="shared" si="198"/>
        <v>53509</v>
      </c>
      <c r="J349" s="346" t="e">
        <f t="shared" si="176"/>
        <v>#NUM!</v>
      </c>
      <c r="K349" s="347" t="e">
        <f t="shared" si="171"/>
        <v>#NUM!</v>
      </c>
      <c r="L349" s="348" t="e">
        <f t="shared" si="205"/>
        <v>#NUM!</v>
      </c>
      <c r="M349" s="349" t="e">
        <f t="shared" si="186"/>
        <v>#NUM!</v>
      </c>
      <c r="O349" s="45">
        <v>238</v>
      </c>
      <c r="P349" s="46">
        <f t="shared" si="199"/>
        <v>53509</v>
      </c>
      <c r="Q349" s="346" t="e">
        <f t="shared" si="177"/>
        <v>#NUM!</v>
      </c>
      <c r="R349" s="347" t="e">
        <f t="shared" si="172"/>
        <v>#NUM!</v>
      </c>
      <c r="S349" s="348" t="e">
        <f t="shared" si="187"/>
        <v>#NUM!</v>
      </c>
      <c r="T349" s="349" t="e">
        <f t="shared" si="188"/>
        <v>#NUM!</v>
      </c>
      <c r="V349" s="45">
        <v>238</v>
      </c>
      <c r="W349" s="46">
        <f t="shared" si="200"/>
        <v>53509</v>
      </c>
      <c r="X349" s="346" t="e">
        <f t="shared" si="178"/>
        <v>#NUM!</v>
      </c>
      <c r="Y349" s="347" t="e">
        <f t="shared" si="173"/>
        <v>#NUM!</v>
      </c>
      <c r="Z349" s="348" t="e">
        <f t="shared" si="189"/>
        <v>#NUM!</v>
      </c>
      <c r="AA349" s="349" t="e">
        <f t="shared" si="190"/>
        <v>#NUM!</v>
      </c>
      <c r="AC349" s="45">
        <v>238</v>
      </c>
      <c r="AD349" s="46">
        <f t="shared" si="201"/>
        <v>53509</v>
      </c>
      <c r="AE349" s="346" t="e">
        <f t="shared" si="191"/>
        <v>#NUM!</v>
      </c>
      <c r="AF349" s="347" t="e">
        <f t="shared" si="179"/>
        <v>#NUM!</v>
      </c>
      <c r="AG349" s="348" t="e">
        <f t="shared" si="192"/>
        <v>#NUM!</v>
      </c>
      <c r="AH349" s="349" t="e">
        <f t="shared" si="180"/>
        <v>#NUM!</v>
      </c>
      <c r="AJ349" s="45">
        <v>238</v>
      </c>
      <c r="AK349" s="46">
        <f t="shared" si="202"/>
        <v>53509</v>
      </c>
      <c r="AL349" s="346" t="e">
        <f t="shared" si="193"/>
        <v>#NUM!</v>
      </c>
      <c r="AM349" s="347" t="e">
        <f t="shared" si="181"/>
        <v>#NUM!</v>
      </c>
      <c r="AN349" s="348" t="e">
        <f t="shared" si="194"/>
        <v>#NUM!</v>
      </c>
      <c r="AO349" s="349" t="e">
        <f t="shared" si="182"/>
        <v>#NUM!</v>
      </c>
      <c r="AQ349" s="45">
        <v>238</v>
      </c>
      <c r="AR349" s="46">
        <f t="shared" si="203"/>
        <v>53540</v>
      </c>
      <c r="AS349" s="346">
        <f t="shared" si="195"/>
        <v>0</v>
      </c>
      <c r="AT349" s="347">
        <f t="shared" si="183"/>
        <v>0</v>
      </c>
      <c r="AU349" s="348">
        <f t="shared" si="196"/>
        <v>0</v>
      </c>
      <c r="AV349" s="349">
        <f t="shared" si="184"/>
        <v>0</v>
      </c>
    </row>
    <row r="350" spans="1:48" x14ac:dyDescent="0.45">
      <c r="A350" s="45">
        <v>239</v>
      </c>
      <c r="B350" s="46">
        <f t="shared" si="197"/>
        <v>53540</v>
      </c>
      <c r="C350" s="346" t="e">
        <f t="shared" si="204"/>
        <v>#NUM!</v>
      </c>
      <c r="D350" s="347" t="e">
        <f t="shared" si="174"/>
        <v>#NUM!</v>
      </c>
      <c r="E350" s="355" t="e">
        <f t="shared" si="175"/>
        <v>#NUM!</v>
      </c>
      <c r="F350" s="349" t="e">
        <f t="shared" si="185"/>
        <v>#NUM!</v>
      </c>
      <c r="H350" s="45">
        <v>239</v>
      </c>
      <c r="I350" s="46">
        <f t="shared" si="198"/>
        <v>53540</v>
      </c>
      <c r="J350" s="346" t="e">
        <f t="shared" si="176"/>
        <v>#NUM!</v>
      </c>
      <c r="K350" s="347" t="e">
        <f t="shared" si="171"/>
        <v>#NUM!</v>
      </c>
      <c r="L350" s="348" t="e">
        <f t="shared" si="205"/>
        <v>#NUM!</v>
      </c>
      <c r="M350" s="349" t="e">
        <f t="shared" si="186"/>
        <v>#NUM!</v>
      </c>
      <c r="O350" s="45">
        <v>239</v>
      </c>
      <c r="P350" s="46">
        <f t="shared" si="199"/>
        <v>53540</v>
      </c>
      <c r="Q350" s="346" t="e">
        <f t="shared" si="177"/>
        <v>#NUM!</v>
      </c>
      <c r="R350" s="347" t="e">
        <f t="shared" si="172"/>
        <v>#NUM!</v>
      </c>
      <c r="S350" s="348" t="e">
        <f t="shared" si="187"/>
        <v>#NUM!</v>
      </c>
      <c r="T350" s="349" t="e">
        <f t="shared" si="188"/>
        <v>#NUM!</v>
      </c>
      <c r="V350" s="45">
        <v>239</v>
      </c>
      <c r="W350" s="46">
        <f t="shared" si="200"/>
        <v>53540</v>
      </c>
      <c r="X350" s="346" t="e">
        <f t="shared" si="178"/>
        <v>#NUM!</v>
      </c>
      <c r="Y350" s="347" t="e">
        <f t="shared" si="173"/>
        <v>#NUM!</v>
      </c>
      <c r="Z350" s="348" t="e">
        <f t="shared" si="189"/>
        <v>#NUM!</v>
      </c>
      <c r="AA350" s="349" t="e">
        <f t="shared" si="190"/>
        <v>#NUM!</v>
      </c>
      <c r="AC350" s="45">
        <v>239</v>
      </c>
      <c r="AD350" s="46">
        <f t="shared" si="201"/>
        <v>53540</v>
      </c>
      <c r="AE350" s="346" t="e">
        <f t="shared" si="191"/>
        <v>#NUM!</v>
      </c>
      <c r="AF350" s="347" t="e">
        <f t="shared" si="179"/>
        <v>#NUM!</v>
      </c>
      <c r="AG350" s="348" t="e">
        <f t="shared" si="192"/>
        <v>#NUM!</v>
      </c>
      <c r="AH350" s="349" t="e">
        <f t="shared" si="180"/>
        <v>#NUM!</v>
      </c>
      <c r="AJ350" s="45">
        <v>239</v>
      </c>
      <c r="AK350" s="46">
        <f t="shared" si="202"/>
        <v>53540</v>
      </c>
      <c r="AL350" s="346" t="e">
        <f t="shared" si="193"/>
        <v>#NUM!</v>
      </c>
      <c r="AM350" s="347" t="e">
        <f t="shared" si="181"/>
        <v>#NUM!</v>
      </c>
      <c r="AN350" s="348" t="e">
        <f t="shared" si="194"/>
        <v>#NUM!</v>
      </c>
      <c r="AO350" s="349" t="e">
        <f t="shared" si="182"/>
        <v>#NUM!</v>
      </c>
      <c r="AQ350" s="45">
        <v>239</v>
      </c>
      <c r="AR350" s="46">
        <f t="shared" si="203"/>
        <v>53571</v>
      </c>
      <c r="AS350" s="346">
        <f t="shared" si="195"/>
        <v>0</v>
      </c>
      <c r="AT350" s="347">
        <f t="shared" si="183"/>
        <v>0</v>
      </c>
      <c r="AU350" s="348">
        <f t="shared" si="196"/>
        <v>0</v>
      </c>
      <c r="AV350" s="349">
        <f t="shared" si="184"/>
        <v>0</v>
      </c>
    </row>
    <row r="351" spans="1:48" ht="14.65" thickBot="1" x14ac:dyDescent="0.5">
      <c r="A351" s="47">
        <v>240</v>
      </c>
      <c r="B351" s="48">
        <f t="shared" si="197"/>
        <v>53571</v>
      </c>
      <c r="C351" s="350" t="e">
        <f t="shared" si="204"/>
        <v>#NUM!</v>
      </c>
      <c r="D351" s="351" t="e">
        <f t="shared" si="174"/>
        <v>#NUM!</v>
      </c>
      <c r="E351" s="356" t="e">
        <f t="shared" si="175"/>
        <v>#NUM!</v>
      </c>
      <c r="F351" s="353" t="e">
        <f t="shared" si="185"/>
        <v>#NUM!</v>
      </c>
      <c r="H351" s="47">
        <v>240</v>
      </c>
      <c r="I351" s="48">
        <f t="shared" si="198"/>
        <v>53571</v>
      </c>
      <c r="J351" s="350" t="e">
        <f t="shared" si="176"/>
        <v>#NUM!</v>
      </c>
      <c r="K351" s="351" t="e">
        <f t="shared" si="171"/>
        <v>#NUM!</v>
      </c>
      <c r="L351" s="352" t="e">
        <f t="shared" si="205"/>
        <v>#NUM!</v>
      </c>
      <c r="M351" s="353" t="e">
        <f t="shared" si="186"/>
        <v>#NUM!</v>
      </c>
      <c r="O351" s="47">
        <v>240</v>
      </c>
      <c r="P351" s="48">
        <f t="shared" si="199"/>
        <v>53571</v>
      </c>
      <c r="Q351" s="350" t="e">
        <f t="shared" si="177"/>
        <v>#NUM!</v>
      </c>
      <c r="R351" s="351" t="e">
        <f t="shared" si="172"/>
        <v>#NUM!</v>
      </c>
      <c r="S351" s="352" t="e">
        <f t="shared" si="187"/>
        <v>#NUM!</v>
      </c>
      <c r="T351" s="353" t="e">
        <f t="shared" si="188"/>
        <v>#NUM!</v>
      </c>
      <c r="V351" s="47">
        <v>240</v>
      </c>
      <c r="W351" s="48">
        <f t="shared" si="200"/>
        <v>53571</v>
      </c>
      <c r="X351" s="350" t="e">
        <f t="shared" si="178"/>
        <v>#NUM!</v>
      </c>
      <c r="Y351" s="351" t="e">
        <f t="shared" si="173"/>
        <v>#NUM!</v>
      </c>
      <c r="Z351" s="352" t="e">
        <f t="shared" si="189"/>
        <v>#NUM!</v>
      </c>
      <c r="AA351" s="353" t="e">
        <f t="shared" si="190"/>
        <v>#NUM!</v>
      </c>
      <c r="AC351" s="47">
        <v>240</v>
      </c>
      <c r="AD351" s="48">
        <f t="shared" si="201"/>
        <v>53571</v>
      </c>
      <c r="AE351" s="350" t="e">
        <f t="shared" si="191"/>
        <v>#NUM!</v>
      </c>
      <c r="AF351" s="351" t="e">
        <f t="shared" si="179"/>
        <v>#NUM!</v>
      </c>
      <c r="AG351" s="352" t="e">
        <f t="shared" si="192"/>
        <v>#NUM!</v>
      </c>
      <c r="AH351" s="353" t="e">
        <f t="shared" si="180"/>
        <v>#NUM!</v>
      </c>
      <c r="AJ351" s="47">
        <v>240</v>
      </c>
      <c r="AK351" s="48">
        <f t="shared" si="202"/>
        <v>53571</v>
      </c>
      <c r="AL351" s="350" t="e">
        <f t="shared" si="193"/>
        <v>#NUM!</v>
      </c>
      <c r="AM351" s="351" t="e">
        <f t="shared" si="181"/>
        <v>#NUM!</v>
      </c>
      <c r="AN351" s="352" t="e">
        <f t="shared" si="194"/>
        <v>#NUM!</v>
      </c>
      <c r="AO351" s="353" t="e">
        <f t="shared" si="182"/>
        <v>#NUM!</v>
      </c>
      <c r="AQ351" s="47">
        <v>240</v>
      </c>
      <c r="AR351" s="48">
        <f t="shared" si="203"/>
        <v>53601</v>
      </c>
      <c r="AS351" s="350">
        <f t="shared" si="195"/>
        <v>0</v>
      </c>
      <c r="AT351" s="351">
        <f t="shared" si="183"/>
        <v>0</v>
      </c>
      <c r="AU351" s="352">
        <f t="shared" si="196"/>
        <v>0</v>
      </c>
      <c r="AV351" s="353">
        <f t="shared" si="184"/>
        <v>0</v>
      </c>
    </row>
    <row r="352" spans="1:48" x14ac:dyDescent="0.45">
      <c r="A352" s="43">
        <v>241</v>
      </c>
      <c r="B352" s="44">
        <f t="shared" si="197"/>
        <v>53601</v>
      </c>
      <c r="C352" s="344" t="e">
        <f t="shared" si="204"/>
        <v>#NUM!</v>
      </c>
      <c r="D352" s="253" t="e">
        <f t="shared" si="174"/>
        <v>#NUM!</v>
      </c>
      <c r="E352" s="354" t="e">
        <f t="shared" si="175"/>
        <v>#NUM!</v>
      </c>
      <c r="F352" s="254" t="e">
        <f t="shared" si="185"/>
        <v>#NUM!</v>
      </c>
      <c r="H352" s="43">
        <v>241</v>
      </c>
      <c r="I352" s="44">
        <f t="shared" si="198"/>
        <v>53601</v>
      </c>
      <c r="J352" s="344" t="e">
        <f t="shared" si="176"/>
        <v>#NUM!</v>
      </c>
      <c r="K352" s="253" t="e">
        <f t="shared" si="171"/>
        <v>#NUM!</v>
      </c>
      <c r="L352" s="345" t="e">
        <f t="shared" si="205"/>
        <v>#NUM!</v>
      </c>
      <c r="M352" s="254" t="e">
        <f t="shared" si="186"/>
        <v>#NUM!</v>
      </c>
      <c r="O352" s="43">
        <v>241</v>
      </c>
      <c r="P352" s="44">
        <f t="shared" si="199"/>
        <v>53601</v>
      </c>
      <c r="Q352" s="344" t="e">
        <f t="shared" si="177"/>
        <v>#NUM!</v>
      </c>
      <c r="R352" s="253" t="e">
        <f t="shared" si="172"/>
        <v>#NUM!</v>
      </c>
      <c r="S352" s="345" t="e">
        <f t="shared" si="187"/>
        <v>#NUM!</v>
      </c>
      <c r="T352" s="254" t="e">
        <f t="shared" si="188"/>
        <v>#NUM!</v>
      </c>
      <c r="V352" s="43">
        <v>241</v>
      </c>
      <c r="W352" s="44">
        <f t="shared" si="200"/>
        <v>53601</v>
      </c>
      <c r="X352" s="344" t="e">
        <f t="shared" si="178"/>
        <v>#NUM!</v>
      </c>
      <c r="Y352" s="253" t="e">
        <f t="shared" si="173"/>
        <v>#NUM!</v>
      </c>
      <c r="Z352" s="345" t="e">
        <f t="shared" si="189"/>
        <v>#NUM!</v>
      </c>
      <c r="AA352" s="254" t="e">
        <f t="shared" si="190"/>
        <v>#NUM!</v>
      </c>
      <c r="AC352" s="43">
        <v>241</v>
      </c>
      <c r="AD352" s="44">
        <f t="shared" si="201"/>
        <v>53601</v>
      </c>
      <c r="AE352" s="344" t="e">
        <f t="shared" si="191"/>
        <v>#NUM!</v>
      </c>
      <c r="AF352" s="253" t="e">
        <f t="shared" si="179"/>
        <v>#NUM!</v>
      </c>
      <c r="AG352" s="345" t="e">
        <f t="shared" si="192"/>
        <v>#NUM!</v>
      </c>
      <c r="AH352" s="254" t="e">
        <f t="shared" si="180"/>
        <v>#NUM!</v>
      </c>
      <c r="AJ352" s="43">
        <v>241</v>
      </c>
      <c r="AK352" s="44">
        <f t="shared" si="202"/>
        <v>53601</v>
      </c>
      <c r="AL352" s="344" t="e">
        <f t="shared" si="193"/>
        <v>#NUM!</v>
      </c>
      <c r="AM352" s="253" t="e">
        <f t="shared" si="181"/>
        <v>#NUM!</v>
      </c>
      <c r="AN352" s="345" t="e">
        <f t="shared" si="194"/>
        <v>#NUM!</v>
      </c>
      <c r="AO352" s="254" t="e">
        <f t="shared" si="182"/>
        <v>#NUM!</v>
      </c>
      <c r="AQ352" s="43">
        <v>241</v>
      </c>
      <c r="AR352" s="44">
        <f t="shared" si="203"/>
        <v>53632</v>
      </c>
      <c r="AS352" s="344">
        <f t="shared" si="195"/>
        <v>0</v>
      </c>
      <c r="AT352" s="253">
        <f t="shared" si="183"/>
        <v>0</v>
      </c>
      <c r="AU352" s="345">
        <f t="shared" si="196"/>
        <v>0</v>
      </c>
      <c r="AV352" s="254">
        <f t="shared" si="184"/>
        <v>0</v>
      </c>
    </row>
    <row r="353" spans="1:48" x14ac:dyDescent="0.45">
      <c r="A353" s="45">
        <v>242</v>
      </c>
      <c r="B353" s="46">
        <f t="shared" si="197"/>
        <v>53632</v>
      </c>
      <c r="C353" s="346" t="e">
        <f t="shared" si="204"/>
        <v>#NUM!</v>
      </c>
      <c r="D353" s="347" t="e">
        <f t="shared" si="174"/>
        <v>#NUM!</v>
      </c>
      <c r="E353" s="355" t="e">
        <f t="shared" si="175"/>
        <v>#NUM!</v>
      </c>
      <c r="F353" s="349" t="e">
        <f t="shared" si="185"/>
        <v>#NUM!</v>
      </c>
      <c r="H353" s="45">
        <v>242</v>
      </c>
      <c r="I353" s="46">
        <f t="shared" si="198"/>
        <v>53632</v>
      </c>
      <c r="J353" s="346" t="e">
        <f t="shared" si="176"/>
        <v>#NUM!</v>
      </c>
      <c r="K353" s="347" t="e">
        <f t="shared" si="171"/>
        <v>#NUM!</v>
      </c>
      <c r="L353" s="348" t="e">
        <f t="shared" si="205"/>
        <v>#NUM!</v>
      </c>
      <c r="M353" s="349" t="e">
        <f t="shared" si="186"/>
        <v>#NUM!</v>
      </c>
      <c r="O353" s="45">
        <v>242</v>
      </c>
      <c r="P353" s="46">
        <f t="shared" si="199"/>
        <v>53632</v>
      </c>
      <c r="Q353" s="346" t="e">
        <f t="shared" si="177"/>
        <v>#NUM!</v>
      </c>
      <c r="R353" s="347" t="e">
        <f t="shared" si="172"/>
        <v>#NUM!</v>
      </c>
      <c r="S353" s="348" t="e">
        <f t="shared" si="187"/>
        <v>#NUM!</v>
      </c>
      <c r="T353" s="349" t="e">
        <f t="shared" si="188"/>
        <v>#NUM!</v>
      </c>
      <c r="V353" s="45">
        <v>242</v>
      </c>
      <c r="W353" s="46">
        <f t="shared" si="200"/>
        <v>53632</v>
      </c>
      <c r="X353" s="346" t="e">
        <f t="shared" si="178"/>
        <v>#NUM!</v>
      </c>
      <c r="Y353" s="347" t="e">
        <f t="shared" si="173"/>
        <v>#NUM!</v>
      </c>
      <c r="Z353" s="348" t="e">
        <f t="shared" si="189"/>
        <v>#NUM!</v>
      </c>
      <c r="AA353" s="349" t="e">
        <f t="shared" si="190"/>
        <v>#NUM!</v>
      </c>
      <c r="AC353" s="45">
        <v>242</v>
      </c>
      <c r="AD353" s="46">
        <f t="shared" si="201"/>
        <v>53632</v>
      </c>
      <c r="AE353" s="346" t="e">
        <f t="shared" si="191"/>
        <v>#NUM!</v>
      </c>
      <c r="AF353" s="347" t="e">
        <f t="shared" si="179"/>
        <v>#NUM!</v>
      </c>
      <c r="AG353" s="348" t="e">
        <f t="shared" si="192"/>
        <v>#NUM!</v>
      </c>
      <c r="AH353" s="349" t="e">
        <f t="shared" si="180"/>
        <v>#NUM!</v>
      </c>
      <c r="AJ353" s="45">
        <v>242</v>
      </c>
      <c r="AK353" s="46">
        <f t="shared" si="202"/>
        <v>53632</v>
      </c>
      <c r="AL353" s="346" t="e">
        <f t="shared" si="193"/>
        <v>#NUM!</v>
      </c>
      <c r="AM353" s="347" t="e">
        <f t="shared" si="181"/>
        <v>#NUM!</v>
      </c>
      <c r="AN353" s="348" t="e">
        <f t="shared" si="194"/>
        <v>#NUM!</v>
      </c>
      <c r="AO353" s="349" t="e">
        <f t="shared" si="182"/>
        <v>#NUM!</v>
      </c>
      <c r="AQ353" s="45">
        <v>242</v>
      </c>
      <c r="AR353" s="46">
        <f t="shared" si="203"/>
        <v>53662</v>
      </c>
      <c r="AS353" s="346">
        <f t="shared" si="195"/>
        <v>0</v>
      </c>
      <c r="AT353" s="347">
        <f t="shared" si="183"/>
        <v>0</v>
      </c>
      <c r="AU353" s="348">
        <f t="shared" si="196"/>
        <v>0</v>
      </c>
      <c r="AV353" s="349">
        <f t="shared" si="184"/>
        <v>0</v>
      </c>
    </row>
    <row r="354" spans="1:48" x14ac:dyDescent="0.45">
      <c r="A354" s="45">
        <v>243</v>
      </c>
      <c r="B354" s="46">
        <f t="shared" si="197"/>
        <v>53662</v>
      </c>
      <c r="C354" s="346" t="e">
        <f t="shared" si="204"/>
        <v>#NUM!</v>
      </c>
      <c r="D354" s="347" t="e">
        <f t="shared" si="174"/>
        <v>#NUM!</v>
      </c>
      <c r="E354" s="355" t="e">
        <f t="shared" si="175"/>
        <v>#NUM!</v>
      </c>
      <c r="F354" s="349" t="e">
        <f t="shared" si="185"/>
        <v>#NUM!</v>
      </c>
      <c r="H354" s="45">
        <v>243</v>
      </c>
      <c r="I354" s="46">
        <f t="shared" si="198"/>
        <v>53662</v>
      </c>
      <c r="J354" s="346" t="e">
        <f t="shared" si="176"/>
        <v>#NUM!</v>
      </c>
      <c r="K354" s="347" t="e">
        <f t="shared" si="171"/>
        <v>#NUM!</v>
      </c>
      <c r="L354" s="348" t="e">
        <f t="shared" si="205"/>
        <v>#NUM!</v>
      </c>
      <c r="M354" s="349" t="e">
        <f t="shared" si="186"/>
        <v>#NUM!</v>
      </c>
      <c r="O354" s="45">
        <v>243</v>
      </c>
      <c r="P354" s="46">
        <f t="shared" si="199"/>
        <v>53662</v>
      </c>
      <c r="Q354" s="346" t="e">
        <f t="shared" si="177"/>
        <v>#NUM!</v>
      </c>
      <c r="R354" s="347" t="e">
        <f t="shared" si="172"/>
        <v>#NUM!</v>
      </c>
      <c r="S354" s="348" t="e">
        <f t="shared" si="187"/>
        <v>#NUM!</v>
      </c>
      <c r="T354" s="349" t="e">
        <f t="shared" si="188"/>
        <v>#NUM!</v>
      </c>
      <c r="V354" s="45">
        <v>243</v>
      </c>
      <c r="W354" s="46">
        <f t="shared" si="200"/>
        <v>53662</v>
      </c>
      <c r="X354" s="346" t="e">
        <f t="shared" si="178"/>
        <v>#NUM!</v>
      </c>
      <c r="Y354" s="347" t="e">
        <f t="shared" si="173"/>
        <v>#NUM!</v>
      </c>
      <c r="Z354" s="348" t="e">
        <f t="shared" si="189"/>
        <v>#NUM!</v>
      </c>
      <c r="AA354" s="349" t="e">
        <f t="shared" si="190"/>
        <v>#NUM!</v>
      </c>
      <c r="AC354" s="45">
        <v>243</v>
      </c>
      <c r="AD354" s="46">
        <f t="shared" si="201"/>
        <v>53662</v>
      </c>
      <c r="AE354" s="346" t="e">
        <f t="shared" si="191"/>
        <v>#NUM!</v>
      </c>
      <c r="AF354" s="347" t="e">
        <f t="shared" si="179"/>
        <v>#NUM!</v>
      </c>
      <c r="AG354" s="348" t="e">
        <f t="shared" si="192"/>
        <v>#NUM!</v>
      </c>
      <c r="AH354" s="349" t="e">
        <f t="shared" si="180"/>
        <v>#NUM!</v>
      </c>
      <c r="AJ354" s="45">
        <v>243</v>
      </c>
      <c r="AK354" s="46">
        <f t="shared" si="202"/>
        <v>53662</v>
      </c>
      <c r="AL354" s="346" t="e">
        <f t="shared" si="193"/>
        <v>#NUM!</v>
      </c>
      <c r="AM354" s="347" t="e">
        <f t="shared" si="181"/>
        <v>#NUM!</v>
      </c>
      <c r="AN354" s="348" t="e">
        <f t="shared" si="194"/>
        <v>#NUM!</v>
      </c>
      <c r="AO354" s="349" t="e">
        <f t="shared" si="182"/>
        <v>#NUM!</v>
      </c>
      <c r="AQ354" s="45">
        <v>243</v>
      </c>
      <c r="AR354" s="46">
        <f t="shared" si="203"/>
        <v>53693</v>
      </c>
      <c r="AS354" s="346">
        <f t="shared" si="195"/>
        <v>0</v>
      </c>
      <c r="AT354" s="347">
        <f t="shared" si="183"/>
        <v>0</v>
      </c>
      <c r="AU354" s="348">
        <f t="shared" si="196"/>
        <v>0</v>
      </c>
      <c r="AV354" s="349">
        <f t="shared" si="184"/>
        <v>0</v>
      </c>
    </row>
    <row r="355" spans="1:48" x14ac:dyDescent="0.45">
      <c r="A355" s="45">
        <v>244</v>
      </c>
      <c r="B355" s="46">
        <f t="shared" si="197"/>
        <v>53693</v>
      </c>
      <c r="C355" s="346" t="e">
        <f t="shared" si="204"/>
        <v>#NUM!</v>
      </c>
      <c r="D355" s="347" t="e">
        <f t="shared" si="174"/>
        <v>#NUM!</v>
      </c>
      <c r="E355" s="355" t="e">
        <f t="shared" si="175"/>
        <v>#NUM!</v>
      </c>
      <c r="F355" s="349" t="e">
        <f t="shared" si="185"/>
        <v>#NUM!</v>
      </c>
      <c r="H355" s="45">
        <v>244</v>
      </c>
      <c r="I355" s="46">
        <f t="shared" si="198"/>
        <v>53693</v>
      </c>
      <c r="J355" s="346" t="e">
        <f t="shared" si="176"/>
        <v>#NUM!</v>
      </c>
      <c r="K355" s="347" t="e">
        <f t="shared" si="171"/>
        <v>#NUM!</v>
      </c>
      <c r="L355" s="348" t="e">
        <f t="shared" si="205"/>
        <v>#NUM!</v>
      </c>
      <c r="M355" s="349" t="e">
        <f t="shared" si="186"/>
        <v>#NUM!</v>
      </c>
      <c r="O355" s="45">
        <v>244</v>
      </c>
      <c r="P355" s="46">
        <f t="shared" si="199"/>
        <v>53693</v>
      </c>
      <c r="Q355" s="346" t="e">
        <f t="shared" si="177"/>
        <v>#NUM!</v>
      </c>
      <c r="R355" s="347" t="e">
        <f t="shared" si="172"/>
        <v>#NUM!</v>
      </c>
      <c r="S355" s="348" t="e">
        <f t="shared" si="187"/>
        <v>#NUM!</v>
      </c>
      <c r="T355" s="349" t="e">
        <f t="shared" si="188"/>
        <v>#NUM!</v>
      </c>
      <c r="V355" s="45">
        <v>244</v>
      </c>
      <c r="W355" s="46">
        <f t="shared" si="200"/>
        <v>53693</v>
      </c>
      <c r="X355" s="346" t="e">
        <f t="shared" si="178"/>
        <v>#NUM!</v>
      </c>
      <c r="Y355" s="347" t="e">
        <f t="shared" si="173"/>
        <v>#NUM!</v>
      </c>
      <c r="Z355" s="348" t="e">
        <f t="shared" si="189"/>
        <v>#NUM!</v>
      </c>
      <c r="AA355" s="349" t="e">
        <f t="shared" si="190"/>
        <v>#NUM!</v>
      </c>
      <c r="AC355" s="45">
        <v>244</v>
      </c>
      <c r="AD355" s="46">
        <f t="shared" si="201"/>
        <v>53693</v>
      </c>
      <c r="AE355" s="346" t="e">
        <f t="shared" si="191"/>
        <v>#NUM!</v>
      </c>
      <c r="AF355" s="347" t="e">
        <f t="shared" si="179"/>
        <v>#NUM!</v>
      </c>
      <c r="AG355" s="348" t="e">
        <f t="shared" si="192"/>
        <v>#NUM!</v>
      </c>
      <c r="AH355" s="349" t="e">
        <f t="shared" si="180"/>
        <v>#NUM!</v>
      </c>
      <c r="AJ355" s="45">
        <v>244</v>
      </c>
      <c r="AK355" s="46">
        <f t="shared" si="202"/>
        <v>53693</v>
      </c>
      <c r="AL355" s="346" t="e">
        <f t="shared" si="193"/>
        <v>#NUM!</v>
      </c>
      <c r="AM355" s="347" t="e">
        <f t="shared" si="181"/>
        <v>#NUM!</v>
      </c>
      <c r="AN355" s="348" t="e">
        <f t="shared" si="194"/>
        <v>#NUM!</v>
      </c>
      <c r="AO355" s="349" t="e">
        <f t="shared" si="182"/>
        <v>#NUM!</v>
      </c>
      <c r="AQ355" s="45">
        <v>244</v>
      </c>
      <c r="AR355" s="46">
        <f t="shared" si="203"/>
        <v>53724</v>
      </c>
      <c r="AS355" s="346">
        <f t="shared" si="195"/>
        <v>0</v>
      </c>
      <c r="AT355" s="347">
        <f t="shared" si="183"/>
        <v>0</v>
      </c>
      <c r="AU355" s="348">
        <f t="shared" si="196"/>
        <v>0</v>
      </c>
      <c r="AV355" s="349">
        <f t="shared" si="184"/>
        <v>0</v>
      </c>
    </row>
    <row r="356" spans="1:48" x14ac:dyDescent="0.45">
      <c r="A356" s="45">
        <v>245</v>
      </c>
      <c r="B356" s="46">
        <f t="shared" si="197"/>
        <v>53724</v>
      </c>
      <c r="C356" s="346" t="e">
        <f t="shared" si="204"/>
        <v>#NUM!</v>
      </c>
      <c r="D356" s="347" t="e">
        <f t="shared" si="174"/>
        <v>#NUM!</v>
      </c>
      <c r="E356" s="355" t="e">
        <f t="shared" si="175"/>
        <v>#NUM!</v>
      </c>
      <c r="F356" s="349" t="e">
        <f t="shared" si="185"/>
        <v>#NUM!</v>
      </c>
      <c r="H356" s="45">
        <v>245</v>
      </c>
      <c r="I356" s="46">
        <f t="shared" si="198"/>
        <v>53724</v>
      </c>
      <c r="J356" s="346" t="e">
        <f t="shared" si="176"/>
        <v>#NUM!</v>
      </c>
      <c r="K356" s="347" t="e">
        <f t="shared" si="171"/>
        <v>#NUM!</v>
      </c>
      <c r="L356" s="348" t="e">
        <f t="shared" si="205"/>
        <v>#NUM!</v>
      </c>
      <c r="M356" s="349" t="e">
        <f t="shared" si="186"/>
        <v>#NUM!</v>
      </c>
      <c r="O356" s="45">
        <v>245</v>
      </c>
      <c r="P356" s="46">
        <f t="shared" si="199"/>
        <v>53724</v>
      </c>
      <c r="Q356" s="346" t="e">
        <f t="shared" si="177"/>
        <v>#NUM!</v>
      </c>
      <c r="R356" s="347" t="e">
        <f t="shared" si="172"/>
        <v>#NUM!</v>
      </c>
      <c r="S356" s="348" t="e">
        <f t="shared" si="187"/>
        <v>#NUM!</v>
      </c>
      <c r="T356" s="349" t="e">
        <f t="shared" si="188"/>
        <v>#NUM!</v>
      </c>
      <c r="V356" s="45">
        <v>245</v>
      </c>
      <c r="W356" s="46">
        <f t="shared" si="200"/>
        <v>53724</v>
      </c>
      <c r="X356" s="346" t="e">
        <f t="shared" si="178"/>
        <v>#NUM!</v>
      </c>
      <c r="Y356" s="347" t="e">
        <f t="shared" si="173"/>
        <v>#NUM!</v>
      </c>
      <c r="Z356" s="348" t="e">
        <f t="shared" si="189"/>
        <v>#NUM!</v>
      </c>
      <c r="AA356" s="349" t="e">
        <f t="shared" si="190"/>
        <v>#NUM!</v>
      </c>
      <c r="AC356" s="45">
        <v>245</v>
      </c>
      <c r="AD356" s="46">
        <f t="shared" si="201"/>
        <v>53724</v>
      </c>
      <c r="AE356" s="346" t="e">
        <f t="shared" si="191"/>
        <v>#NUM!</v>
      </c>
      <c r="AF356" s="347" t="e">
        <f t="shared" si="179"/>
        <v>#NUM!</v>
      </c>
      <c r="AG356" s="348" t="e">
        <f t="shared" si="192"/>
        <v>#NUM!</v>
      </c>
      <c r="AH356" s="349" t="e">
        <f t="shared" si="180"/>
        <v>#NUM!</v>
      </c>
      <c r="AJ356" s="45">
        <v>245</v>
      </c>
      <c r="AK356" s="46">
        <f t="shared" si="202"/>
        <v>53724</v>
      </c>
      <c r="AL356" s="346" t="e">
        <f t="shared" si="193"/>
        <v>#NUM!</v>
      </c>
      <c r="AM356" s="347" t="e">
        <f t="shared" si="181"/>
        <v>#NUM!</v>
      </c>
      <c r="AN356" s="348" t="e">
        <f t="shared" si="194"/>
        <v>#NUM!</v>
      </c>
      <c r="AO356" s="349" t="e">
        <f t="shared" si="182"/>
        <v>#NUM!</v>
      </c>
      <c r="AQ356" s="45">
        <v>245</v>
      </c>
      <c r="AR356" s="46">
        <f t="shared" si="203"/>
        <v>53752</v>
      </c>
      <c r="AS356" s="346">
        <f t="shared" si="195"/>
        <v>0</v>
      </c>
      <c r="AT356" s="347">
        <f t="shared" si="183"/>
        <v>0</v>
      </c>
      <c r="AU356" s="348">
        <f t="shared" si="196"/>
        <v>0</v>
      </c>
      <c r="AV356" s="349">
        <f t="shared" si="184"/>
        <v>0</v>
      </c>
    </row>
    <row r="357" spans="1:48" x14ac:dyDescent="0.45">
      <c r="A357" s="45">
        <v>246</v>
      </c>
      <c r="B357" s="46">
        <f t="shared" si="197"/>
        <v>53752</v>
      </c>
      <c r="C357" s="346" t="e">
        <f t="shared" si="204"/>
        <v>#NUM!</v>
      </c>
      <c r="D357" s="347" t="e">
        <f t="shared" si="174"/>
        <v>#NUM!</v>
      </c>
      <c r="E357" s="355" t="e">
        <f t="shared" si="175"/>
        <v>#NUM!</v>
      </c>
      <c r="F357" s="349" t="e">
        <f t="shared" si="185"/>
        <v>#NUM!</v>
      </c>
      <c r="H357" s="45">
        <v>246</v>
      </c>
      <c r="I357" s="46">
        <f t="shared" si="198"/>
        <v>53752</v>
      </c>
      <c r="J357" s="346" t="e">
        <f t="shared" si="176"/>
        <v>#NUM!</v>
      </c>
      <c r="K357" s="347" t="e">
        <f t="shared" si="171"/>
        <v>#NUM!</v>
      </c>
      <c r="L357" s="348" t="e">
        <f t="shared" si="205"/>
        <v>#NUM!</v>
      </c>
      <c r="M357" s="349" t="e">
        <f t="shared" si="186"/>
        <v>#NUM!</v>
      </c>
      <c r="O357" s="45">
        <v>246</v>
      </c>
      <c r="P357" s="46">
        <f t="shared" si="199"/>
        <v>53752</v>
      </c>
      <c r="Q357" s="346" t="e">
        <f t="shared" si="177"/>
        <v>#NUM!</v>
      </c>
      <c r="R357" s="347" t="e">
        <f t="shared" si="172"/>
        <v>#NUM!</v>
      </c>
      <c r="S357" s="348" t="e">
        <f t="shared" si="187"/>
        <v>#NUM!</v>
      </c>
      <c r="T357" s="349" t="e">
        <f t="shared" si="188"/>
        <v>#NUM!</v>
      </c>
      <c r="V357" s="45">
        <v>246</v>
      </c>
      <c r="W357" s="46">
        <f t="shared" si="200"/>
        <v>53752</v>
      </c>
      <c r="X357" s="346" t="e">
        <f t="shared" si="178"/>
        <v>#NUM!</v>
      </c>
      <c r="Y357" s="347" t="e">
        <f t="shared" si="173"/>
        <v>#NUM!</v>
      </c>
      <c r="Z357" s="348" t="e">
        <f t="shared" si="189"/>
        <v>#NUM!</v>
      </c>
      <c r="AA357" s="349" t="e">
        <f t="shared" si="190"/>
        <v>#NUM!</v>
      </c>
      <c r="AC357" s="45">
        <v>246</v>
      </c>
      <c r="AD357" s="46">
        <f t="shared" si="201"/>
        <v>53752</v>
      </c>
      <c r="AE357" s="346" t="e">
        <f t="shared" si="191"/>
        <v>#NUM!</v>
      </c>
      <c r="AF357" s="347" t="e">
        <f t="shared" si="179"/>
        <v>#NUM!</v>
      </c>
      <c r="AG357" s="348" t="e">
        <f t="shared" si="192"/>
        <v>#NUM!</v>
      </c>
      <c r="AH357" s="349" t="e">
        <f t="shared" si="180"/>
        <v>#NUM!</v>
      </c>
      <c r="AJ357" s="45">
        <v>246</v>
      </c>
      <c r="AK357" s="46">
        <f t="shared" si="202"/>
        <v>53752</v>
      </c>
      <c r="AL357" s="346" t="e">
        <f t="shared" si="193"/>
        <v>#NUM!</v>
      </c>
      <c r="AM357" s="347" t="e">
        <f t="shared" si="181"/>
        <v>#NUM!</v>
      </c>
      <c r="AN357" s="348" t="e">
        <f t="shared" si="194"/>
        <v>#NUM!</v>
      </c>
      <c r="AO357" s="349" t="e">
        <f t="shared" si="182"/>
        <v>#NUM!</v>
      </c>
      <c r="AQ357" s="45">
        <v>246</v>
      </c>
      <c r="AR357" s="46">
        <f t="shared" si="203"/>
        <v>53783</v>
      </c>
      <c r="AS357" s="346">
        <f t="shared" si="195"/>
        <v>0</v>
      </c>
      <c r="AT357" s="347">
        <f t="shared" si="183"/>
        <v>0</v>
      </c>
      <c r="AU357" s="348">
        <f t="shared" si="196"/>
        <v>0</v>
      </c>
      <c r="AV357" s="349">
        <f t="shared" si="184"/>
        <v>0</v>
      </c>
    </row>
    <row r="358" spans="1:48" x14ac:dyDescent="0.45">
      <c r="A358" s="45">
        <v>247</v>
      </c>
      <c r="B358" s="46">
        <f t="shared" si="197"/>
        <v>53783</v>
      </c>
      <c r="C358" s="346" t="e">
        <f t="shared" si="204"/>
        <v>#NUM!</v>
      </c>
      <c r="D358" s="347" t="e">
        <f t="shared" si="174"/>
        <v>#NUM!</v>
      </c>
      <c r="E358" s="355" t="e">
        <f t="shared" si="175"/>
        <v>#NUM!</v>
      </c>
      <c r="F358" s="349" t="e">
        <f t="shared" si="185"/>
        <v>#NUM!</v>
      </c>
      <c r="H358" s="45">
        <v>247</v>
      </c>
      <c r="I358" s="46">
        <f t="shared" si="198"/>
        <v>53783</v>
      </c>
      <c r="J358" s="346" t="e">
        <f t="shared" si="176"/>
        <v>#NUM!</v>
      </c>
      <c r="K358" s="347" t="e">
        <f t="shared" si="171"/>
        <v>#NUM!</v>
      </c>
      <c r="L358" s="348" t="e">
        <f t="shared" si="205"/>
        <v>#NUM!</v>
      </c>
      <c r="M358" s="349" t="e">
        <f t="shared" si="186"/>
        <v>#NUM!</v>
      </c>
      <c r="O358" s="45">
        <v>247</v>
      </c>
      <c r="P358" s="46">
        <f t="shared" si="199"/>
        <v>53783</v>
      </c>
      <c r="Q358" s="346" t="e">
        <f t="shared" si="177"/>
        <v>#NUM!</v>
      </c>
      <c r="R358" s="347" t="e">
        <f t="shared" si="172"/>
        <v>#NUM!</v>
      </c>
      <c r="S358" s="348" t="e">
        <f t="shared" si="187"/>
        <v>#NUM!</v>
      </c>
      <c r="T358" s="349" t="e">
        <f t="shared" si="188"/>
        <v>#NUM!</v>
      </c>
      <c r="V358" s="45">
        <v>247</v>
      </c>
      <c r="W358" s="46">
        <f t="shared" si="200"/>
        <v>53783</v>
      </c>
      <c r="X358" s="346" t="e">
        <f t="shared" si="178"/>
        <v>#NUM!</v>
      </c>
      <c r="Y358" s="347" t="e">
        <f t="shared" si="173"/>
        <v>#NUM!</v>
      </c>
      <c r="Z358" s="348" t="e">
        <f t="shared" si="189"/>
        <v>#NUM!</v>
      </c>
      <c r="AA358" s="349" t="e">
        <f t="shared" si="190"/>
        <v>#NUM!</v>
      </c>
      <c r="AC358" s="45">
        <v>247</v>
      </c>
      <c r="AD358" s="46">
        <f t="shared" si="201"/>
        <v>53783</v>
      </c>
      <c r="AE358" s="346" t="e">
        <f t="shared" si="191"/>
        <v>#NUM!</v>
      </c>
      <c r="AF358" s="347" t="e">
        <f t="shared" si="179"/>
        <v>#NUM!</v>
      </c>
      <c r="AG358" s="348" t="e">
        <f t="shared" si="192"/>
        <v>#NUM!</v>
      </c>
      <c r="AH358" s="349" t="e">
        <f t="shared" si="180"/>
        <v>#NUM!</v>
      </c>
      <c r="AJ358" s="45">
        <v>247</v>
      </c>
      <c r="AK358" s="46">
        <f t="shared" si="202"/>
        <v>53783</v>
      </c>
      <c r="AL358" s="346" t="e">
        <f t="shared" si="193"/>
        <v>#NUM!</v>
      </c>
      <c r="AM358" s="347" t="e">
        <f t="shared" si="181"/>
        <v>#NUM!</v>
      </c>
      <c r="AN358" s="348" t="e">
        <f t="shared" si="194"/>
        <v>#NUM!</v>
      </c>
      <c r="AO358" s="349" t="e">
        <f t="shared" si="182"/>
        <v>#NUM!</v>
      </c>
      <c r="AQ358" s="45">
        <v>247</v>
      </c>
      <c r="AR358" s="46">
        <f t="shared" si="203"/>
        <v>53813</v>
      </c>
      <c r="AS358" s="346">
        <f t="shared" si="195"/>
        <v>0</v>
      </c>
      <c r="AT358" s="347">
        <f t="shared" si="183"/>
        <v>0</v>
      </c>
      <c r="AU358" s="348">
        <f t="shared" si="196"/>
        <v>0</v>
      </c>
      <c r="AV358" s="349">
        <f t="shared" si="184"/>
        <v>0</v>
      </c>
    </row>
    <row r="359" spans="1:48" x14ac:dyDescent="0.45">
      <c r="A359" s="45">
        <v>248</v>
      </c>
      <c r="B359" s="46">
        <f t="shared" si="197"/>
        <v>53813</v>
      </c>
      <c r="C359" s="346" t="e">
        <f t="shared" si="204"/>
        <v>#NUM!</v>
      </c>
      <c r="D359" s="347" t="e">
        <f t="shared" si="174"/>
        <v>#NUM!</v>
      </c>
      <c r="E359" s="355" t="e">
        <f t="shared" si="175"/>
        <v>#NUM!</v>
      </c>
      <c r="F359" s="349" t="e">
        <f t="shared" si="185"/>
        <v>#NUM!</v>
      </c>
      <c r="H359" s="45">
        <v>248</v>
      </c>
      <c r="I359" s="46">
        <f t="shared" si="198"/>
        <v>53813</v>
      </c>
      <c r="J359" s="346" t="e">
        <f t="shared" si="176"/>
        <v>#NUM!</v>
      </c>
      <c r="K359" s="347" t="e">
        <f t="shared" si="171"/>
        <v>#NUM!</v>
      </c>
      <c r="L359" s="348" t="e">
        <f t="shared" si="205"/>
        <v>#NUM!</v>
      </c>
      <c r="M359" s="349" t="e">
        <f t="shared" si="186"/>
        <v>#NUM!</v>
      </c>
      <c r="O359" s="45">
        <v>248</v>
      </c>
      <c r="P359" s="46">
        <f t="shared" si="199"/>
        <v>53813</v>
      </c>
      <c r="Q359" s="346" t="e">
        <f t="shared" si="177"/>
        <v>#NUM!</v>
      </c>
      <c r="R359" s="347" t="e">
        <f t="shared" si="172"/>
        <v>#NUM!</v>
      </c>
      <c r="S359" s="348" t="e">
        <f t="shared" si="187"/>
        <v>#NUM!</v>
      </c>
      <c r="T359" s="349" t="e">
        <f t="shared" si="188"/>
        <v>#NUM!</v>
      </c>
      <c r="V359" s="45">
        <v>248</v>
      </c>
      <c r="W359" s="46">
        <f t="shared" si="200"/>
        <v>53813</v>
      </c>
      <c r="X359" s="346" t="e">
        <f t="shared" si="178"/>
        <v>#NUM!</v>
      </c>
      <c r="Y359" s="347" t="e">
        <f t="shared" si="173"/>
        <v>#NUM!</v>
      </c>
      <c r="Z359" s="348" t="e">
        <f t="shared" si="189"/>
        <v>#NUM!</v>
      </c>
      <c r="AA359" s="349" t="e">
        <f t="shared" si="190"/>
        <v>#NUM!</v>
      </c>
      <c r="AC359" s="45">
        <v>248</v>
      </c>
      <c r="AD359" s="46">
        <f t="shared" si="201"/>
        <v>53813</v>
      </c>
      <c r="AE359" s="346" t="e">
        <f t="shared" si="191"/>
        <v>#NUM!</v>
      </c>
      <c r="AF359" s="347" t="e">
        <f t="shared" si="179"/>
        <v>#NUM!</v>
      </c>
      <c r="AG359" s="348" t="e">
        <f t="shared" si="192"/>
        <v>#NUM!</v>
      </c>
      <c r="AH359" s="349" t="e">
        <f t="shared" si="180"/>
        <v>#NUM!</v>
      </c>
      <c r="AJ359" s="45">
        <v>248</v>
      </c>
      <c r="AK359" s="46">
        <f t="shared" si="202"/>
        <v>53813</v>
      </c>
      <c r="AL359" s="346" t="e">
        <f t="shared" si="193"/>
        <v>#NUM!</v>
      </c>
      <c r="AM359" s="347" t="e">
        <f t="shared" si="181"/>
        <v>#NUM!</v>
      </c>
      <c r="AN359" s="348" t="e">
        <f t="shared" si="194"/>
        <v>#NUM!</v>
      </c>
      <c r="AO359" s="349" t="e">
        <f t="shared" si="182"/>
        <v>#NUM!</v>
      </c>
      <c r="AQ359" s="45">
        <v>248</v>
      </c>
      <c r="AR359" s="46">
        <f t="shared" si="203"/>
        <v>53844</v>
      </c>
      <c r="AS359" s="346">
        <f t="shared" si="195"/>
        <v>0</v>
      </c>
      <c r="AT359" s="347">
        <f t="shared" si="183"/>
        <v>0</v>
      </c>
      <c r="AU359" s="348">
        <f t="shared" si="196"/>
        <v>0</v>
      </c>
      <c r="AV359" s="349">
        <f t="shared" si="184"/>
        <v>0</v>
      </c>
    </row>
    <row r="360" spans="1:48" x14ac:dyDescent="0.45">
      <c r="A360" s="45">
        <v>249</v>
      </c>
      <c r="B360" s="46">
        <f t="shared" si="197"/>
        <v>53844</v>
      </c>
      <c r="C360" s="346" t="e">
        <f t="shared" si="204"/>
        <v>#NUM!</v>
      </c>
      <c r="D360" s="347" t="e">
        <f t="shared" si="174"/>
        <v>#NUM!</v>
      </c>
      <c r="E360" s="355" t="e">
        <f t="shared" si="175"/>
        <v>#NUM!</v>
      </c>
      <c r="F360" s="349" t="e">
        <f t="shared" si="185"/>
        <v>#NUM!</v>
      </c>
      <c r="H360" s="45">
        <v>249</v>
      </c>
      <c r="I360" s="46">
        <f t="shared" si="198"/>
        <v>53844</v>
      </c>
      <c r="J360" s="346" t="e">
        <f t="shared" si="176"/>
        <v>#NUM!</v>
      </c>
      <c r="K360" s="347" t="e">
        <f t="shared" si="171"/>
        <v>#NUM!</v>
      </c>
      <c r="L360" s="348" t="e">
        <f t="shared" si="205"/>
        <v>#NUM!</v>
      </c>
      <c r="M360" s="349" t="e">
        <f t="shared" si="186"/>
        <v>#NUM!</v>
      </c>
      <c r="O360" s="45">
        <v>249</v>
      </c>
      <c r="P360" s="46">
        <f t="shared" si="199"/>
        <v>53844</v>
      </c>
      <c r="Q360" s="346" t="e">
        <f t="shared" si="177"/>
        <v>#NUM!</v>
      </c>
      <c r="R360" s="347" t="e">
        <f t="shared" si="172"/>
        <v>#NUM!</v>
      </c>
      <c r="S360" s="348" t="e">
        <f t="shared" si="187"/>
        <v>#NUM!</v>
      </c>
      <c r="T360" s="349" t="e">
        <f t="shared" si="188"/>
        <v>#NUM!</v>
      </c>
      <c r="V360" s="45">
        <v>249</v>
      </c>
      <c r="W360" s="46">
        <f t="shared" si="200"/>
        <v>53844</v>
      </c>
      <c r="X360" s="346" t="e">
        <f t="shared" si="178"/>
        <v>#NUM!</v>
      </c>
      <c r="Y360" s="347" t="e">
        <f t="shared" si="173"/>
        <v>#NUM!</v>
      </c>
      <c r="Z360" s="348" t="e">
        <f t="shared" si="189"/>
        <v>#NUM!</v>
      </c>
      <c r="AA360" s="349" t="e">
        <f t="shared" si="190"/>
        <v>#NUM!</v>
      </c>
      <c r="AC360" s="45">
        <v>249</v>
      </c>
      <c r="AD360" s="46">
        <f t="shared" si="201"/>
        <v>53844</v>
      </c>
      <c r="AE360" s="346" t="e">
        <f t="shared" si="191"/>
        <v>#NUM!</v>
      </c>
      <c r="AF360" s="347" t="e">
        <f t="shared" si="179"/>
        <v>#NUM!</v>
      </c>
      <c r="AG360" s="348" t="e">
        <f t="shared" si="192"/>
        <v>#NUM!</v>
      </c>
      <c r="AH360" s="349" t="e">
        <f t="shared" si="180"/>
        <v>#NUM!</v>
      </c>
      <c r="AJ360" s="45">
        <v>249</v>
      </c>
      <c r="AK360" s="46">
        <f t="shared" si="202"/>
        <v>53844</v>
      </c>
      <c r="AL360" s="346" t="e">
        <f t="shared" si="193"/>
        <v>#NUM!</v>
      </c>
      <c r="AM360" s="347" t="e">
        <f t="shared" si="181"/>
        <v>#NUM!</v>
      </c>
      <c r="AN360" s="348" t="e">
        <f t="shared" si="194"/>
        <v>#NUM!</v>
      </c>
      <c r="AO360" s="349" t="e">
        <f t="shared" si="182"/>
        <v>#NUM!</v>
      </c>
      <c r="AQ360" s="45">
        <v>249</v>
      </c>
      <c r="AR360" s="46">
        <f t="shared" si="203"/>
        <v>53874</v>
      </c>
      <c r="AS360" s="346">
        <f t="shared" si="195"/>
        <v>0</v>
      </c>
      <c r="AT360" s="347">
        <f t="shared" si="183"/>
        <v>0</v>
      </c>
      <c r="AU360" s="348">
        <f t="shared" si="196"/>
        <v>0</v>
      </c>
      <c r="AV360" s="349">
        <f t="shared" si="184"/>
        <v>0</v>
      </c>
    </row>
    <row r="361" spans="1:48" x14ac:dyDescent="0.45">
      <c r="A361" s="45">
        <v>250</v>
      </c>
      <c r="B361" s="46">
        <f t="shared" si="197"/>
        <v>53874</v>
      </c>
      <c r="C361" s="346" t="e">
        <f t="shared" si="204"/>
        <v>#NUM!</v>
      </c>
      <c r="D361" s="347" t="e">
        <f t="shared" si="174"/>
        <v>#NUM!</v>
      </c>
      <c r="E361" s="355" t="e">
        <f t="shared" si="175"/>
        <v>#NUM!</v>
      </c>
      <c r="F361" s="349" t="e">
        <f t="shared" si="185"/>
        <v>#NUM!</v>
      </c>
      <c r="H361" s="45">
        <v>250</v>
      </c>
      <c r="I361" s="46">
        <f t="shared" si="198"/>
        <v>53874</v>
      </c>
      <c r="J361" s="346" t="e">
        <f t="shared" si="176"/>
        <v>#NUM!</v>
      </c>
      <c r="K361" s="347" t="e">
        <f t="shared" si="171"/>
        <v>#NUM!</v>
      </c>
      <c r="L361" s="348" t="e">
        <f t="shared" si="205"/>
        <v>#NUM!</v>
      </c>
      <c r="M361" s="349" t="e">
        <f t="shared" si="186"/>
        <v>#NUM!</v>
      </c>
      <c r="O361" s="45">
        <v>250</v>
      </c>
      <c r="P361" s="46">
        <f t="shared" si="199"/>
        <v>53874</v>
      </c>
      <c r="Q361" s="346" t="e">
        <f t="shared" si="177"/>
        <v>#NUM!</v>
      </c>
      <c r="R361" s="347" t="e">
        <f t="shared" si="172"/>
        <v>#NUM!</v>
      </c>
      <c r="S361" s="348" t="e">
        <f t="shared" si="187"/>
        <v>#NUM!</v>
      </c>
      <c r="T361" s="349" t="e">
        <f t="shared" si="188"/>
        <v>#NUM!</v>
      </c>
      <c r="V361" s="45">
        <v>250</v>
      </c>
      <c r="W361" s="46">
        <f t="shared" si="200"/>
        <v>53874</v>
      </c>
      <c r="X361" s="346" t="e">
        <f t="shared" si="178"/>
        <v>#NUM!</v>
      </c>
      <c r="Y361" s="347" t="e">
        <f t="shared" si="173"/>
        <v>#NUM!</v>
      </c>
      <c r="Z361" s="348" t="e">
        <f t="shared" si="189"/>
        <v>#NUM!</v>
      </c>
      <c r="AA361" s="349" t="e">
        <f t="shared" si="190"/>
        <v>#NUM!</v>
      </c>
      <c r="AC361" s="45">
        <v>250</v>
      </c>
      <c r="AD361" s="46">
        <f t="shared" si="201"/>
        <v>53874</v>
      </c>
      <c r="AE361" s="346" t="e">
        <f t="shared" si="191"/>
        <v>#NUM!</v>
      </c>
      <c r="AF361" s="347" t="e">
        <f t="shared" si="179"/>
        <v>#NUM!</v>
      </c>
      <c r="AG361" s="348" t="e">
        <f t="shared" si="192"/>
        <v>#NUM!</v>
      </c>
      <c r="AH361" s="349" t="e">
        <f t="shared" si="180"/>
        <v>#NUM!</v>
      </c>
      <c r="AJ361" s="45">
        <v>250</v>
      </c>
      <c r="AK361" s="46">
        <f t="shared" si="202"/>
        <v>53874</v>
      </c>
      <c r="AL361" s="346" t="e">
        <f t="shared" si="193"/>
        <v>#NUM!</v>
      </c>
      <c r="AM361" s="347" t="e">
        <f t="shared" si="181"/>
        <v>#NUM!</v>
      </c>
      <c r="AN361" s="348" t="e">
        <f t="shared" si="194"/>
        <v>#NUM!</v>
      </c>
      <c r="AO361" s="349" t="e">
        <f t="shared" si="182"/>
        <v>#NUM!</v>
      </c>
      <c r="AQ361" s="45">
        <v>250</v>
      </c>
      <c r="AR361" s="46">
        <f t="shared" si="203"/>
        <v>53905</v>
      </c>
      <c r="AS361" s="346">
        <f t="shared" si="195"/>
        <v>0</v>
      </c>
      <c r="AT361" s="347">
        <f t="shared" si="183"/>
        <v>0</v>
      </c>
      <c r="AU361" s="348">
        <f t="shared" si="196"/>
        <v>0</v>
      </c>
      <c r="AV361" s="349">
        <f t="shared" si="184"/>
        <v>0</v>
      </c>
    </row>
    <row r="362" spans="1:48" x14ac:dyDescent="0.45">
      <c r="A362" s="45">
        <v>251</v>
      </c>
      <c r="B362" s="46">
        <f t="shared" si="197"/>
        <v>53905</v>
      </c>
      <c r="C362" s="346" t="e">
        <f t="shared" si="204"/>
        <v>#NUM!</v>
      </c>
      <c r="D362" s="347" t="e">
        <f t="shared" si="174"/>
        <v>#NUM!</v>
      </c>
      <c r="E362" s="355" t="e">
        <f t="shared" si="175"/>
        <v>#NUM!</v>
      </c>
      <c r="F362" s="349" t="e">
        <f t="shared" si="185"/>
        <v>#NUM!</v>
      </c>
      <c r="H362" s="45">
        <v>251</v>
      </c>
      <c r="I362" s="46">
        <f t="shared" si="198"/>
        <v>53905</v>
      </c>
      <c r="J362" s="346" t="e">
        <f t="shared" si="176"/>
        <v>#NUM!</v>
      </c>
      <c r="K362" s="347" t="e">
        <f t="shared" si="171"/>
        <v>#NUM!</v>
      </c>
      <c r="L362" s="348" t="e">
        <f t="shared" si="205"/>
        <v>#NUM!</v>
      </c>
      <c r="M362" s="349" t="e">
        <f t="shared" si="186"/>
        <v>#NUM!</v>
      </c>
      <c r="O362" s="45">
        <v>251</v>
      </c>
      <c r="P362" s="46">
        <f t="shared" si="199"/>
        <v>53905</v>
      </c>
      <c r="Q362" s="346" t="e">
        <f t="shared" si="177"/>
        <v>#NUM!</v>
      </c>
      <c r="R362" s="347" t="e">
        <f t="shared" si="172"/>
        <v>#NUM!</v>
      </c>
      <c r="S362" s="348" t="e">
        <f t="shared" si="187"/>
        <v>#NUM!</v>
      </c>
      <c r="T362" s="349" t="e">
        <f t="shared" si="188"/>
        <v>#NUM!</v>
      </c>
      <c r="V362" s="45">
        <v>251</v>
      </c>
      <c r="W362" s="46">
        <f t="shared" si="200"/>
        <v>53905</v>
      </c>
      <c r="X362" s="346" t="e">
        <f t="shared" si="178"/>
        <v>#NUM!</v>
      </c>
      <c r="Y362" s="347" t="e">
        <f t="shared" si="173"/>
        <v>#NUM!</v>
      </c>
      <c r="Z362" s="348" t="e">
        <f t="shared" si="189"/>
        <v>#NUM!</v>
      </c>
      <c r="AA362" s="349" t="e">
        <f t="shared" si="190"/>
        <v>#NUM!</v>
      </c>
      <c r="AC362" s="45">
        <v>251</v>
      </c>
      <c r="AD362" s="46">
        <f t="shared" si="201"/>
        <v>53905</v>
      </c>
      <c r="AE362" s="346" t="e">
        <f t="shared" si="191"/>
        <v>#NUM!</v>
      </c>
      <c r="AF362" s="347" t="e">
        <f t="shared" si="179"/>
        <v>#NUM!</v>
      </c>
      <c r="AG362" s="348" t="e">
        <f t="shared" si="192"/>
        <v>#NUM!</v>
      </c>
      <c r="AH362" s="349" t="e">
        <f t="shared" si="180"/>
        <v>#NUM!</v>
      </c>
      <c r="AJ362" s="45">
        <v>251</v>
      </c>
      <c r="AK362" s="46">
        <f t="shared" si="202"/>
        <v>53905</v>
      </c>
      <c r="AL362" s="346" t="e">
        <f t="shared" si="193"/>
        <v>#NUM!</v>
      </c>
      <c r="AM362" s="347" t="e">
        <f t="shared" si="181"/>
        <v>#NUM!</v>
      </c>
      <c r="AN362" s="348" t="e">
        <f t="shared" si="194"/>
        <v>#NUM!</v>
      </c>
      <c r="AO362" s="349" t="e">
        <f t="shared" si="182"/>
        <v>#NUM!</v>
      </c>
      <c r="AQ362" s="45">
        <v>251</v>
      </c>
      <c r="AR362" s="46">
        <f t="shared" si="203"/>
        <v>53936</v>
      </c>
      <c r="AS362" s="346">
        <f t="shared" si="195"/>
        <v>0</v>
      </c>
      <c r="AT362" s="347">
        <f t="shared" si="183"/>
        <v>0</v>
      </c>
      <c r="AU362" s="348">
        <f t="shared" si="196"/>
        <v>0</v>
      </c>
      <c r="AV362" s="349">
        <f t="shared" si="184"/>
        <v>0</v>
      </c>
    </row>
    <row r="363" spans="1:48" ht="14.65" thickBot="1" x14ac:dyDescent="0.5">
      <c r="A363" s="47">
        <v>252</v>
      </c>
      <c r="B363" s="48">
        <f t="shared" si="197"/>
        <v>53936</v>
      </c>
      <c r="C363" s="350" t="e">
        <f t="shared" si="204"/>
        <v>#NUM!</v>
      </c>
      <c r="D363" s="351" t="e">
        <f t="shared" si="174"/>
        <v>#NUM!</v>
      </c>
      <c r="E363" s="356" t="e">
        <f t="shared" si="175"/>
        <v>#NUM!</v>
      </c>
      <c r="F363" s="353" t="e">
        <f t="shared" si="185"/>
        <v>#NUM!</v>
      </c>
      <c r="H363" s="47">
        <v>252</v>
      </c>
      <c r="I363" s="48">
        <f t="shared" si="198"/>
        <v>53936</v>
      </c>
      <c r="J363" s="350" t="e">
        <f t="shared" si="176"/>
        <v>#NUM!</v>
      </c>
      <c r="K363" s="351" t="e">
        <f t="shared" si="171"/>
        <v>#NUM!</v>
      </c>
      <c r="L363" s="352" t="e">
        <f t="shared" si="205"/>
        <v>#NUM!</v>
      </c>
      <c r="M363" s="353" t="e">
        <f t="shared" si="186"/>
        <v>#NUM!</v>
      </c>
      <c r="O363" s="47">
        <v>252</v>
      </c>
      <c r="P363" s="48">
        <f t="shared" si="199"/>
        <v>53936</v>
      </c>
      <c r="Q363" s="350" t="e">
        <f t="shared" si="177"/>
        <v>#NUM!</v>
      </c>
      <c r="R363" s="351" t="e">
        <f t="shared" si="172"/>
        <v>#NUM!</v>
      </c>
      <c r="S363" s="352" t="e">
        <f t="shared" si="187"/>
        <v>#NUM!</v>
      </c>
      <c r="T363" s="353" t="e">
        <f t="shared" si="188"/>
        <v>#NUM!</v>
      </c>
      <c r="V363" s="47">
        <v>252</v>
      </c>
      <c r="W363" s="48">
        <f t="shared" si="200"/>
        <v>53936</v>
      </c>
      <c r="X363" s="350" t="e">
        <f t="shared" si="178"/>
        <v>#NUM!</v>
      </c>
      <c r="Y363" s="351" t="e">
        <f t="shared" si="173"/>
        <v>#NUM!</v>
      </c>
      <c r="Z363" s="352" t="e">
        <f t="shared" si="189"/>
        <v>#NUM!</v>
      </c>
      <c r="AA363" s="353" t="e">
        <f t="shared" si="190"/>
        <v>#NUM!</v>
      </c>
      <c r="AC363" s="47">
        <v>252</v>
      </c>
      <c r="AD363" s="48">
        <f t="shared" si="201"/>
        <v>53936</v>
      </c>
      <c r="AE363" s="350" t="e">
        <f t="shared" si="191"/>
        <v>#NUM!</v>
      </c>
      <c r="AF363" s="351" t="e">
        <f t="shared" si="179"/>
        <v>#NUM!</v>
      </c>
      <c r="AG363" s="352" t="e">
        <f t="shared" si="192"/>
        <v>#NUM!</v>
      </c>
      <c r="AH363" s="353" t="e">
        <f t="shared" si="180"/>
        <v>#NUM!</v>
      </c>
      <c r="AJ363" s="47">
        <v>252</v>
      </c>
      <c r="AK363" s="48">
        <f t="shared" si="202"/>
        <v>53936</v>
      </c>
      <c r="AL363" s="350" t="e">
        <f t="shared" si="193"/>
        <v>#NUM!</v>
      </c>
      <c r="AM363" s="351" t="e">
        <f t="shared" si="181"/>
        <v>#NUM!</v>
      </c>
      <c r="AN363" s="352" t="e">
        <f t="shared" si="194"/>
        <v>#NUM!</v>
      </c>
      <c r="AO363" s="353" t="e">
        <f t="shared" si="182"/>
        <v>#NUM!</v>
      </c>
      <c r="AQ363" s="47">
        <v>252</v>
      </c>
      <c r="AR363" s="48">
        <f t="shared" si="203"/>
        <v>53966</v>
      </c>
      <c r="AS363" s="350">
        <f t="shared" si="195"/>
        <v>0</v>
      </c>
      <c r="AT363" s="351">
        <f t="shared" si="183"/>
        <v>0</v>
      </c>
      <c r="AU363" s="352">
        <f t="shared" si="196"/>
        <v>0</v>
      </c>
      <c r="AV363" s="353">
        <f t="shared" si="184"/>
        <v>0</v>
      </c>
    </row>
    <row r="364" spans="1:48" x14ac:dyDescent="0.45">
      <c r="A364" s="43">
        <v>253</v>
      </c>
      <c r="B364" s="44">
        <f t="shared" si="197"/>
        <v>53966</v>
      </c>
      <c r="C364" s="344" t="e">
        <f t="shared" si="204"/>
        <v>#NUM!</v>
      </c>
      <c r="D364" s="253" t="e">
        <f t="shared" si="174"/>
        <v>#NUM!</v>
      </c>
      <c r="E364" s="354" t="e">
        <f t="shared" si="175"/>
        <v>#NUM!</v>
      </c>
      <c r="F364" s="254" t="e">
        <f t="shared" si="185"/>
        <v>#NUM!</v>
      </c>
      <c r="H364" s="43">
        <v>253</v>
      </c>
      <c r="I364" s="44">
        <f t="shared" si="198"/>
        <v>53966</v>
      </c>
      <c r="J364" s="344" t="e">
        <f t="shared" si="176"/>
        <v>#NUM!</v>
      </c>
      <c r="K364" s="253" t="e">
        <f t="shared" si="171"/>
        <v>#NUM!</v>
      </c>
      <c r="L364" s="345" t="e">
        <f t="shared" si="205"/>
        <v>#NUM!</v>
      </c>
      <c r="M364" s="254" t="e">
        <f t="shared" si="186"/>
        <v>#NUM!</v>
      </c>
      <c r="O364" s="43">
        <v>253</v>
      </c>
      <c r="P364" s="44">
        <f t="shared" si="199"/>
        <v>53966</v>
      </c>
      <c r="Q364" s="344" t="e">
        <f t="shared" si="177"/>
        <v>#NUM!</v>
      </c>
      <c r="R364" s="253" t="e">
        <f t="shared" si="172"/>
        <v>#NUM!</v>
      </c>
      <c r="S364" s="345" t="e">
        <f t="shared" si="187"/>
        <v>#NUM!</v>
      </c>
      <c r="T364" s="254" t="e">
        <f t="shared" si="188"/>
        <v>#NUM!</v>
      </c>
      <c r="V364" s="43">
        <v>253</v>
      </c>
      <c r="W364" s="44">
        <f t="shared" si="200"/>
        <v>53966</v>
      </c>
      <c r="X364" s="344" t="e">
        <f t="shared" si="178"/>
        <v>#NUM!</v>
      </c>
      <c r="Y364" s="253" t="e">
        <f t="shared" si="173"/>
        <v>#NUM!</v>
      </c>
      <c r="Z364" s="345" t="e">
        <f t="shared" si="189"/>
        <v>#NUM!</v>
      </c>
      <c r="AA364" s="254" t="e">
        <f t="shared" si="190"/>
        <v>#NUM!</v>
      </c>
      <c r="AC364" s="43">
        <v>253</v>
      </c>
      <c r="AD364" s="44">
        <f t="shared" si="201"/>
        <v>53966</v>
      </c>
      <c r="AE364" s="344" t="e">
        <f t="shared" si="191"/>
        <v>#NUM!</v>
      </c>
      <c r="AF364" s="253" t="e">
        <f t="shared" si="179"/>
        <v>#NUM!</v>
      </c>
      <c r="AG364" s="345" t="e">
        <f t="shared" si="192"/>
        <v>#NUM!</v>
      </c>
      <c r="AH364" s="254" t="e">
        <f t="shared" si="180"/>
        <v>#NUM!</v>
      </c>
      <c r="AJ364" s="43">
        <v>253</v>
      </c>
      <c r="AK364" s="44">
        <f t="shared" si="202"/>
        <v>53966</v>
      </c>
      <c r="AL364" s="344" t="e">
        <f t="shared" si="193"/>
        <v>#NUM!</v>
      </c>
      <c r="AM364" s="253" t="e">
        <f t="shared" si="181"/>
        <v>#NUM!</v>
      </c>
      <c r="AN364" s="345" t="e">
        <f t="shared" si="194"/>
        <v>#NUM!</v>
      </c>
      <c r="AO364" s="254" t="e">
        <f t="shared" si="182"/>
        <v>#NUM!</v>
      </c>
      <c r="AQ364" s="43">
        <v>253</v>
      </c>
      <c r="AR364" s="44">
        <f t="shared" si="203"/>
        <v>53997</v>
      </c>
      <c r="AS364" s="344">
        <f t="shared" si="195"/>
        <v>0</v>
      </c>
      <c r="AT364" s="253">
        <f t="shared" si="183"/>
        <v>0</v>
      </c>
      <c r="AU364" s="345">
        <f t="shared" si="196"/>
        <v>0</v>
      </c>
      <c r="AV364" s="254">
        <f t="shared" si="184"/>
        <v>0</v>
      </c>
    </row>
    <row r="365" spans="1:48" x14ac:dyDescent="0.45">
      <c r="A365" s="45">
        <v>254</v>
      </c>
      <c r="B365" s="46">
        <f t="shared" si="197"/>
        <v>53997</v>
      </c>
      <c r="C365" s="346" t="e">
        <f t="shared" si="204"/>
        <v>#NUM!</v>
      </c>
      <c r="D365" s="347" t="e">
        <f t="shared" si="174"/>
        <v>#NUM!</v>
      </c>
      <c r="E365" s="355" t="e">
        <f t="shared" si="175"/>
        <v>#NUM!</v>
      </c>
      <c r="F365" s="349" t="e">
        <f t="shared" si="185"/>
        <v>#NUM!</v>
      </c>
      <c r="H365" s="45">
        <v>254</v>
      </c>
      <c r="I365" s="46">
        <f t="shared" si="198"/>
        <v>53997</v>
      </c>
      <c r="J365" s="346" t="e">
        <f t="shared" si="176"/>
        <v>#NUM!</v>
      </c>
      <c r="K365" s="347" t="e">
        <f t="shared" ref="K365:K428" si="206">IF(K$107="I/O",0,IF(AND(K$108&gt;0,H365/12&lt;=K$108),0,-PPMT(J$105/12,H365-(K$108*12),K$105*K$107,J$104)))</f>
        <v>#NUM!</v>
      </c>
      <c r="L365" s="348" t="e">
        <f t="shared" si="205"/>
        <v>#NUM!</v>
      </c>
      <c r="M365" s="349" t="e">
        <f t="shared" si="186"/>
        <v>#NUM!</v>
      </c>
      <c r="O365" s="45">
        <v>254</v>
      </c>
      <c r="P365" s="46">
        <f t="shared" si="199"/>
        <v>53997</v>
      </c>
      <c r="Q365" s="346" t="e">
        <f t="shared" si="177"/>
        <v>#NUM!</v>
      </c>
      <c r="R365" s="347" t="e">
        <f t="shared" ref="R365:R428" si="207">IF(R$107="I/O",0,IF(AND(R$108&gt;0,O365/12&lt;=R$108),0,-PPMT(Q$105/12,O365-(R$108*12),R$105*R$107,Q$104)))</f>
        <v>#NUM!</v>
      </c>
      <c r="S365" s="348" t="e">
        <f t="shared" si="187"/>
        <v>#NUM!</v>
      </c>
      <c r="T365" s="349" t="e">
        <f t="shared" si="188"/>
        <v>#NUM!</v>
      </c>
      <c r="V365" s="45">
        <v>254</v>
      </c>
      <c r="W365" s="46">
        <f t="shared" si="200"/>
        <v>53997</v>
      </c>
      <c r="X365" s="346" t="e">
        <f t="shared" si="178"/>
        <v>#NUM!</v>
      </c>
      <c r="Y365" s="347" t="e">
        <f t="shared" ref="Y365:Y428" si="208">IF(Y$107="I/O",0,IF(AND(Y$108&gt;0,V365/12&lt;=Y$108),0,-PPMT(X$105/12,V365-(Y$108*12),Y$105*Y$107,X$104)))</f>
        <v>#NUM!</v>
      </c>
      <c r="Z365" s="348" t="e">
        <f t="shared" si="189"/>
        <v>#NUM!</v>
      </c>
      <c r="AA365" s="349" t="e">
        <f t="shared" si="190"/>
        <v>#NUM!</v>
      </c>
      <c r="AC365" s="45">
        <v>254</v>
      </c>
      <c r="AD365" s="46">
        <f t="shared" si="201"/>
        <v>53997</v>
      </c>
      <c r="AE365" s="346" t="e">
        <f t="shared" si="191"/>
        <v>#NUM!</v>
      </c>
      <c r="AF365" s="347" t="e">
        <f t="shared" si="179"/>
        <v>#NUM!</v>
      </c>
      <c r="AG365" s="348" t="e">
        <f t="shared" si="192"/>
        <v>#NUM!</v>
      </c>
      <c r="AH365" s="349" t="e">
        <f t="shared" si="180"/>
        <v>#NUM!</v>
      </c>
      <c r="AJ365" s="45">
        <v>254</v>
      </c>
      <c r="AK365" s="46">
        <f t="shared" si="202"/>
        <v>53997</v>
      </c>
      <c r="AL365" s="346" t="e">
        <f t="shared" si="193"/>
        <v>#NUM!</v>
      </c>
      <c r="AM365" s="347" t="e">
        <f t="shared" si="181"/>
        <v>#NUM!</v>
      </c>
      <c r="AN365" s="348" t="e">
        <f t="shared" si="194"/>
        <v>#NUM!</v>
      </c>
      <c r="AO365" s="349" t="e">
        <f t="shared" si="182"/>
        <v>#NUM!</v>
      </c>
      <c r="AQ365" s="45">
        <v>254</v>
      </c>
      <c r="AR365" s="46">
        <f t="shared" si="203"/>
        <v>54027</v>
      </c>
      <c r="AS365" s="346">
        <f t="shared" si="195"/>
        <v>0</v>
      </c>
      <c r="AT365" s="347">
        <f t="shared" si="183"/>
        <v>0</v>
      </c>
      <c r="AU365" s="348">
        <f t="shared" si="196"/>
        <v>0</v>
      </c>
      <c r="AV365" s="349">
        <f t="shared" si="184"/>
        <v>0</v>
      </c>
    </row>
    <row r="366" spans="1:48" x14ac:dyDescent="0.45">
      <c r="A366" s="45">
        <v>255</v>
      </c>
      <c r="B366" s="46">
        <f t="shared" si="197"/>
        <v>54027</v>
      </c>
      <c r="C366" s="346" t="e">
        <f t="shared" si="204"/>
        <v>#NUM!</v>
      </c>
      <c r="D366" s="347" t="e">
        <f t="shared" si="174"/>
        <v>#NUM!</v>
      </c>
      <c r="E366" s="355" t="e">
        <f t="shared" si="175"/>
        <v>#NUM!</v>
      </c>
      <c r="F366" s="349" t="e">
        <f t="shared" si="185"/>
        <v>#NUM!</v>
      </c>
      <c r="H366" s="45">
        <v>255</v>
      </c>
      <c r="I366" s="46">
        <f t="shared" si="198"/>
        <v>54027</v>
      </c>
      <c r="J366" s="346" t="e">
        <f t="shared" si="176"/>
        <v>#NUM!</v>
      </c>
      <c r="K366" s="347" t="e">
        <f t="shared" si="206"/>
        <v>#NUM!</v>
      </c>
      <c r="L366" s="348" t="e">
        <f t="shared" si="205"/>
        <v>#NUM!</v>
      </c>
      <c r="M366" s="349" t="e">
        <f t="shared" si="186"/>
        <v>#NUM!</v>
      </c>
      <c r="O366" s="45">
        <v>255</v>
      </c>
      <c r="P366" s="46">
        <f t="shared" si="199"/>
        <v>54027</v>
      </c>
      <c r="Q366" s="346" t="e">
        <f t="shared" si="177"/>
        <v>#NUM!</v>
      </c>
      <c r="R366" s="347" t="e">
        <f t="shared" si="207"/>
        <v>#NUM!</v>
      </c>
      <c r="S366" s="348" t="e">
        <f t="shared" si="187"/>
        <v>#NUM!</v>
      </c>
      <c r="T366" s="349" t="e">
        <f t="shared" si="188"/>
        <v>#NUM!</v>
      </c>
      <c r="V366" s="45">
        <v>255</v>
      </c>
      <c r="W366" s="46">
        <f t="shared" si="200"/>
        <v>54027</v>
      </c>
      <c r="X366" s="346" t="e">
        <f t="shared" si="178"/>
        <v>#NUM!</v>
      </c>
      <c r="Y366" s="347" t="e">
        <f t="shared" si="208"/>
        <v>#NUM!</v>
      </c>
      <c r="Z366" s="348" t="e">
        <f t="shared" si="189"/>
        <v>#NUM!</v>
      </c>
      <c r="AA366" s="349" t="e">
        <f t="shared" si="190"/>
        <v>#NUM!</v>
      </c>
      <c r="AC366" s="45">
        <v>255</v>
      </c>
      <c r="AD366" s="46">
        <f t="shared" si="201"/>
        <v>54027</v>
      </c>
      <c r="AE366" s="346" t="e">
        <f t="shared" si="191"/>
        <v>#NUM!</v>
      </c>
      <c r="AF366" s="347" t="e">
        <f t="shared" si="179"/>
        <v>#NUM!</v>
      </c>
      <c r="AG366" s="348" t="e">
        <f t="shared" si="192"/>
        <v>#NUM!</v>
      </c>
      <c r="AH366" s="349" t="e">
        <f t="shared" si="180"/>
        <v>#NUM!</v>
      </c>
      <c r="AJ366" s="45">
        <v>255</v>
      </c>
      <c r="AK366" s="46">
        <f t="shared" si="202"/>
        <v>54027</v>
      </c>
      <c r="AL366" s="346" t="e">
        <f t="shared" si="193"/>
        <v>#NUM!</v>
      </c>
      <c r="AM366" s="347" t="e">
        <f t="shared" si="181"/>
        <v>#NUM!</v>
      </c>
      <c r="AN366" s="348" t="e">
        <f t="shared" si="194"/>
        <v>#NUM!</v>
      </c>
      <c r="AO366" s="349" t="e">
        <f t="shared" si="182"/>
        <v>#NUM!</v>
      </c>
      <c r="AQ366" s="45">
        <v>255</v>
      </c>
      <c r="AR366" s="46">
        <f t="shared" si="203"/>
        <v>54058</v>
      </c>
      <c r="AS366" s="346">
        <f t="shared" si="195"/>
        <v>0</v>
      </c>
      <c r="AT366" s="347">
        <f t="shared" si="183"/>
        <v>0</v>
      </c>
      <c r="AU366" s="348">
        <f t="shared" si="196"/>
        <v>0</v>
      </c>
      <c r="AV366" s="349">
        <f t="shared" si="184"/>
        <v>0</v>
      </c>
    </row>
    <row r="367" spans="1:48" x14ac:dyDescent="0.45">
      <c r="A367" s="45">
        <v>256</v>
      </c>
      <c r="B367" s="46">
        <f t="shared" si="197"/>
        <v>54058</v>
      </c>
      <c r="C367" s="346" t="e">
        <f t="shared" si="204"/>
        <v>#NUM!</v>
      </c>
      <c r="D367" s="347" t="e">
        <f t="shared" si="174"/>
        <v>#NUM!</v>
      </c>
      <c r="E367" s="355" t="e">
        <f t="shared" si="175"/>
        <v>#NUM!</v>
      </c>
      <c r="F367" s="349" t="e">
        <f t="shared" si="185"/>
        <v>#NUM!</v>
      </c>
      <c r="H367" s="45">
        <v>256</v>
      </c>
      <c r="I367" s="46">
        <f t="shared" si="198"/>
        <v>54058</v>
      </c>
      <c r="J367" s="346" t="e">
        <f t="shared" si="176"/>
        <v>#NUM!</v>
      </c>
      <c r="K367" s="347" t="e">
        <f t="shared" si="206"/>
        <v>#NUM!</v>
      </c>
      <c r="L367" s="348" t="e">
        <f t="shared" si="205"/>
        <v>#NUM!</v>
      </c>
      <c r="M367" s="349" t="e">
        <f t="shared" si="186"/>
        <v>#NUM!</v>
      </c>
      <c r="O367" s="45">
        <v>256</v>
      </c>
      <c r="P367" s="46">
        <f t="shared" si="199"/>
        <v>54058</v>
      </c>
      <c r="Q367" s="346" t="e">
        <f t="shared" si="177"/>
        <v>#NUM!</v>
      </c>
      <c r="R367" s="347" t="e">
        <f t="shared" si="207"/>
        <v>#NUM!</v>
      </c>
      <c r="S367" s="348" t="e">
        <f t="shared" si="187"/>
        <v>#NUM!</v>
      </c>
      <c r="T367" s="349" t="e">
        <f t="shared" si="188"/>
        <v>#NUM!</v>
      </c>
      <c r="V367" s="45">
        <v>256</v>
      </c>
      <c r="W367" s="46">
        <f t="shared" si="200"/>
        <v>54058</v>
      </c>
      <c r="X367" s="346" t="e">
        <f t="shared" si="178"/>
        <v>#NUM!</v>
      </c>
      <c r="Y367" s="347" t="e">
        <f t="shared" si="208"/>
        <v>#NUM!</v>
      </c>
      <c r="Z367" s="348" t="e">
        <f t="shared" si="189"/>
        <v>#NUM!</v>
      </c>
      <c r="AA367" s="349" t="e">
        <f t="shared" si="190"/>
        <v>#NUM!</v>
      </c>
      <c r="AC367" s="45">
        <v>256</v>
      </c>
      <c r="AD367" s="46">
        <f t="shared" si="201"/>
        <v>54058</v>
      </c>
      <c r="AE367" s="346" t="e">
        <f t="shared" si="191"/>
        <v>#NUM!</v>
      </c>
      <c r="AF367" s="347" t="e">
        <f t="shared" si="179"/>
        <v>#NUM!</v>
      </c>
      <c r="AG367" s="348" t="e">
        <f t="shared" si="192"/>
        <v>#NUM!</v>
      </c>
      <c r="AH367" s="349" t="e">
        <f t="shared" si="180"/>
        <v>#NUM!</v>
      </c>
      <c r="AJ367" s="45">
        <v>256</v>
      </c>
      <c r="AK367" s="46">
        <f t="shared" si="202"/>
        <v>54058</v>
      </c>
      <c r="AL367" s="346" t="e">
        <f t="shared" si="193"/>
        <v>#NUM!</v>
      </c>
      <c r="AM367" s="347" t="e">
        <f t="shared" si="181"/>
        <v>#NUM!</v>
      </c>
      <c r="AN367" s="348" t="e">
        <f t="shared" si="194"/>
        <v>#NUM!</v>
      </c>
      <c r="AO367" s="349" t="e">
        <f t="shared" si="182"/>
        <v>#NUM!</v>
      </c>
      <c r="AQ367" s="45">
        <v>256</v>
      </c>
      <c r="AR367" s="46">
        <f t="shared" si="203"/>
        <v>54089</v>
      </c>
      <c r="AS367" s="346">
        <f t="shared" si="195"/>
        <v>0</v>
      </c>
      <c r="AT367" s="347">
        <f t="shared" si="183"/>
        <v>0</v>
      </c>
      <c r="AU367" s="348">
        <f t="shared" si="196"/>
        <v>0</v>
      </c>
      <c r="AV367" s="349">
        <f t="shared" si="184"/>
        <v>0</v>
      </c>
    </row>
    <row r="368" spans="1:48" x14ac:dyDescent="0.45">
      <c r="A368" s="45">
        <v>257</v>
      </c>
      <c r="B368" s="46">
        <f t="shared" si="197"/>
        <v>54089</v>
      </c>
      <c r="C368" s="346" t="e">
        <f t="shared" si="204"/>
        <v>#NUM!</v>
      </c>
      <c r="D368" s="347" t="e">
        <f t="shared" ref="D368:D431" si="209">IF(D$107="I/O",0,IF(AND(D$108&gt;0,A368/12&lt;=D$108),0,-PPMT(C$105/12,A368-(D$108*12),D$105*D$107,C$104)))</f>
        <v>#NUM!</v>
      </c>
      <c r="E368" s="355" t="e">
        <f t="shared" ref="E368:E431" si="210">F368-D368</f>
        <v>#NUM!</v>
      </c>
      <c r="F368" s="349" t="e">
        <f t="shared" si="185"/>
        <v>#NUM!</v>
      </c>
      <c r="H368" s="45">
        <v>257</v>
      </c>
      <c r="I368" s="46">
        <f t="shared" si="198"/>
        <v>54089</v>
      </c>
      <c r="J368" s="346" t="e">
        <f t="shared" ref="J368:J431" si="211">J367-K368</f>
        <v>#NUM!</v>
      </c>
      <c r="K368" s="347" t="e">
        <f t="shared" si="206"/>
        <v>#NUM!</v>
      </c>
      <c r="L368" s="348" t="e">
        <f t="shared" si="205"/>
        <v>#NUM!</v>
      </c>
      <c r="M368" s="349" t="e">
        <f t="shared" si="186"/>
        <v>#NUM!</v>
      </c>
      <c r="O368" s="45">
        <v>257</v>
      </c>
      <c r="P368" s="46">
        <f t="shared" si="199"/>
        <v>54089</v>
      </c>
      <c r="Q368" s="346" t="e">
        <f t="shared" ref="Q368:Q431" si="212">Q367-R368</f>
        <v>#NUM!</v>
      </c>
      <c r="R368" s="347" t="e">
        <f t="shared" si="207"/>
        <v>#NUM!</v>
      </c>
      <c r="S368" s="348" t="e">
        <f t="shared" si="187"/>
        <v>#NUM!</v>
      </c>
      <c r="T368" s="349" t="e">
        <f t="shared" si="188"/>
        <v>#NUM!</v>
      </c>
      <c r="V368" s="45">
        <v>257</v>
      </c>
      <c r="W368" s="46">
        <f t="shared" si="200"/>
        <v>54089</v>
      </c>
      <c r="X368" s="346" t="e">
        <f t="shared" ref="X368:X431" si="213">X367-Y368</f>
        <v>#NUM!</v>
      </c>
      <c r="Y368" s="347" t="e">
        <f t="shared" si="208"/>
        <v>#NUM!</v>
      </c>
      <c r="Z368" s="348" t="e">
        <f t="shared" si="189"/>
        <v>#NUM!</v>
      </c>
      <c r="AA368" s="349" t="e">
        <f t="shared" si="190"/>
        <v>#NUM!</v>
      </c>
      <c r="AC368" s="45">
        <v>257</v>
      </c>
      <c r="AD368" s="46">
        <f t="shared" si="201"/>
        <v>54089</v>
      </c>
      <c r="AE368" s="346" t="e">
        <f t="shared" si="191"/>
        <v>#NUM!</v>
      </c>
      <c r="AF368" s="347" t="e">
        <f t="shared" ref="AF368:AF431" si="214">IF(AF$107="I/O",0,IF(AND(AF$108&gt;0,AC368/12&lt;=AF$108),0,-PPMT(AE$105/12,AC368-(AF$108*12),AF$105*AF$107,AE$104)))</f>
        <v>#NUM!</v>
      </c>
      <c r="AG368" s="348" t="e">
        <f t="shared" si="192"/>
        <v>#NUM!</v>
      </c>
      <c r="AH368" s="349" t="e">
        <f t="shared" ref="AH368:AH431" si="215">IF(AND(AF$108&gt;0,AC368/12&lt;=AF$108),AE$104*(AE$105/12),AF$104)</f>
        <v>#NUM!</v>
      </c>
      <c r="AJ368" s="45">
        <v>257</v>
      </c>
      <c r="AK368" s="46">
        <f t="shared" si="202"/>
        <v>54089</v>
      </c>
      <c r="AL368" s="346" t="e">
        <f t="shared" si="193"/>
        <v>#NUM!</v>
      </c>
      <c r="AM368" s="347" t="e">
        <f t="shared" ref="AM368:AM431" si="216">IF(AM$107="I/O",0,IF(AND(AM$108&gt;0,AJ368/12&lt;=AM$108),0,-PPMT(AL$105/12,AJ368-(AM$108*12),AM$105*AM$107,AL$104)))</f>
        <v>#NUM!</v>
      </c>
      <c r="AN368" s="348" t="e">
        <f t="shared" si="194"/>
        <v>#NUM!</v>
      </c>
      <c r="AO368" s="349" t="e">
        <f t="shared" ref="AO368:AO431" si="217">IF(AND(AM$108&gt;0,AJ368/12&lt;=AM$108),AL$104*(AL$105/12),AM$104)</f>
        <v>#NUM!</v>
      </c>
      <c r="AQ368" s="45">
        <v>257</v>
      </c>
      <c r="AR368" s="46">
        <f t="shared" si="203"/>
        <v>54118</v>
      </c>
      <c r="AS368" s="346">
        <f t="shared" si="195"/>
        <v>0</v>
      </c>
      <c r="AT368" s="347">
        <f t="shared" ref="AT368:AT431" si="218">IF(AT$107="I/O",0,IF(AND(AT$108&gt;0,AQ368/12&lt;=AT$108),0,-PPMT(AS$105/12,AQ368-(AT$108*12),AT$105*AT$107,AS$104)))</f>
        <v>0</v>
      </c>
      <c r="AU368" s="348">
        <f t="shared" si="196"/>
        <v>0</v>
      </c>
      <c r="AV368" s="349">
        <f t="shared" ref="AV368:AV431" si="219">IF(AND(AT$108&gt;0,AQ368/12&lt;=AT$108),AS$104*(AS$105/12),AT$104)</f>
        <v>0</v>
      </c>
    </row>
    <row r="369" spans="1:48" x14ac:dyDescent="0.45">
      <c r="A369" s="45">
        <v>258</v>
      </c>
      <c r="B369" s="46">
        <f t="shared" si="197"/>
        <v>54118</v>
      </c>
      <c r="C369" s="346" t="e">
        <f t="shared" si="204"/>
        <v>#NUM!</v>
      </c>
      <c r="D369" s="347" t="e">
        <f t="shared" si="209"/>
        <v>#NUM!</v>
      </c>
      <c r="E369" s="355" t="e">
        <f t="shared" si="210"/>
        <v>#NUM!</v>
      </c>
      <c r="F369" s="349" t="e">
        <f t="shared" ref="F369:F432" si="220">IF(AND(D$108&gt;0,A369/12&lt;=D$108),C$104*(C$105/12),D$104)</f>
        <v>#NUM!</v>
      </c>
      <c r="H369" s="45">
        <v>258</v>
      </c>
      <c r="I369" s="46">
        <f t="shared" si="198"/>
        <v>54118</v>
      </c>
      <c r="J369" s="346" t="e">
        <f t="shared" si="211"/>
        <v>#NUM!</v>
      </c>
      <c r="K369" s="347" t="e">
        <f t="shared" si="206"/>
        <v>#NUM!</v>
      </c>
      <c r="L369" s="348" t="e">
        <f t="shared" si="205"/>
        <v>#NUM!</v>
      </c>
      <c r="M369" s="349" t="e">
        <f t="shared" ref="M369:M432" si="221">IF(AND(K$108&gt;0,H369/12&lt;=K$108),J$104*(J$105/12),K$104)</f>
        <v>#NUM!</v>
      </c>
      <c r="O369" s="45">
        <v>258</v>
      </c>
      <c r="P369" s="46">
        <f t="shared" si="199"/>
        <v>54118</v>
      </c>
      <c r="Q369" s="346" t="e">
        <f t="shared" si="212"/>
        <v>#NUM!</v>
      </c>
      <c r="R369" s="347" t="e">
        <f t="shared" si="207"/>
        <v>#NUM!</v>
      </c>
      <c r="S369" s="348" t="e">
        <f t="shared" ref="S369:S432" si="222">T369-R369</f>
        <v>#NUM!</v>
      </c>
      <c r="T369" s="349" t="e">
        <f t="shared" ref="T369:T432" si="223">IF(AND(R$108&gt;0,O369/12&lt;=R$108),Q$104*(Q$105/12),R$104)</f>
        <v>#NUM!</v>
      </c>
      <c r="V369" s="45">
        <v>258</v>
      </c>
      <c r="W369" s="46">
        <f t="shared" si="200"/>
        <v>54118</v>
      </c>
      <c r="X369" s="346" t="e">
        <f t="shared" si="213"/>
        <v>#NUM!</v>
      </c>
      <c r="Y369" s="347" t="e">
        <f t="shared" si="208"/>
        <v>#NUM!</v>
      </c>
      <c r="Z369" s="348" t="e">
        <f t="shared" ref="Z369:Z432" si="224">AA369-Y369</f>
        <v>#NUM!</v>
      </c>
      <c r="AA369" s="349" t="e">
        <f t="shared" ref="AA369:AA432" si="225">IF(AND(Y$108&gt;0,V369/12&lt;=Y$108),X$104*(X$105/12),Y$104)</f>
        <v>#NUM!</v>
      </c>
      <c r="AC369" s="45">
        <v>258</v>
      </c>
      <c r="AD369" s="46">
        <f t="shared" si="201"/>
        <v>54118</v>
      </c>
      <c r="AE369" s="346" t="e">
        <f t="shared" ref="AE369:AE432" si="226">AE368-AF369</f>
        <v>#NUM!</v>
      </c>
      <c r="AF369" s="347" t="e">
        <f t="shared" si="214"/>
        <v>#NUM!</v>
      </c>
      <c r="AG369" s="348" t="e">
        <f t="shared" ref="AG369:AG432" si="227">AH369-AF369</f>
        <v>#NUM!</v>
      </c>
      <c r="AH369" s="349" t="e">
        <f t="shared" si="215"/>
        <v>#NUM!</v>
      </c>
      <c r="AJ369" s="45">
        <v>258</v>
      </c>
      <c r="AK369" s="46">
        <f t="shared" si="202"/>
        <v>54118</v>
      </c>
      <c r="AL369" s="346" t="e">
        <f t="shared" ref="AL369:AL432" si="228">AL368-AM369</f>
        <v>#NUM!</v>
      </c>
      <c r="AM369" s="347" t="e">
        <f t="shared" si="216"/>
        <v>#NUM!</v>
      </c>
      <c r="AN369" s="348" t="e">
        <f t="shared" ref="AN369:AN432" si="229">AO369-AM369</f>
        <v>#NUM!</v>
      </c>
      <c r="AO369" s="349" t="e">
        <f t="shared" si="217"/>
        <v>#NUM!</v>
      </c>
      <c r="AQ369" s="45">
        <v>258</v>
      </c>
      <c r="AR369" s="46">
        <f t="shared" si="203"/>
        <v>54149</v>
      </c>
      <c r="AS369" s="346">
        <f t="shared" ref="AS369:AS432" si="230">AS368-AT369</f>
        <v>0</v>
      </c>
      <c r="AT369" s="347">
        <f t="shared" si="218"/>
        <v>0</v>
      </c>
      <c r="AU369" s="348">
        <f t="shared" ref="AU369:AU432" si="231">AV369-AT369</f>
        <v>0</v>
      </c>
      <c r="AV369" s="349">
        <f t="shared" si="219"/>
        <v>0</v>
      </c>
    </row>
    <row r="370" spans="1:48" x14ac:dyDescent="0.45">
      <c r="A370" s="45">
        <v>259</v>
      </c>
      <c r="B370" s="46">
        <f t="shared" ref="B370:B433" si="232">EDATE(B369,1)</f>
        <v>54149</v>
      </c>
      <c r="C370" s="346" t="e">
        <f t="shared" si="204"/>
        <v>#NUM!</v>
      </c>
      <c r="D370" s="347" t="e">
        <f t="shared" si="209"/>
        <v>#NUM!</v>
      </c>
      <c r="E370" s="355" t="e">
        <f t="shared" si="210"/>
        <v>#NUM!</v>
      </c>
      <c r="F370" s="349" t="e">
        <f t="shared" si="220"/>
        <v>#NUM!</v>
      </c>
      <c r="H370" s="45">
        <v>259</v>
      </c>
      <c r="I370" s="46">
        <f t="shared" ref="I370:I433" si="233">EDATE(I369,1)</f>
        <v>54149</v>
      </c>
      <c r="J370" s="346" t="e">
        <f t="shared" si="211"/>
        <v>#NUM!</v>
      </c>
      <c r="K370" s="347" t="e">
        <f t="shared" si="206"/>
        <v>#NUM!</v>
      </c>
      <c r="L370" s="348" t="e">
        <f t="shared" si="205"/>
        <v>#NUM!</v>
      </c>
      <c r="M370" s="349" t="e">
        <f t="shared" si="221"/>
        <v>#NUM!</v>
      </c>
      <c r="O370" s="45">
        <v>259</v>
      </c>
      <c r="P370" s="46">
        <f t="shared" ref="P370:P433" si="234">EDATE(P369,1)</f>
        <v>54149</v>
      </c>
      <c r="Q370" s="346" t="e">
        <f t="shared" si="212"/>
        <v>#NUM!</v>
      </c>
      <c r="R370" s="347" t="e">
        <f t="shared" si="207"/>
        <v>#NUM!</v>
      </c>
      <c r="S370" s="348" t="e">
        <f t="shared" si="222"/>
        <v>#NUM!</v>
      </c>
      <c r="T370" s="349" t="e">
        <f t="shared" si="223"/>
        <v>#NUM!</v>
      </c>
      <c r="V370" s="45">
        <v>259</v>
      </c>
      <c r="W370" s="46">
        <f t="shared" ref="W370:W433" si="235">EDATE(W369,1)</f>
        <v>54149</v>
      </c>
      <c r="X370" s="346" t="e">
        <f t="shared" si="213"/>
        <v>#NUM!</v>
      </c>
      <c r="Y370" s="347" t="e">
        <f t="shared" si="208"/>
        <v>#NUM!</v>
      </c>
      <c r="Z370" s="348" t="e">
        <f t="shared" si="224"/>
        <v>#NUM!</v>
      </c>
      <c r="AA370" s="349" t="e">
        <f t="shared" si="225"/>
        <v>#NUM!</v>
      </c>
      <c r="AC370" s="45">
        <v>259</v>
      </c>
      <c r="AD370" s="46">
        <f t="shared" ref="AD370:AD433" si="236">EDATE(AD369,1)</f>
        <v>54149</v>
      </c>
      <c r="AE370" s="346" t="e">
        <f t="shared" si="226"/>
        <v>#NUM!</v>
      </c>
      <c r="AF370" s="347" t="e">
        <f t="shared" si="214"/>
        <v>#NUM!</v>
      </c>
      <c r="AG370" s="348" t="e">
        <f t="shared" si="227"/>
        <v>#NUM!</v>
      </c>
      <c r="AH370" s="349" t="e">
        <f t="shared" si="215"/>
        <v>#NUM!</v>
      </c>
      <c r="AJ370" s="45">
        <v>259</v>
      </c>
      <c r="AK370" s="46">
        <f t="shared" ref="AK370:AK433" si="237">EDATE(AK369,1)</f>
        <v>54149</v>
      </c>
      <c r="AL370" s="346" t="e">
        <f t="shared" si="228"/>
        <v>#NUM!</v>
      </c>
      <c r="AM370" s="347" t="e">
        <f t="shared" si="216"/>
        <v>#NUM!</v>
      </c>
      <c r="AN370" s="348" t="e">
        <f t="shared" si="229"/>
        <v>#NUM!</v>
      </c>
      <c r="AO370" s="349" t="e">
        <f t="shared" si="217"/>
        <v>#NUM!</v>
      </c>
      <c r="AQ370" s="45">
        <v>259</v>
      </c>
      <c r="AR370" s="46">
        <f t="shared" ref="AR370:AR433" si="238">EDATE(AR369,1)</f>
        <v>54179</v>
      </c>
      <c r="AS370" s="346">
        <f t="shared" si="230"/>
        <v>0</v>
      </c>
      <c r="AT370" s="347">
        <f t="shared" si="218"/>
        <v>0</v>
      </c>
      <c r="AU370" s="348">
        <f t="shared" si="231"/>
        <v>0</v>
      </c>
      <c r="AV370" s="349">
        <f t="shared" si="219"/>
        <v>0</v>
      </c>
    </row>
    <row r="371" spans="1:48" x14ac:dyDescent="0.45">
      <c r="A371" s="45">
        <v>260</v>
      </c>
      <c r="B371" s="46">
        <f t="shared" si="232"/>
        <v>54179</v>
      </c>
      <c r="C371" s="346" t="e">
        <f t="shared" si="204"/>
        <v>#NUM!</v>
      </c>
      <c r="D371" s="347" t="e">
        <f t="shared" si="209"/>
        <v>#NUM!</v>
      </c>
      <c r="E371" s="355" t="e">
        <f t="shared" si="210"/>
        <v>#NUM!</v>
      </c>
      <c r="F371" s="349" t="e">
        <f t="shared" si="220"/>
        <v>#NUM!</v>
      </c>
      <c r="H371" s="45">
        <v>260</v>
      </c>
      <c r="I371" s="46">
        <f t="shared" si="233"/>
        <v>54179</v>
      </c>
      <c r="J371" s="346" t="e">
        <f t="shared" si="211"/>
        <v>#NUM!</v>
      </c>
      <c r="K371" s="347" t="e">
        <f t="shared" si="206"/>
        <v>#NUM!</v>
      </c>
      <c r="L371" s="348" t="e">
        <f t="shared" si="205"/>
        <v>#NUM!</v>
      </c>
      <c r="M371" s="349" t="e">
        <f t="shared" si="221"/>
        <v>#NUM!</v>
      </c>
      <c r="O371" s="45">
        <v>260</v>
      </c>
      <c r="P371" s="46">
        <f t="shared" si="234"/>
        <v>54179</v>
      </c>
      <c r="Q371" s="346" t="e">
        <f t="shared" si="212"/>
        <v>#NUM!</v>
      </c>
      <c r="R371" s="347" t="e">
        <f t="shared" si="207"/>
        <v>#NUM!</v>
      </c>
      <c r="S371" s="348" t="e">
        <f t="shared" si="222"/>
        <v>#NUM!</v>
      </c>
      <c r="T371" s="349" t="e">
        <f t="shared" si="223"/>
        <v>#NUM!</v>
      </c>
      <c r="V371" s="45">
        <v>260</v>
      </c>
      <c r="W371" s="46">
        <f t="shared" si="235"/>
        <v>54179</v>
      </c>
      <c r="X371" s="346" t="e">
        <f t="shared" si="213"/>
        <v>#NUM!</v>
      </c>
      <c r="Y371" s="347" t="e">
        <f t="shared" si="208"/>
        <v>#NUM!</v>
      </c>
      <c r="Z371" s="348" t="e">
        <f t="shared" si="224"/>
        <v>#NUM!</v>
      </c>
      <c r="AA371" s="349" t="e">
        <f t="shared" si="225"/>
        <v>#NUM!</v>
      </c>
      <c r="AC371" s="45">
        <v>260</v>
      </c>
      <c r="AD371" s="46">
        <f t="shared" si="236"/>
        <v>54179</v>
      </c>
      <c r="AE371" s="346" t="e">
        <f t="shared" si="226"/>
        <v>#NUM!</v>
      </c>
      <c r="AF371" s="347" t="e">
        <f t="shared" si="214"/>
        <v>#NUM!</v>
      </c>
      <c r="AG371" s="348" t="e">
        <f t="shared" si="227"/>
        <v>#NUM!</v>
      </c>
      <c r="AH371" s="349" t="e">
        <f t="shared" si="215"/>
        <v>#NUM!</v>
      </c>
      <c r="AJ371" s="45">
        <v>260</v>
      </c>
      <c r="AK371" s="46">
        <f t="shared" si="237"/>
        <v>54179</v>
      </c>
      <c r="AL371" s="346" t="e">
        <f t="shared" si="228"/>
        <v>#NUM!</v>
      </c>
      <c r="AM371" s="347" t="e">
        <f t="shared" si="216"/>
        <v>#NUM!</v>
      </c>
      <c r="AN371" s="348" t="e">
        <f t="shared" si="229"/>
        <v>#NUM!</v>
      </c>
      <c r="AO371" s="349" t="e">
        <f t="shared" si="217"/>
        <v>#NUM!</v>
      </c>
      <c r="AQ371" s="45">
        <v>260</v>
      </c>
      <c r="AR371" s="46">
        <f t="shared" si="238"/>
        <v>54210</v>
      </c>
      <c r="AS371" s="346">
        <f t="shared" si="230"/>
        <v>0</v>
      </c>
      <c r="AT371" s="347">
        <f t="shared" si="218"/>
        <v>0</v>
      </c>
      <c r="AU371" s="348">
        <f t="shared" si="231"/>
        <v>0</v>
      </c>
      <c r="AV371" s="349">
        <f t="shared" si="219"/>
        <v>0</v>
      </c>
    </row>
    <row r="372" spans="1:48" x14ac:dyDescent="0.45">
      <c r="A372" s="45">
        <v>261</v>
      </c>
      <c r="B372" s="46">
        <f t="shared" si="232"/>
        <v>54210</v>
      </c>
      <c r="C372" s="346" t="e">
        <f t="shared" si="204"/>
        <v>#NUM!</v>
      </c>
      <c r="D372" s="347" t="e">
        <f t="shared" si="209"/>
        <v>#NUM!</v>
      </c>
      <c r="E372" s="355" t="e">
        <f t="shared" si="210"/>
        <v>#NUM!</v>
      </c>
      <c r="F372" s="349" t="e">
        <f t="shared" si="220"/>
        <v>#NUM!</v>
      </c>
      <c r="H372" s="45">
        <v>261</v>
      </c>
      <c r="I372" s="46">
        <f t="shared" si="233"/>
        <v>54210</v>
      </c>
      <c r="J372" s="346" t="e">
        <f t="shared" si="211"/>
        <v>#NUM!</v>
      </c>
      <c r="K372" s="347" t="e">
        <f t="shared" si="206"/>
        <v>#NUM!</v>
      </c>
      <c r="L372" s="348" t="e">
        <f t="shared" si="205"/>
        <v>#NUM!</v>
      </c>
      <c r="M372" s="349" t="e">
        <f t="shared" si="221"/>
        <v>#NUM!</v>
      </c>
      <c r="O372" s="45">
        <v>261</v>
      </c>
      <c r="P372" s="46">
        <f t="shared" si="234"/>
        <v>54210</v>
      </c>
      <c r="Q372" s="346" t="e">
        <f t="shared" si="212"/>
        <v>#NUM!</v>
      </c>
      <c r="R372" s="347" t="e">
        <f t="shared" si="207"/>
        <v>#NUM!</v>
      </c>
      <c r="S372" s="348" t="e">
        <f t="shared" si="222"/>
        <v>#NUM!</v>
      </c>
      <c r="T372" s="349" t="e">
        <f t="shared" si="223"/>
        <v>#NUM!</v>
      </c>
      <c r="V372" s="45">
        <v>261</v>
      </c>
      <c r="W372" s="46">
        <f t="shared" si="235"/>
        <v>54210</v>
      </c>
      <c r="X372" s="346" t="e">
        <f t="shared" si="213"/>
        <v>#NUM!</v>
      </c>
      <c r="Y372" s="347" t="e">
        <f t="shared" si="208"/>
        <v>#NUM!</v>
      </c>
      <c r="Z372" s="348" t="e">
        <f t="shared" si="224"/>
        <v>#NUM!</v>
      </c>
      <c r="AA372" s="349" t="e">
        <f t="shared" si="225"/>
        <v>#NUM!</v>
      </c>
      <c r="AC372" s="45">
        <v>261</v>
      </c>
      <c r="AD372" s="46">
        <f t="shared" si="236"/>
        <v>54210</v>
      </c>
      <c r="AE372" s="346" t="e">
        <f t="shared" si="226"/>
        <v>#NUM!</v>
      </c>
      <c r="AF372" s="347" t="e">
        <f t="shared" si="214"/>
        <v>#NUM!</v>
      </c>
      <c r="AG372" s="348" t="e">
        <f t="shared" si="227"/>
        <v>#NUM!</v>
      </c>
      <c r="AH372" s="349" t="e">
        <f t="shared" si="215"/>
        <v>#NUM!</v>
      </c>
      <c r="AJ372" s="45">
        <v>261</v>
      </c>
      <c r="AK372" s="46">
        <f t="shared" si="237"/>
        <v>54210</v>
      </c>
      <c r="AL372" s="346" t="e">
        <f t="shared" si="228"/>
        <v>#NUM!</v>
      </c>
      <c r="AM372" s="347" t="e">
        <f t="shared" si="216"/>
        <v>#NUM!</v>
      </c>
      <c r="AN372" s="348" t="e">
        <f t="shared" si="229"/>
        <v>#NUM!</v>
      </c>
      <c r="AO372" s="349" t="e">
        <f t="shared" si="217"/>
        <v>#NUM!</v>
      </c>
      <c r="AQ372" s="45">
        <v>261</v>
      </c>
      <c r="AR372" s="46">
        <f t="shared" si="238"/>
        <v>54240</v>
      </c>
      <c r="AS372" s="346">
        <f t="shared" si="230"/>
        <v>0</v>
      </c>
      <c r="AT372" s="347">
        <f t="shared" si="218"/>
        <v>0</v>
      </c>
      <c r="AU372" s="348">
        <f t="shared" si="231"/>
        <v>0</v>
      </c>
      <c r="AV372" s="349">
        <f t="shared" si="219"/>
        <v>0</v>
      </c>
    </row>
    <row r="373" spans="1:48" x14ac:dyDescent="0.45">
      <c r="A373" s="45">
        <v>262</v>
      </c>
      <c r="B373" s="46">
        <f t="shared" si="232"/>
        <v>54240</v>
      </c>
      <c r="C373" s="346" t="e">
        <f t="shared" si="204"/>
        <v>#NUM!</v>
      </c>
      <c r="D373" s="347" t="e">
        <f t="shared" si="209"/>
        <v>#NUM!</v>
      </c>
      <c r="E373" s="355" t="e">
        <f t="shared" si="210"/>
        <v>#NUM!</v>
      </c>
      <c r="F373" s="349" t="e">
        <f t="shared" si="220"/>
        <v>#NUM!</v>
      </c>
      <c r="H373" s="45">
        <v>262</v>
      </c>
      <c r="I373" s="46">
        <f t="shared" si="233"/>
        <v>54240</v>
      </c>
      <c r="J373" s="346" t="e">
        <f t="shared" si="211"/>
        <v>#NUM!</v>
      </c>
      <c r="K373" s="347" t="e">
        <f t="shared" si="206"/>
        <v>#NUM!</v>
      </c>
      <c r="L373" s="348" t="e">
        <f t="shared" si="205"/>
        <v>#NUM!</v>
      </c>
      <c r="M373" s="349" t="e">
        <f t="shared" si="221"/>
        <v>#NUM!</v>
      </c>
      <c r="O373" s="45">
        <v>262</v>
      </c>
      <c r="P373" s="46">
        <f t="shared" si="234"/>
        <v>54240</v>
      </c>
      <c r="Q373" s="346" t="e">
        <f t="shared" si="212"/>
        <v>#NUM!</v>
      </c>
      <c r="R373" s="347" t="e">
        <f t="shared" si="207"/>
        <v>#NUM!</v>
      </c>
      <c r="S373" s="348" t="e">
        <f t="shared" si="222"/>
        <v>#NUM!</v>
      </c>
      <c r="T373" s="349" t="e">
        <f t="shared" si="223"/>
        <v>#NUM!</v>
      </c>
      <c r="V373" s="45">
        <v>262</v>
      </c>
      <c r="W373" s="46">
        <f t="shared" si="235"/>
        <v>54240</v>
      </c>
      <c r="X373" s="346" t="e">
        <f t="shared" si="213"/>
        <v>#NUM!</v>
      </c>
      <c r="Y373" s="347" t="e">
        <f t="shared" si="208"/>
        <v>#NUM!</v>
      </c>
      <c r="Z373" s="348" t="e">
        <f t="shared" si="224"/>
        <v>#NUM!</v>
      </c>
      <c r="AA373" s="349" t="e">
        <f t="shared" si="225"/>
        <v>#NUM!</v>
      </c>
      <c r="AC373" s="45">
        <v>262</v>
      </c>
      <c r="AD373" s="46">
        <f t="shared" si="236"/>
        <v>54240</v>
      </c>
      <c r="AE373" s="346" t="e">
        <f t="shared" si="226"/>
        <v>#NUM!</v>
      </c>
      <c r="AF373" s="347" t="e">
        <f t="shared" si="214"/>
        <v>#NUM!</v>
      </c>
      <c r="AG373" s="348" t="e">
        <f t="shared" si="227"/>
        <v>#NUM!</v>
      </c>
      <c r="AH373" s="349" t="e">
        <f t="shared" si="215"/>
        <v>#NUM!</v>
      </c>
      <c r="AJ373" s="45">
        <v>262</v>
      </c>
      <c r="AK373" s="46">
        <f t="shared" si="237"/>
        <v>54240</v>
      </c>
      <c r="AL373" s="346" t="e">
        <f t="shared" si="228"/>
        <v>#NUM!</v>
      </c>
      <c r="AM373" s="347" t="e">
        <f t="shared" si="216"/>
        <v>#NUM!</v>
      </c>
      <c r="AN373" s="348" t="e">
        <f t="shared" si="229"/>
        <v>#NUM!</v>
      </c>
      <c r="AO373" s="349" t="e">
        <f t="shared" si="217"/>
        <v>#NUM!</v>
      </c>
      <c r="AQ373" s="45">
        <v>262</v>
      </c>
      <c r="AR373" s="46">
        <f t="shared" si="238"/>
        <v>54271</v>
      </c>
      <c r="AS373" s="346">
        <f t="shared" si="230"/>
        <v>0</v>
      </c>
      <c r="AT373" s="347">
        <f t="shared" si="218"/>
        <v>0</v>
      </c>
      <c r="AU373" s="348">
        <f t="shared" si="231"/>
        <v>0</v>
      </c>
      <c r="AV373" s="349">
        <f t="shared" si="219"/>
        <v>0</v>
      </c>
    </row>
    <row r="374" spans="1:48" x14ac:dyDescent="0.45">
      <c r="A374" s="45">
        <v>263</v>
      </c>
      <c r="B374" s="46">
        <f t="shared" si="232"/>
        <v>54271</v>
      </c>
      <c r="C374" s="346" t="e">
        <f t="shared" si="204"/>
        <v>#NUM!</v>
      </c>
      <c r="D374" s="347" t="e">
        <f t="shared" si="209"/>
        <v>#NUM!</v>
      </c>
      <c r="E374" s="355" t="e">
        <f t="shared" si="210"/>
        <v>#NUM!</v>
      </c>
      <c r="F374" s="349" t="e">
        <f t="shared" si="220"/>
        <v>#NUM!</v>
      </c>
      <c r="H374" s="45">
        <v>263</v>
      </c>
      <c r="I374" s="46">
        <f t="shared" si="233"/>
        <v>54271</v>
      </c>
      <c r="J374" s="346" t="e">
        <f t="shared" si="211"/>
        <v>#NUM!</v>
      </c>
      <c r="K374" s="347" t="e">
        <f t="shared" si="206"/>
        <v>#NUM!</v>
      </c>
      <c r="L374" s="348" t="e">
        <f t="shared" si="205"/>
        <v>#NUM!</v>
      </c>
      <c r="M374" s="349" t="e">
        <f t="shared" si="221"/>
        <v>#NUM!</v>
      </c>
      <c r="O374" s="45">
        <v>263</v>
      </c>
      <c r="P374" s="46">
        <f t="shared" si="234"/>
        <v>54271</v>
      </c>
      <c r="Q374" s="346" t="e">
        <f t="shared" si="212"/>
        <v>#NUM!</v>
      </c>
      <c r="R374" s="347" t="e">
        <f t="shared" si="207"/>
        <v>#NUM!</v>
      </c>
      <c r="S374" s="348" t="e">
        <f t="shared" si="222"/>
        <v>#NUM!</v>
      </c>
      <c r="T374" s="349" t="e">
        <f t="shared" si="223"/>
        <v>#NUM!</v>
      </c>
      <c r="V374" s="45">
        <v>263</v>
      </c>
      <c r="W374" s="46">
        <f t="shared" si="235"/>
        <v>54271</v>
      </c>
      <c r="X374" s="346" t="e">
        <f t="shared" si="213"/>
        <v>#NUM!</v>
      </c>
      <c r="Y374" s="347" t="e">
        <f t="shared" si="208"/>
        <v>#NUM!</v>
      </c>
      <c r="Z374" s="348" t="e">
        <f t="shared" si="224"/>
        <v>#NUM!</v>
      </c>
      <c r="AA374" s="349" t="e">
        <f t="shared" si="225"/>
        <v>#NUM!</v>
      </c>
      <c r="AC374" s="45">
        <v>263</v>
      </c>
      <c r="AD374" s="46">
        <f t="shared" si="236"/>
        <v>54271</v>
      </c>
      <c r="AE374" s="346" t="e">
        <f t="shared" si="226"/>
        <v>#NUM!</v>
      </c>
      <c r="AF374" s="347" t="e">
        <f t="shared" si="214"/>
        <v>#NUM!</v>
      </c>
      <c r="AG374" s="348" t="e">
        <f t="shared" si="227"/>
        <v>#NUM!</v>
      </c>
      <c r="AH374" s="349" t="e">
        <f t="shared" si="215"/>
        <v>#NUM!</v>
      </c>
      <c r="AJ374" s="45">
        <v>263</v>
      </c>
      <c r="AK374" s="46">
        <f t="shared" si="237"/>
        <v>54271</v>
      </c>
      <c r="AL374" s="346" t="e">
        <f t="shared" si="228"/>
        <v>#NUM!</v>
      </c>
      <c r="AM374" s="347" t="e">
        <f t="shared" si="216"/>
        <v>#NUM!</v>
      </c>
      <c r="AN374" s="348" t="e">
        <f t="shared" si="229"/>
        <v>#NUM!</v>
      </c>
      <c r="AO374" s="349" t="e">
        <f t="shared" si="217"/>
        <v>#NUM!</v>
      </c>
      <c r="AQ374" s="45">
        <v>263</v>
      </c>
      <c r="AR374" s="46">
        <f t="shared" si="238"/>
        <v>54302</v>
      </c>
      <c r="AS374" s="346">
        <f t="shared" si="230"/>
        <v>0</v>
      </c>
      <c r="AT374" s="347">
        <f t="shared" si="218"/>
        <v>0</v>
      </c>
      <c r="AU374" s="348">
        <f t="shared" si="231"/>
        <v>0</v>
      </c>
      <c r="AV374" s="349">
        <f t="shared" si="219"/>
        <v>0</v>
      </c>
    </row>
    <row r="375" spans="1:48" ht="14.65" thickBot="1" x14ac:dyDescent="0.5">
      <c r="A375" s="47">
        <v>264</v>
      </c>
      <c r="B375" s="48">
        <f t="shared" si="232"/>
        <v>54302</v>
      </c>
      <c r="C375" s="350" t="e">
        <f t="shared" si="204"/>
        <v>#NUM!</v>
      </c>
      <c r="D375" s="351" t="e">
        <f t="shared" si="209"/>
        <v>#NUM!</v>
      </c>
      <c r="E375" s="356" t="e">
        <f t="shared" si="210"/>
        <v>#NUM!</v>
      </c>
      <c r="F375" s="353" t="e">
        <f t="shared" si="220"/>
        <v>#NUM!</v>
      </c>
      <c r="H375" s="47">
        <v>264</v>
      </c>
      <c r="I375" s="48">
        <f t="shared" si="233"/>
        <v>54302</v>
      </c>
      <c r="J375" s="350" t="e">
        <f t="shared" si="211"/>
        <v>#NUM!</v>
      </c>
      <c r="K375" s="351" t="e">
        <f t="shared" si="206"/>
        <v>#NUM!</v>
      </c>
      <c r="L375" s="352" t="e">
        <f t="shared" si="205"/>
        <v>#NUM!</v>
      </c>
      <c r="M375" s="353" t="e">
        <f t="shared" si="221"/>
        <v>#NUM!</v>
      </c>
      <c r="O375" s="47">
        <v>264</v>
      </c>
      <c r="P375" s="48">
        <f t="shared" si="234"/>
        <v>54302</v>
      </c>
      <c r="Q375" s="350" t="e">
        <f t="shared" si="212"/>
        <v>#NUM!</v>
      </c>
      <c r="R375" s="351" t="e">
        <f t="shared" si="207"/>
        <v>#NUM!</v>
      </c>
      <c r="S375" s="352" t="e">
        <f t="shared" si="222"/>
        <v>#NUM!</v>
      </c>
      <c r="T375" s="353" t="e">
        <f t="shared" si="223"/>
        <v>#NUM!</v>
      </c>
      <c r="V375" s="47">
        <v>264</v>
      </c>
      <c r="W375" s="48">
        <f t="shared" si="235"/>
        <v>54302</v>
      </c>
      <c r="X375" s="350" t="e">
        <f t="shared" si="213"/>
        <v>#NUM!</v>
      </c>
      <c r="Y375" s="351" t="e">
        <f t="shared" si="208"/>
        <v>#NUM!</v>
      </c>
      <c r="Z375" s="352" t="e">
        <f t="shared" si="224"/>
        <v>#NUM!</v>
      </c>
      <c r="AA375" s="353" t="e">
        <f t="shared" si="225"/>
        <v>#NUM!</v>
      </c>
      <c r="AC375" s="47">
        <v>264</v>
      </c>
      <c r="AD375" s="48">
        <f t="shared" si="236"/>
        <v>54302</v>
      </c>
      <c r="AE375" s="350" t="e">
        <f t="shared" si="226"/>
        <v>#NUM!</v>
      </c>
      <c r="AF375" s="351" t="e">
        <f t="shared" si="214"/>
        <v>#NUM!</v>
      </c>
      <c r="AG375" s="352" t="e">
        <f t="shared" si="227"/>
        <v>#NUM!</v>
      </c>
      <c r="AH375" s="353" t="e">
        <f t="shared" si="215"/>
        <v>#NUM!</v>
      </c>
      <c r="AJ375" s="47">
        <v>264</v>
      </c>
      <c r="AK375" s="48">
        <f t="shared" si="237"/>
        <v>54302</v>
      </c>
      <c r="AL375" s="350" t="e">
        <f t="shared" si="228"/>
        <v>#NUM!</v>
      </c>
      <c r="AM375" s="351" t="e">
        <f t="shared" si="216"/>
        <v>#NUM!</v>
      </c>
      <c r="AN375" s="352" t="e">
        <f t="shared" si="229"/>
        <v>#NUM!</v>
      </c>
      <c r="AO375" s="353" t="e">
        <f t="shared" si="217"/>
        <v>#NUM!</v>
      </c>
      <c r="AQ375" s="47">
        <v>264</v>
      </c>
      <c r="AR375" s="48">
        <f t="shared" si="238"/>
        <v>54332</v>
      </c>
      <c r="AS375" s="350">
        <f t="shared" si="230"/>
        <v>0</v>
      </c>
      <c r="AT375" s="351">
        <f t="shared" si="218"/>
        <v>0</v>
      </c>
      <c r="AU375" s="352">
        <f t="shared" si="231"/>
        <v>0</v>
      </c>
      <c r="AV375" s="353">
        <f t="shared" si="219"/>
        <v>0</v>
      </c>
    </row>
    <row r="376" spans="1:48" x14ac:dyDescent="0.45">
      <c r="A376" s="43">
        <v>265</v>
      </c>
      <c r="B376" s="44">
        <f t="shared" si="232"/>
        <v>54332</v>
      </c>
      <c r="C376" s="344" t="e">
        <f t="shared" si="204"/>
        <v>#NUM!</v>
      </c>
      <c r="D376" s="253" t="e">
        <f t="shared" si="209"/>
        <v>#NUM!</v>
      </c>
      <c r="E376" s="354" t="e">
        <f t="shared" si="210"/>
        <v>#NUM!</v>
      </c>
      <c r="F376" s="254" t="e">
        <f t="shared" si="220"/>
        <v>#NUM!</v>
      </c>
      <c r="H376" s="43">
        <v>265</v>
      </c>
      <c r="I376" s="44">
        <f t="shared" si="233"/>
        <v>54332</v>
      </c>
      <c r="J376" s="344" t="e">
        <f t="shared" si="211"/>
        <v>#NUM!</v>
      </c>
      <c r="K376" s="253" t="e">
        <f t="shared" si="206"/>
        <v>#NUM!</v>
      </c>
      <c r="L376" s="345" t="e">
        <f t="shared" si="205"/>
        <v>#NUM!</v>
      </c>
      <c r="M376" s="254" t="e">
        <f t="shared" si="221"/>
        <v>#NUM!</v>
      </c>
      <c r="O376" s="43">
        <v>265</v>
      </c>
      <c r="P376" s="44">
        <f t="shared" si="234"/>
        <v>54332</v>
      </c>
      <c r="Q376" s="344" t="e">
        <f t="shared" si="212"/>
        <v>#NUM!</v>
      </c>
      <c r="R376" s="253" t="e">
        <f t="shared" si="207"/>
        <v>#NUM!</v>
      </c>
      <c r="S376" s="345" t="e">
        <f t="shared" si="222"/>
        <v>#NUM!</v>
      </c>
      <c r="T376" s="254" t="e">
        <f t="shared" si="223"/>
        <v>#NUM!</v>
      </c>
      <c r="V376" s="43">
        <v>265</v>
      </c>
      <c r="W376" s="44">
        <f t="shared" si="235"/>
        <v>54332</v>
      </c>
      <c r="X376" s="344" t="e">
        <f t="shared" si="213"/>
        <v>#NUM!</v>
      </c>
      <c r="Y376" s="253" t="e">
        <f t="shared" si="208"/>
        <v>#NUM!</v>
      </c>
      <c r="Z376" s="345" t="e">
        <f t="shared" si="224"/>
        <v>#NUM!</v>
      </c>
      <c r="AA376" s="254" t="e">
        <f t="shared" si="225"/>
        <v>#NUM!</v>
      </c>
      <c r="AC376" s="43">
        <v>265</v>
      </c>
      <c r="AD376" s="44">
        <f t="shared" si="236"/>
        <v>54332</v>
      </c>
      <c r="AE376" s="344" t="e">
        <f t="shared" si="226"/>
        <v>#NUM!</v>
      </c>
      <c r="AF376" s="253" t="e">
        <f t="shared" si="214"/>
        <v>#NUM!</v>
      </c>
      <c r="AG376" s="345" t="e">
        <f t="shared" si="227"/>
        <v>#NUM!</v>
      </c>
      <c r="AH376" s="254" t="e">
        <f t="shared" si="215"/>
        <v>#NUM!</v>
      </c>
      <c r="AJ376" s="43">
        <v>265</v>
      </c>
      <c r="AK376" s="44">
        <f t="shared" si="237"/>
        <v>54332</v>
      </c>
      <c r="AL376" s="344" t="e">
        <f t="shared" si="228"/>
        <v>#NUM!</v>
      </c>
      <c r="AM376" s="253" t="e">
        <f t="shared" si="216"/>
        <v>#NUM!</v>
      </c>
      <c r="AN376" s="345" t="e">
        <f t="shared" si="229"/>
        <v>#NUM!</v>
      </c>
      <c r="AO376" s="254" t="e">
        <f t="shared" si="217"/>
        <v>#NUM!</v>
      </c>
      <c r="AQ376" s="43">
        <v>265</v>
      </c>
      <c r="AR376" s="44">
        <f t="shared" si="238"/>
        <v>54363</v>
      </c>
      <c r="AS376" s="344">
        <f t="shared" si="230"/>
        <v>0</v>
      </c>
      <c r="AT376" s="253">
        <f t="shared" si="218"/>
        <v>0</v>
      </c>
      <c r="AU376" s="345">
        <f t="shared" si="231"/>
        <v>0</v>
      </c>
      <c r="AV376" s="254">
        <f t="shared" si="219"/>
        <v>0</v>
      </c>
    </row>
    <row r="377" spans="1:48" x14ac:dyDescent="0.45">
      <c r="A377" s="45">
        <v>266</v>
      </c>
      <c r="B377" s="46">
        <f t="shared" si="232"/>
        <v>54363</v>
      </c>
      <c r="C377" s="346" t="e">
        <f t="shared" si="204"/>
        <v>#NUM!</v>
      </c>
      <c r="D377" s="347" t="e">
        <f t="shared" si="209"/>
        <v>#NUM!</v>
      </c>
      <c r="E377" s="355" t="e">
        <f t="shared" si="210"/>
        <v>#NUM!</v>
      </c>
      <c r="F377" s="349" t="e">
        <f t="shared" si="220"/>
        <v>#NUM!</v>
      </c>
      <c r="H377" s="45">
        <v>266</v>
      </c>
      <c r="I377" s="46">
        <f t="shared" si="233"/>
        <v>54363</v>
      </c>
      <c r="J377" s="346" t="e">
        <f t="shared" si="211"/>
        <v>#NUM!</v>
      </c>
      <c r="K377" s="347" t="e">
        <f t="shared" si="206"/>
        <v>#NUM!</v>
      </c>
      <c r="L377" s="348" t="e">
        <f t="shared" si="205"/>
        <v>#NUM!</v>
      </c>
      <c r="M377" s="349" t="e">
        <f t="shared" si="221"/>
        <v>#NUM!</v>
      </c>
      <c r="O377" s="45">
        <v>266</v>
      </c>
      <c r="P377" s="46">
        <f t="shared" si="234"/>
        <v>54363</v>
      </c>
      <c r="Q377" s="346" t="e">
        <f t="shared" si="212"/>
        <v>#NUM!</v>
      </c>
      <c r="R377" s="347" t="e">
        <f t="shared" si="207"/>
        <v>#NUM!</v>
      </c>
      <c r="S377" s="348" t="e">
        <f t="shared" si="222"/>
        <v>#NUM!</v>
      </c>
      <c r="T377" s="349" t="e">
        <f t="shared" si="223"/>
        <v>#NUM!</v>
      </c>
      <c r="V377" s="45">
        <v>266</v>
      </c>
      <c r="W377" s="46">
        <f t="shared" si="235"/>
        <v>54363</v>
      </c>
      <c r="X377" s="346" t="e">
        <f t="shared" si="213"/>
        <v>#NUM!</v>
      </c>
      <c r="Y377" s="347" t="e">
        <f t="shared" si="208"/>
        <v>#NUM!</v>
      </c>
      <c r="Z377" s="348" t="e">
        <f t="shared" si="224"/>
        <v>#NUM!</v>
      </c>
      <c r="AA377" s="349" t="e">
        <f t="shared" si="225"/>
        <v>#NUM!</v>
      </c>
      <c r="AC377" s="45">
        <v>266</v>
      </c>
      <c r="AD377" s="46">
        <f t="shared" si="236"/>
        <v>54363</v>
      </c>
      <c r="AE377" s="346" t="e">
        <f t="shared" si="226"/>
        <v>#NUM!</v>
      </c>
      <c r="AF377" s="347" t="e">
        <f t="shared" si="214"/>
        <v>#NUM!</v>
      </c>
      <c r="AG377" s="348" t="e">
        <f t="shared" si="227"/>
        <v>#NUM!</v>
      </c>
      <c r="AH377" s="349" t="e">
        <f t="shared" si="215"/>
        <v>#NUM!</v>
      </c>
      <c r="AJ377" s="45">
        <v>266</v>
      </c>
      <c r="AK377" s="46">
        <f t="shared" si="237"/>
        <v>54363</v>
      </c>
      <c r="AL377" s="346" t="e">
        <f t="shared" si="228"/>
        <v>#NUM!</v>
      </c>
      <c r="AM377" s="347" t="e">
        <f t="shared" si="216"/>
        <v>#NUM!</v>
      </c>
      <c r="AN377" s="348" t="e">
        <f t="shared" si="229"/>
        <v>#NUM!</v>
      </c>
      <c r="AO377" s="349" t="e">
        <f t="shared" si="217"/>
        <v>#NUM!</v>
      </c>
      <c r="AQ377" s="45">
        <v>266</v>
      </c>
      <c r="AR377" s="46">
        <f t="shared" si="238"/>
        <v>54393</v>
      </c>
      <c r="AS377" s="346">
        <f t="shared" si="230"/>
        <v>0</v>
      </c>
      <c r="AT377" s="347">
        <f t="shared" si="218"/>
        <v>0</v>
      </c>
      <c r="AU377" s="348">
        <f t="shared" si="231"/>
        <v>0</v>
      </c>
      <c r="AV377" s="349">
        <f t="shared" si="219"/>
        <v>0</v>
      </c>
    </row>
    <row r="378" spans="1:48" x14ac:dyDescent="0.45">
      <c r="A378" s="45">
        <v>267</v>
      </c>
      <c r="B378" s="46">
        <f t="shared" si="232"/>
        <v>54393</v>
      </c>
      <c r="C378" s="346" t="e">
        <f t="shared" si="204"/>
        <v>#NUM!</v>
      </c>
      <c r="D378" s="347" t="e">
        <f t="shared" si="209"/>
        <v>#NUM!</v>
      </c>
      <c r="E378" s="355" t="e">
        <f t="shared" si="210"/>
        <v>#NUM!</v>
      </c>
      <c r="F378" s="349" t="e">
        <f t="shared" si="220"/>
        <v>#NUM!</v>
      </c>
      <c r="H378" s="45">
        <v>267</v>
      </c>
      <c r="I378" s="46">
        <f t="shared" si="233"/>
        <v>54393</v>
      </c>
      <c r="J378" s="346" t="e">
        <f t="shared" si="211"/>
        <v>#NUM!</v>
      </c>
      <c r="K378" s="347" t="e">
        <f t="shared" si="206"/>
        <v>#NUM!</v>
      </c>
      <c r="L378" s="348" t="e">
        <f t="shared" si="205"/>
        <v>#NUM!</v>
      </c>
      <c r="M378" s="349" t="e">
        <f t="shared" si="221"/>
        <v>#NUM!</v>
      </c>
      <c r="O378" s="45">
        <v>267</v>
      </c>
      <c r="P378" s="46">
        <f t="shared" si="234"/>
        <v>54393</v>
      </c>
      <c r="Q378" s="346" t="e">
        <f t="shared" si="212"/>
        <v>#NUM!</v>
      </c>
      <c r="R378" s="347" t="e">
        <f t="shared" si="207"/>
        <v>#NUM!</v>
      </c>
      <c r="S378" s="348" t="e">
        <f t="shared" si="222"/>
        <v>#NUM!</v>
      </c>
      <c r="T378" s="349" t="e">
        <f t="shared" si="223"/>
        <v>#NUM!</v>
      </c>
      <c r="V378" s="45">
        <v>267</v>
      </c>
      <c r="W378" s="46">
        <f t="shared" si="235"/>
        <v>54393</v>
      </c>
      <c r="X378" s="346" t="e">
        <f t="shared" si="213"/>
        <v>#NUM!</v>
      </c>
      <c r="Y378" s="347" t="e">
        <f t="shared" si="208"/>
        <v>#NUM!</v>
      </c>
      <c r="Z378" s="348" t="e">
        <f t="shared" si="224"/>
        <v>#NUM!</v>
      </c>
      <c r="AA378" s="349" t="e">
        <f t="shared" si="225"/>
        <v>#NUM!</v>
      </c>
      <c r="AC378" s="45">
        <v>267</v>
      </c>
      <c r="AD378" s="46">
        <f t="shared" si="236"/>
        <v>54393</v>
      </c>
      <c r="AE378" s="346" t="e">
        <f t="shared" si="226"/>
        <v>#NUM!</v>
      </c>
      <c r="AF378" s="347" t="e">
        <f t="shared" si="214"/>
        <v>#NUM!</v>
      </c>
      <c r="AG378" s="348" t="e">
        <f t="shared" si="227"/>
        <v>#NUM!</v>
      </c>
      <c r="AH378" s="349" t="e">
        <f t="shared" si="215"/>
        <v>#NUM!</v>
      </c>
      <c r="AJ378" s="45">
        <v>267</v>
      </c>
      <c r="AK378" s="46">
        <f t="shared" si="237"/>
        <v>54393</v>
      </c>
      <c r="AL378" s="346" t="e">
        <f t="shared" si="228"/>
        <v>#NUM!</v>
      </c>
      <c r="AM378" s="347" t="e">
        <f t="shared" si="216"/>
        <v>#NUM!</v>
      </c>
      <c r="AN378" s="348" t="e">
        <f t="shared" si="229"/>
        <v>#NUM!</v>
      </c>
      <c r="AO378" s="349" t="e">
        <f t="shared" si="217"/>
        <v>#NUM!</v>
      </c>
      <c r="AQ378" s="45">
        <v>267</v>
      </c>
      <c r="AR378" s="46">
        <f t="shared" si="238"/>
        <v>54424</v>
      </c>
      <c r="AS378" s="346">
        <f t="shared" si="230"/>
        <v>0</v>
      </c>
      <c r="AT378" s="347">
        <f t="shared" si="218"/>
        <v>0</v>
      </c>
      <c r="AU378" s="348">
        <f t="shared" si="231"/>
        <v>0</v>
      </c>
      <c r="AV378" s="349">
        <f t="shared" si="219"/>
        <v>0</v>
      </c>
    </row>
    <row r="379" spans="1:48" x14ac:dyDescent="0.45">
      <c r="A379" s="45">
        <v>268</v>
      </c>
      <c r="B379" s="46">
        <f t="shared" si="232"/>
        <v>54424</v>
      </c>
      <c r="C379" s="346" t="e">
        <f t="shared" si="204"/>
        <v>#NUM!</v>
      </c>
      <c r="D379" s="347" t="e">
        <f t="shared" si="209"/>
        <v>#NUM!</v>
      </c>
      <c r="E379" s="355" t="e">
        <f t="shared" si="210"/>
        <v>#NUM!</v>
      </c>
      <c r="F379" s="349" t="e">
        <f t="shared" si="220"/>
        <v>#NUM!</v>
      </c>
      <c r="H379" s="45">
        <v>268</v>
      </c>
      <c r="I379" s="46">
        <f t="shared" si="233"/>
        <v>54424</v>
      </c>
      <c r="J379" s="346" t="e">
        <f t="shared" si="211"/>
        <v>#NUM!</v>
      </c>
      <c r="K379" s="347" t="e">
        <f t="shared" si="206"/>
        <v>#NUM!</v>
      </c>
      <c r="L379" s="348" t="e">
        <f t="shared" si="205"/>
        <v>#NUM!</v>
      </c>
      <c r="M379" s="349" t="e">
        <f t="shared" si="221"/>
        <v>#NUM!</v>
      </c>
      <c r="O379" s="45">
        <v>268</v>
      </c>
      <c r="P379" s="46">
        <f t="shared" si="234"/>
        <v>54424</v>
      </c>
      <c r="Q379" s="346" t="e">
        <f t="shared" si="212"/>
        <v>#NUM!</v>
      </c>
      <c r="R379" s="347" t="e">
        <f t="shared" si="207"/>
        <v>#NUM!</v>
      </c>
      <c r="S379" s="348" t="e">
        <f t="shared" si="222"/>
        <v>#NUM!</v>
      </c>
      <c r="T379" s="349" t="e">
        <f t="shared" si="223"/>
        <v>#NUM!</v>
      </c>
      <c r="V379" s="45">
        <v>268</v>
      </c>
      <c r="W379" s="46">
        <f t="shared" si="235"/>
        <v>54424</v>
      </c>
      <c r="X379" s="346" t="e">
        <f t="shared" si="213"/>
        <v>#NUM!</v>
      </c>
      <c r="Y379" s="347" t="e">
        <f t="shared" si="208"/>
        <v>#NUM!</v>
      </c>
      <c r="Z379" s="348" t="e">
        <f t="shared" si="224"/>
        <v>#NUM!</v>
      </c>
      <c r="AA379" s="349" t="e">
        <f t="shared" si="225"/>
        <v>#NUM!</v>
      </c>
      <c r="AC379" s="45">
        <v>268</v>
      </c>
      <c r="AD379" s="46">
        <f t="shared" si="236"/>
        <v>54424</v>
      </c>
      <c r="AE379" s="346" t="e">
        <f t="shared" si="226"/>
        <v>#NUM!</v>
      </c>
      <c r="AF379" s="347" t="e">
        <f t="shared" si="214"/>
        <v>#NUM!</v>
      </c>
      <c r="AG379" s="348" t="e">
        <f t="shared" si="227"/>
        <v>#NUM!</v>
      </c>
      <c r="AH379" s="349" t="e">
        <f t="shared" si="215"/>
        <v>#NUM!</v>
      </c>
      <c r="AJ379" s="45">
        <v>268</v>
      </c>
      <c r="AK379" s="46">
        <f t="shared" si="237"/>
        <v>54424</v>
      </c>
      <c r="AL379" s="346" t="e">
        <f t="shared" si="228"/>
        <v>#NUM!</v>
      </c>
      <c r="AM379" s="347" t="e">
        <f t="shared" si="216"/>
        <v>#NUM!</v>
      </c>
      <c r="AN379" s="348" t="e">
        <f t="shared" si="229"/>
        <v>#NUM!</v>
      </c>
      <c r="AO379" s="349" t="e">
        <f t="shared" si="217"/>
        <v>#NUM!</v>
      </c>
      <c r="AQ379" s="45">
        <v>268</v>
      </c>
      <c r="AR379" s="46">
        <f t="shared" si="238"/>
        <v>54455</v>
      </c>
      <c r="AS379" s="346">
        <f t="shared" si="230"/>
        <v>0</v>
      </c>
      <c r="AT379" s="347">
        <f t="shared" si="218"/>
        <v>0</v>
      </c>
      <c r="AU379" s="348">
        <f t="shared" si="231"/>
        <v>0</v>
      </c>
      <c r="AV379" s="349">
        <f t="shared" si="219"/>
        <v>0</v>
      </c>
    </row>
    <row r="380" spans="1:48" x14ac:dyDescent="0.45">
      <c r="A380" s="45">
        <v>269</v>
      </c>
      <c r="B380" s="46">
        <f t="shared" si="232"/>
        <v>54455</v>
      </c>
      <c r="C380" s="346" t="e">
        <f t="shared" si="204"/>
        <v>#NUM!</v>
      </c>
      <c r="D380" s="347" t="e">
        <f t="shared" si="209"/>
        <v>#NUM!</v>
      </c>
      <c r="E380" s="355" t="e">
        <f t="shared" si="210"/>
        <v>#NUM!</v>
      </c>
      <c r="F380" s="349" t="e">
        <f t="shared" si="220"/>
        <v>#NUM!</v>
      </c>
      <c r="H380" s="45">
        <v>269</v>
      </c>
      <c r="I380" s="46">
        <f t="shared" si="233"/>
        <v>54455</v>
      </c>
      <c r="J380" s="346" t="e">
        <f t="shared" si="211"/>
        <v>#NUM!</v>
      </c>
      <c r="K380" s="347" t="e">
        <f t="shared" si="206"/>
        <v>#NUM!</v>
      </c>
      <c r="L380" s="348" t="e">
        <f t="shared" si="205"/>
        <v>#NUM!</v>
      </c>
      <c r="M380" s="349" t="e">
        <f t="shared" si="221"/>
        <v>#NUM!</v>
      </c>
      <c r="O380" s="45">
        <v>269</v>
      </c>
      <c r="P380" s="46">
        <f t="shared" si="234"/>
        <v>54455</v>
      </c>
      <c r="Q380" s="346" t="e">
        <f t="shared" si="212"/>
        <v>#NUM!</v>
      </c>
      <c r="R380" s="347" t="e">
        <f t="shared" si="207"/>
        <v>#NUM!</v>
      </c>
      <c r="S380" s="348" t="e">
        <f t="shared" si="222"/>
        <v>#NUM!</v>
      </c>
      <c r="T380" s="349" t="e">
        <f t="shared" si="223"/>
        <v>#NUM!</v>
      </c>
      <c r="V380" s="45">
        <v>269</v>
      </c>
      <c r="W380" s="46">
        <f t="shared" si="235"/>
        <v>54455</v>
      </c>
      <c r="X380" s="346" t="e">
        <f t="shared" si="213"/>
        <v>#NUM!</v>
      </c>
      <c r="Y380" s="347" t="e">
        <f t="shared" si="208"/>
        <v>#NUM!</v>
      </c>
      <c r="Z380" s="348" t="e">
        <f t="shared" si="224"/>
        <v>#NUM!</v>
      </c>
      <c r="AA380" s="349" t="e">
        <f t="shared" si="225"/>
        <v>#NUM!</v>
      </c>
      <c r="AC380" s="45">
        <v>269</v>
      </c>
      <c r="AD380" s="46">
        <f t="shared" si="236"/>
        <v>54455</v>
      </c>
      <c r="AE380" s="346" t="e">
        <f t="shared" si="226"/>
        <v>#NUM!</v>
      </c>
      <c r="AF380" s="347" t="e">
        <f t="shared" si="214"/>
        <v>#NUM!</v>
      </c>
      <c r="AG380" s="348" t="e">
        <f t="shared" si="227"/>
        <v>#NUM!</v>
      </c>
      <c r="AH380" s="349" t="e">
        <f t="shared" si="215"/>
        <v>#NUM!</v>
      </c>
      <c r="AJ380" s="45">
        <v>269</v>
      </c>
      <c r="AK380" s="46">
        <f t="shared" si="237"/>
        <v>54455</v>
      </c>
      <c r="AL380" s="346" t="e">
        <f t="shared" si="228"/>
        <v>#NUM!</v>
      </c>
      <c r="AM380" s="347" t="e">
        <f t="shared" si="216"/>
        <v>#NUM!</v>
      </c>
      <c r="AN380" s="348" t="e">
        <f t="shared" si="229"/>
        <v>#NUM!</v>
      </c>
      <c r="AO380" s="349" t="e">
        <f t="shared" si="217"/>
        <v>#NUM!</v>
      </c>
      <c r="AQ380" s="45">
        <v>269</v>
      </c>
      <c r="AR380" s="46">
        <f t="shared" si="238"/>
        <v>54483</v>
      </c>
      <c r="AS380" s="346">
        <f t="shared" si="230"/>
        <v>0</v>
      </c>
      <c r="AT380" s="347">
        <f t="shared" si="218"/>
        <v>0</v>
      </c>
      <c r="AU380" s="348">
        <f t="shared" si="231"/>
        <v>0</v>
      </c>
      <c r="AV380" s="349">
        <f t="shared" si="219"/>
        <v>0</v>
      </c>
    </row>
    <row r="381" spans="1:48" x14ac:dyDescent="0.45">
      <c r="A381" s="45">
        <v>270</v>
      </c>
      <c r="B381" s="46">
        <f t="shared" si="232"/>
        <v>54483</v>
      </c>
      <c r="C381" s="346" t="e">
        <f t="shared" ref="C381:C444" si="239">C380-D381</f>
        <v>#NUM!</v>
      </c>
      <c r="D381" s="347" t="e">
        <f t="shared" si="209"/>
        <v>#NUM!</v>
      </c>
      <c r="E381" s="355" t="e">
        <f t="shared" si="210"/>
        <v>#NUM!</v>
      </c>
      <c r="F381" s="349" t="e">
        <f t="shared" si="220"/>
        <v>#NUM!</v>
      </c>
      <c r="H381" s="45">
        <v>270</v>
      </c>
      <c r="I381" s="46">
        <f t="shared" si="233"/>
        <v>54483</v>
      </c>
      <c r="J381" s="346" t="e">
        <f t="shared" si="211"/>
        <v>#NUM!</v>
      </c>
      <c r="K381" s="347" t="e">
        <f t="shared" si="206"/>
        <v>#NUM!</v>
      </c>
      <c r="L381" s="348" t="e">
        <f t="shared" ref="L381:L444" si="240">M381-K381</f>
        <v>#NUM!</v>
      </c>
      <c r="M381" s="349" t="e">
        <f t="shared" si="221"/>
        <v>#NUM!</v>
      </c>
      <c r="O381" s="45">
        <v>270</v>
      </c>
      <c r="P381" s="46">
        <f t="shared" si="234"/>
        <v>54483</v>
      </c>
      <c r="Q381" s="346" t="e">
        <f t="shared" si="212"/>
        <v>#NUM!</v>
      </c>
      <c r="R381" s="347" t="e">
        <f t="shared" si="207"/>
        <v>#NUM!</v>
      </c>
      <c r="S381" s="348" t="e">
        <f t="shared" si="222"/>
        <v>#NUM!</v>
      </c>
      <c r="T381" s="349" t="e">
        <f t="shared" si="223"/>
        <v>#NUM!</v>
      </c>
      <c r="V381" s="45">
        <v>270</v>
      </c>
      <c r="W381" s="46">
        <f t="shared" si="235"/>
        <v>54483</v>
      </c>
      <c r="X381" s="346" t="e">
        <f t="shared" si="213"/>
        <v>#NUM!</v>
      </c>
      <c r="Y381" s="347" t="e">
        <f t="shared" si="208"/>
        <v>#NUM!</v>
      </c>
      <c r="Z381" s="348" t="e">
        <f t="shared" si="224"/>
        <v>#NUM!</v>
      </c>
      <c r="AA381" s="349" t="e">
        <f t="shared" si="225"/>
        <v>#NUM!</v>
      </c>
      <c r="AC381" s="45">
        <v>270</v>
      </c>
      <c r="AD381" s="46">
        <f t="shared" si="236"/>
        <v>54483</v>
      </c>
      <c r="AE381" s="346" t="e">
        <f t="shared" si="226"/>
        <v>#NUM!</v>
      </c>
      <c r="AF381" s="347" t="e">
        <f t="shared" si="214"/>
        <v>#NUM!</v>
      </c>
      <c r="AG381" s="348" t="e">
        <f t="shared" si="227"/>
        <v>#NUM!</v>
      </c>
      <c r="AH381" s="349" t="e">
        <f t="shared" si="215"/>
        <v>#NUM!</v>
      </c>
      <c r="AJ381" s="45">
        <v>270</v>
      </c>
      <c r="AK381" s="46">
        <f t="shared" si="237"/>
        <v>54483</v>
      </c>
      <c r="AL381" s="346" t="e">
        <f t="shared" si="228"/>
        <v>#NUM!</v>
      </c>
      <c r="AM381" s="347" t="e">
        <f t="shared" si="216"/>
        <v>#NUM!</v>
      </c>
      <c r="AN381" s="348" t="e">
        <f t="shared" si="229"/>
        <v>#NUM!</v>
      </c>
      <c r="AO381" s="349" t="e">
        <f t="shared" si="217"/>
        <v>#NUM!</v>
      </c>
      <c r="AQ381" s="45">
        <v>270</v>
      </c>
      <c r="AR381" s="46">
        <f t="shared" si="238"/>
        <v>54514</v>
      </c>
      <c r="AS381" s="346">
        <f t="shared" si="230"/>
        <v>0</v>
      </c>
      <c r="AT381" s="347">
        <f t="shared" si="218"/>
        <v>0</v>
      </c>
      <c r="AU381" s="348">
        <f t="shared" si="231"/>
        <v>0</v>
      </c>
      <c r="AV381" s="349">
        <f t="shared" si="219"/>
        <v>0</v>
      </c>
    </row>
    <row r="382" spans="1:48" x14ac:dyDescent="0.45">
      <c r="A382" s="45">
        <v>271</v>
      </c>
      <c r="B382" s="46">
        <f t="shared" si="232"/>
        <v>54514</v>
      </c>
      <c r="C382" s="346" t="e">
        <f t="shared" si="239"/>
        <v>#NUM!</v>
      </c>
      <c r="D382" s="347" t="e">
        <f t="shared" si="209"/>
        <v>#NUM!</v>
      </c>
      <c r="E382" s="355" t="e">
        <f t="shared" si="210"/>
        <v>#NUM!</v>
      </c>
      <c r="F382" s="349" t="e">
        <f t="shared" si="220"/>
        <v>#NUM!</v>
      </c>
      <c r="H382" s="45">
        <v>271</v>
      </c>
      <c r="I382" s="46">
        <f t="shared" si="233"/>
        <v>54514</v>
      </c>
      <c r="J382" s="346" t="e">
        <f t="shared" si="211"/>
        <v>#NUM!</v>
      </c>
      <c r="K382" s="347" t="e">
        <f t="shared" si="206"/>
        <v>#NUM!</v>
      </c>
      <c r="L382" s="348" t="e">
        <f t="shared" si="240"/>
        <v>#NUM!</v>
      </c>
      <c r="M382" s="349" t="e">
        <f t="shared" si="221"/>
        <v>#NUM!</v>
      </c>
      <c r="O382" s="45">
        <v>271</v>
      </c>
      <c r="P382" s="46">
        <f t="shared" si="234"/>
        <v>54514</v>
      </c>
      <c r="Q382" s="346" t="e">
        <f t="shared" si="212"/>
        <v>#NUM!</v>
      </c>
      <c r="R382" s="347" t="e">
        <f t="shared" si="207"/>
        <v>#NUM!</v>
      </c>
      <c r="S382" s="348" t="e">
        <f t="shared" si="222"/>
        <v>#NUM!</v>
      </c>
      <c r="T382" s="349" t="e">
        <f t="shared" si="223"/>
        <v>#NUM!</v>
      </c>
      <c r="V382" s="45">
        <v>271</v>
      </c>
      <c r="W382" s="46">
        <f t="shared" si="235"/>
        <v>54514</v>
      </c>
      <c r="X382" s="346" t="e">
        <f t="shared" si="213"/>
        <v>#NUM!</v>
      </c>
      <c r="Y382" s="347" t="e">
        <f t="shared" si="208"/>
        <v>#NUM!</v>
      </c>
      <c r="Z382" s="348" t="e">
        <f t="shared" si="224"/>
        <v>#NUM!</v>
      </c>
      <c r="AA382" s="349" t="e">
        <f t="shared" si="225"/>
        <v>#NUM!</v>
      </c>
      <c r="AC382" s="45">
        <v>271</v>
      </c>
      <c r="AD382" s="46">
        <f t="shared" si="236"/>
        <v>54514</v>
      </c>
      <c r="AE382" s="346" t="e">
        <f t="shared" si="226"/>
        <v>#NUM!</v>
      </c>
      <c r="AF382" s="347" t="e">
        <f t="shared" si="214"/>
        <v>#NUM!</v>
      </c>
      <c r="AG382" s="348" t="e">
        <f t="shared" si="227"/>
        <v>#NUM!</v>
      </c>
      <c r="AH382" s="349" t="e">
        <f t="shared" si="215"/>
        <v>#NUM!</v>
      </c>
      <c r="AJ382" s="45">
        <v>271</v>
      </c>
      <c r="AK382" s="46">
        <f t="shared" si="237"/>
        <v>54514</v>
      </c>
      <c r="AL382" s="346" t="e">
        <f t="shared" si="228"/>
        <v>#NUM!</v>
      </c>
      <c r="AM382" s="347" t="e">
        <f t="shared" si="216"/>
        <v>#NUM!</v>
      </c>
      <c r="AN382" s="348" t="e">
        <f t="shared" si="229"/>
        <v>#NUM!</v>
      </c>
      <c r="AO382" s="349" t="e">
        <f t="shared" si="217"/>
        <v>#NUM!</v>
      </c>
      <c r="AQ382" s="45">
        <v>271</v>
      </c>
      <c r="AR382" s="46">
        <f t="shared" si="238"/>
        <v>54544</v>
      </c>
      <c r="AS382" s="346">
        <f t="shared" si="230"/>
        <v>0</v>
      </c>
      <c r="AT382" s="347">
        <f t="shared" si="218"/>
        <v>0</v>
      </c>
      <c r="AU382" s="348">
        <f t="shared" si="231"/>
        <v>0</v>
      </c>
      <c r="AV382" s="349">
        <f t="shared" si="219"/>
        <v>0</v>
      </c>
    </row>
    <row r="383" spans="1:48" x14ac:dyDescent="0.45">
      <c r="A383" s="45">
        <v>272</v>
      </c>
      <c r="B383" s="46">
        <f t="shared" si="232"/>
        <v>54544</v>
      </c>
      <c r="C383" s="346" t="e">
        <f t="shared" si="239"/>
        <v>#NUM!</v>
      </c>
      <c r="D383" s="347" t="e">
        <f t="shared" si="209"/>
        <v>#NUM!</v>
      </c>
      <c r="E383" s="355" t="e">
        <f t="shared" si="210"/>
        <v>#NUM!</v>
      </c>
      <c r="F383" s="349" t="e">
        <f t="shared" si="220"/>
        <v>#NUM!</v>
      </c>
      <c r="H383" s="45">
        <v>272</v>
      </c>
      <c r="I383" s="46">
        <f t="shared" si="233"/>
        <v>54544</v>
      </c>
      <c r="J383" s="346" t="e">
        <f t="shared" si="211"/>
        <v>#NUM!</v>
      </c>
      <c r="K383" s="347" t="e">
        <f t="shared" si="206"/>
        <v>#NUM!</v>
      </c>
      <c r="L383" s="348" t="e">
        <f t="shared" si="240"/>
        <v>#NUM!</v>
      </c>
      <c r="M383" s="349" t="e">
        <f t="shared" si="221"/>
        <v>#NUM!</v>
      </c>
      <c r="O383" s="45">
        <v>272</v>
      </c>
      <c r="P383" s="46">
        <f t="shared" si="234"/>
        <v>54544</v>
      </c>
      <c r="Q383" s="346" t="e">
        <f t="shared" si="212"/>
        <v>#NUM!</v>
      </c>
      <c r="R383" s="347" t="e">
        <f t="shared" si="207"/>
        <v>#NUM!</v>
      </c>
      <c r="S383" s="348" t="e">
        <f t="shared" si="222"/>
        <v>#NUM!</v>
      </c>
      <c r="T383" s="349" t="e">
        <f t="shared" si="223"/>
        <v>#NUM!</v>
      </c>
      <c r="V383" s="45">
        <v>272</v>
      </c>
      <c r="W383" s="46">
        <f t="shared" si="235"/>
        <v>54544</v>
      </c>
      <c r="X383" s="346" t="e">
        <f t="shared" si="213"/>
        <v>#NUM!</v>
      </c>
      <c r="Y383" s="347" t="e">
        <f t="shared" si="208"/>
        <v>#NUM!</v>
      </c>
      <c r="Z383" s="348" t="e">
        <f t="shared" si="224"/>
        <v>#NUM!</v>
      </c>
      <c r="AA383" s="349" t="e">
        <f t="shared" si="225"/>
        <v>#NUM!</v>
      </c>
      <c r="AC383" s="45">
        <v>272</v>
      </c>
      <c r="AD383" s="46">
        <f t="shared" si="236"/>
        <v>54544</v>
      </c>
      <c r="AE383" s="346" t="e">
        <f t="shared" si="226"/>
        <v>#NUM!</v>
      </c>
      <c r="AF383" s="347" t="e">
        <f t="shared" si="214"/>
        <v>#NUM!</v>
      </c>
      <c r="AG383" s="348" t="e">
        <f t="shared" si="227"/>
        <v>#NUM!</v>
      </c>
      <c r="AH383" s="349" t="e">
        <f t="shared" si="215"/>
        <v>#NUM!</v>
      </c>
      <c r="AJ383" s="45">
        <v>272</v>
      </c>
      <c r="AK383" s="46">
        <f t="shared" si="237"/>
        <v>54544</v>
      </c>
      <c r="AL383" s="346" t="e">
        <f t="shared" si="228"/>
        <v>#NUM!</v>
      </c>
      <c r="AM383" s="347" t="e">
        <f t="shared" si="216"/>
        <v>#NUM!</v>
      </c>
      <c r="AN383" s="348" t="e">
        <f t="shared" si="229"/>
        <v>#NUM!</v>
      </c>
      <c r="AO383" s="349" t="e">
        <f t="shared" si="217"/>
        <v>#NUM!</v>
      </c>
      <c r="AQ383" s="45">
        <v>272</v>
      </c>
      <c r="AR383" s="46">
        <f t="shared" si="238"/>
        <v>54575</v>
      </c>
      <c r="AS383" s="346">
        <f t="shared" si="230"/>
        <v>0</v>
      </c>
      <c r="AT383" s="347">
        <f t="shared" si="218"/>
        <v>0</v>
      </c>
      <c r="AU383" s="348">
        <f t="shared" si="231"/>
        <v>0</v>
      </c>
      <c r="AV383" s="349">
        <f t="shared" si="219"/>
        <v>0</v>
      </c>
    </row>
    <row r="384" spans="1:48" x14ac:dyDescent="0.45">
      <c r="A384" s="45">
        <v>273</v>
      </c>
      <c r="B384" s="46">
        <f t="shared" si="232"/>
        <v>54575</v>
      </c>
      <c r="C384" s="346" t="e">
        <f t="shared" si="239"/>
        <v>#NUM!</v>
      </c>
      <c r="D384" s="347" t="e">
        <f t="shared" si="209"/>
        <v>#NUM!</v>
      </c>
      <c r="E384" s="355" t="e">
        <f t="shared" si="210"/>
        <v>#NUM!</v>
      </c>
      <c r="F384" s="349" t="e">
        <f t="shared" si="220"/>
        <v>#NUM!</v>
      </c>
      <c r="H384" s="45">
        <v>273</v>
      </c>
      <c r="I384" s="46">
        <f t="shared" si="233"/>
        <v>54575</v>
      </c>
      <c r="J384" s="346" t="e">
        <f t="shared" si="211"/>
        <v>#NUM!</v>
      </c>
      <c r="K384" s="347" t="e">
        <f t="shared" si="206"/>
        <v>#NUM!</v>
      </c>
      <c r="L384" s="348" t="e">
        <f t="shared" si="240"/>
        <v>#NUM!</v>
      </c>
      <c r="M384" s="349" t="e">
        <f t="shared" si="221"/>
        <v>#NUM!</v>
      </c>
      <c r="O384" s="45">
        <v>273</v>
      </c>
      <c r="P384" s="46">
        <f t="shared" si="234"/>
        <v>54575</v>
      </c>
      <c r="Q384" s="346" t="e">
        <f t="shared" si="212"/>
        <v>#NUM!</v>
      </c>
      <c r="R384" s="347" t="e">
        <f t="shared" si="207"/>
        <v>#NUM!</v>
      </c>
      <c r="S384" s="348" t="e">
        <f t="shared" si="222"/>
        <v>#NUM!</v>
      </c>
      <c r="T384" s="349" t="e">
        <f t="shared" si="223"/>
        <v>#NUM!</v>
      </c>
      <c r="V384" s="45">
        <v>273</v>
      </c>
      <c r="W384" s="46">
        <f t="shared" si="235"/>
        <v>54575</v>
      </c>
      <c r="X384" s="346" t="e">
        <f t="shared" si="213"/>
        <v>#NUM!</v>
      </c>
      <c r="Y384" s="347" t="e">
        <f t="shared" si="208"/>
        <v>#NUM!</v>
      </c>
      <c r="Z384" s="348" t="e">
        <f t="shared" si="224"/>
        <v>#NUM!</v>
      </c>
      <c r="AA384" s="349" t="e">
        <f t="shared" si="225"/>
        <v>#NUM!</v>
      </c>
      <c r="AC384" s="45">
        <v>273</v>
      </c>
      <c r="AD384" s="46">
        <f t="shared" si="236"/>
        <v>54575</v>
      </c>
      <c r="AE384" s="346" t="e">
        <f t="shared" si="226"/>
        <v>#NUM!</v>
      </c>
      <c r="AF384" s="347" t="e">
        <f t="shared" si="214"/>
        <v>#NUM!</v>
      </c>
      <c r="AG384" s="348" t="e">
        <f t="shared" si="227"/>
        <v>#NUM!</v>
      </c>
      <c r="AH384" s="349" t="e">
        <f t="shared" si="215"/>
        <v>#NUM!</v>
      </c>
      <c r="AJ384" s="45">
        <v>273</v>
      </c>
      <c r="AK384" s="46">
        <f t="shared" si="237"/>
        <v>54575</v>
      </c>
      <c r="AL384" s="346" t="e">
        <f t="shared" si="228"/>
        <v>#NUM!</v>
      </c>
      <c r="AM384" s="347" t="e">
        <f t="shared" si="216"/>
        <v>#NUM!</v>
      </c>
      <c r="AN384" s="348" t="e">
        <f t="shared" si="229"/>
        <v>#NUM!</v>
      </c>
      <c r="AO384" s="349" t="e">
        <f t="shared" si="217"/>
        <v>#NUM!</v>
      </c>
      <c r="AQ384" s="45">
        <v>273</v>
      </c>
      <c r="AR384" s="46">
        <f t="shared" si="238"/>
        <v>54605</v>
      </c>
      <c r="AS384" s="346">
        <f t="shared" si="230"/>
        <v>0</v>
      </c>
      <c r="AT384" s="347">
        <f t="shared" si="218"/>
        <v>0</v>
      </c>
      <c r="AU384" s="348">
        <f t="shared" si="231"/>
        <v>0</v>
      </c>
      <c r="AV384" s="349">
        <f t="shared" si="219"/>
        <v>0</v>
      </c>
    </row>
    <row r="385" spans="1:48" x14ac:dyDescent="0.45">
      <c r="A385" s="45">
        <v>274</v>
      </c>
      <c r="B385" s="46">
        <f t="shared" si="232"/>
        <v>54605</v>
      </c>
      <c r="C385" s="346" t="e">
        <f t="shared" si="239"/>
        <v>#NUM!</v>
      </c>
      <c r="D385" s="347" t="e">
        <f t="shared" si="209"/>
        <v>#NUM!</v>
      </c>
      <c r="E385" s="355" t="e">
        <f t="shared" si="210"/>
        <v>#NUM!</v>
      </c>
      <c r="F385" s="349" t="e">
        <f t="shared" si="220"/>
        <v>#NUM!</v>
      </c>
      <c r="H385" s="45">
        <v>274</v>
      </c>
      <c r="I385" s="46">
        <f t="shared" si="233"/>
        <v>54605</v>
      </c>
      <c r="J385" s="346" t="e">
        <f t="shared" si="211"/>
        <v>#NUM!</v>
      </c>
      <c r="K385" s="347" t="e">
        <f t="shared" si="206"/>
        <v>#NUM!</v>
      </c>
      <c r="L385" s="348" t="e">
        <f t="shared" si="240"/>
        <v>#NUM!</v>
      </c>
      <c r="M385" s="349" t="e">
        <f t="shared" si="221"/>
        <v>#NUM!</v>
      </c>
      <c r="O385" s="45">
        <v>274</v>
      </c>
      <c r="P385" s="46">
        <f t="shared" si="234"/>
        <v>54605</v>
      </c>
      <c r="Q385" s="346" t="e">
        <f t="shared" si="212"/>
        <v>#NUM!</v>
      </c>
      <c r="R385" s="347" t="e">
        <f t="shared" si="207"/>
        <v>#NUM!</v>
      </c>
      <c r="S385" s="348" t="e">
        <f t="shared" si="222"/>
        <v>#NUM!</v>
      </c>
      <c r="T385" s="349" t="e">
        <f t="shared" si="223"/>
        <v>#NUM!</v>
      </c>
      <c r="V385" s="45">
        <v>274</v>
      </c>
      <c r="W385" s="46">
        <f t="shared" si="235"/>
        <v>54605</v>
      </c>
      <c r="X385" s="346" t="e">
        <f t="shared" si="213"/>
        <v>#NUM!</v>
      </c>
      <c r="Y385" s="347" t="e">
        <f t="shared" si="208"/>
        <v>#NUM!</v>
      </c>
      <c r="Z385" s="348" t="e">
        <f t="shared" si="224"/>
        <v>#NUM!</v>
      </c>
      <c r="AA385" s="349" t="e">
        <f t="shared" si="225"/>
        <v>#NUM!</v>
      </c>
      <c r="AC385" s="45">
        <v>274</v>
      </c>
      <c r="AD385" s="46">
        <f t="shared" si="236"/>
        <v>54605</v>
      </c>
      <c r="AE385" s="346" t="e">
        <f t="shared" si="226"/>
        <v>#NUM!</v>
      </c>
      <c r="AF385" s="347" t="e">
        <f t="shared" si="214"/>
        <v>#NUM!</v>
      </c>
      <c r="AG385" s="348" t="e">
        <f t="shared" si="227"/>
        <v>#NUM!</v>
      </c>
      <c r="AH385" s="349" t="e">
        <f t="shared" si="215"/>
        <v>#NUM!</v>
      </c>
      <c r="AJ385" s="45">
        <v>274</v>
      </c>
      <c r="AK385" s="46">
        <f t="shared" si="237"/>
        <v>54605</v>
      </c>
      <c r="AL385" s="346" t="e">
        <f t="shared" si="228"/>
        <v>#NUM!</v>
      </c>
      <c r="AM385" s="347" t="e">
        <f t="shared" si="216"/>
        <v>#NUM!</v>
      </c>
      <c r="AN385" s="348" t="e">
        <f t="shared" si="229"/>
        <v>#NUM!</v>
      </c>
      <c r="AO385" s="349" t="e">
        <f t="shared" si="217"/>
        <v>#NUM!</v>
      </c>
      <c r="AQ385" s="45">
        <v>274</v>
      </c>
      <c r="AR385" s="46">
        <f t="shared" si="238"/>
        <v>54636</v>
      </c>
      <c r="AS385" s="346">
        <f t="shared" si="230"/>
        <v>0</v>
      </c>
      <c r="AT385" s="347">
        <f t="shared" si="218"/>
        <v>0</v>
      </c>
      <c r="AU385" s="348">
        <f t="shared" si="231"/>
        <v>0</v>
      </c>
      <c r="AV385" s="349">
        <f t="shared" si="219"/>
        <v>0</v>
      </c>
    </row>
    <row r="386" spans="1:48" x14ac:dyDescent="0.45">
      <c r="A386" s="45">
        <v>275</v>
      </c>
      <c r="B386" s="46">
        <f t="shared" si="232"/>
        <v>54636</v>
      </c>
      <c r="C386" s="346" t="e">
        <f t="shared" si="239"/>
        <v>#NUM!</v>
      </c>
      <c r="D386" s="347" t="e">
        <f t="shared" si="209"/>
        <v>#NUM!</v>
      </c>
      <c r="E386" s="355" t="e">
        <f t="shared" si="210"/>
        <v>#NUM!</v>
      </c>
      <c r="F386" s="349" t="e">
        <f t="shared" si="220"/>
        <v>#NUM!</v>
      </c>
      <c r="H386" s="45">
        <v>275</v>
      </c>
      <c r="I386" s="46">
        <f t="shared" si="233"/>
        <v>54636</v>
      </c>
      <c r="J386" s="346" t="e">
        <f t="shared" si="211"/>
        <v>#NUM!</v>
      </c>
      <c r="K386" s="347" t="e">
        <f t="shared" si="206"/>
        <v>#NUM!</v>
      </c>
      <c r="L386" s="348" t="e">
        <f t="shared" si="240"/>
        <v>#NUM!</v>
      </c>
      <c r="M386" s="349" t="e">
        <f t="shared" si="221"/>
        <v>#NUM!</v>
      </c>
      <c r="O386" s="45">
        <v>275</v>
      </c>
      <c r="P386" s="46">
        <f t="shared" si="234"/>
        <v>54636</v>
      </c>
      <c r="Q386" s="346" t="e">
        <f t="shared" si="212"/>
        <v>#NUM!</v>
      </c>
      <c r="R386" s="347" t="e">
        <f t="shared" si="207"/>
        <v>#NUM!</v>
      </c>
      <c r="S386" s="348" t="e">
        <f t="shared" si="222"/>
        <v>#NUM!</v>
      </c>
      <c r="T386" s="349" t="e">
        <f t="shared" si="223"/>
        <v>#NUM!</v>
      </c>
      <c r="V386" s="45">
        <v>275</v>
      </c>
      <c r="W386" s="46">
        <f t="shared" si="235"/>
        <v>54636</v>
      </c>
      <c r="X386" s="346" t="e">
        <f t="shared" si="213"/>
        <v>#NUM!</v>
      </c>
      <c r="Y386" s="347" t="e">
        <f t="shared" si="208"/>
        <v>#NUM!</v>
      </c>
      <c r="Z386" s="348" t="e">
        <f t="shared" si="224"/>
        <v>#NUM!</v>
      </c>
      <c r="AA386" s="349" t="e">
        <f t="shared" si="225"/>
        <v>#NUM!</v>
      </c>
      <c r="AC386" s="45">
        <v>275</v>
      </c>
      <c r="AD386" s="46">
        <f t="shared" si="236"/>
        <v>54636</v>
      </c>
      <c r="AE386" s="346" t="e">
        <f t="shared" si="226"/>
        <v>#NUM!</v>
      </c>
      <c r="AF386" s="347" t="e">
        <f t="shared" si="214"/>
        <v>#NUM!</v>
      </c>
      <c r="AG386" s="348" t="e">
        <f t="shared" si="227"/>
        <v>#NUM!</v>
      </c>
      <c r="AH386" s="349" t="e">
        <f t="shared" si="215"/>
        <v>#NUM!</v>
      </c>
      <c r="AJ386" s="45">
        <v>275</v>
      </c>
      <c r="AK386" s="46">
        <f t="shared" si="237"/>
        <v>54636</v>
      </c>
      <c r="AL386" s="346" t="e">
        <f t="shared" si="228"/>
        <v>#NUM!</v>
      </c>
      <c r="AM386" s="347" t="e">
        <f t="shared" si="216"/>
        <v>#NUM!</v>
      </c>
      <c r="AN386" s="348" t="e">
        <f t="shared" si="229"/>
        <v>#NUM!</v>
      </c>
      <c r="AO386" s="349" t="e">
        <f t="shared" si="217"/>
        <v>#NUM!</v>
      </c>
      <c r="AQ386" s="45">
        <v>275</v>
      </c>
      <c r="AR386" s="46">
        <f t="shared" si="238"/>
        <v>54667</v>
      </c>
      <c r="AS386" s="346">
        <f t="shared" si="230"/>
        <v>0</v>
      </c>
      <c r="AT386" s="347">
        <f t="shared" si="218"/>
        <v>0</v>
      </c>
      <c r="AU386" s="348">
        <f t="shared" si="231"/>
        <v>0</v>
      </c>
      <c r="AV386" s="349">
        <f t="shared" si="219"/>
        <v>0</v>
      </c>
    </row>
    <row r="387" spans="1:48" ht="14.65" thickBot="1" x14ac:dyDescent="0.5">
      <c r="A387" s="47">
        <v>276</v>
      </c>
      <c r="B387" s="48">
        <f t="shared" si="232"/>
        <v>54667</v>
      </c>
      <c r="C387" s="350" t="e">
        <f t="shared" si="239"/>
        <v>#NUM!</v>
      </c>
      <c r="D387" s="351" t="e">
        <f t="shared" si="209"/>
        <v>#NUM!</v>
      </c>
      <c r="E387" s="356" t="e">
        <f t="shared" si="210"/>
        <v>#NUM!</v>
      </c>
      <c r="F387" s="353" t="e">
        <f t="shared" si="220"/>
        <v>#NUM!</v>
      </c>
      <c r="H387" s="47">
        <v>276</v>
      </c>
      <c r="I387" s="48">
        <f t="shared" si="233"/>
        <v>54667</v>
      </c>
      <c r="J387" s="350" t="e">
        <f t="shared" si="211"/>
        <v>#NUM!</v>
      </c>
      <c r="K387" s="351" t="e">
        <f t="shared" si="206"/>
        <v>#NUM!</v>
      </c>
      <c r="L387" s="352" t="e">
        <f t="shared" si="240"/>
        <v>#NUM!</v>
      </c>
      <c r="M387" s="353" t="e">
        <f t="shared" si="221"/>
        <v>#NUM!</v>
      </c>
      <c r="O387" s="47">
        <v>276</v>
      </c>
      <c r="P387" s="48">
        <f t="shared" si="234"/>
        <v>54667</v>
      </c>
      <c r="Q387" s="350" t="e">
        <f t="shared" si="212"/>
        <v>#NUM!</v>
      </c>
      <c r="R387" s="351" t="e">
        <f t="shared" si="207"/>
        <v>#NUM!</v>
      </c>
      <c r="S387" s="352" t="e">
        <f t="shared" si="222"/>
        <v>#NUM!</v>
      </c>
      <c r="T387" s="353" t="e">
        <f t="shared" si="223"/>
        <v>#NUM!</v>
      </c>
      <c r="V387" s="47">
        <v>276</v>
      </c>
      <c r="W387" s="48">
        <f t="shared" si="235"/>
        <v>54667</v>
      </c>
      <c r="X387" s="350" t="e">
        <f t="shared" si="213"/>
        <v>#NUM!</v>
      </c>
      <c r="Y387" s="351" t="e">
        <f t="shared" si="208"/>
        <v>#NUM!</v>
      </c>
      <c r="Z387" s="352" t="e">
        <f t="shared" si="224"/>
        <v>#NUM!</v>
      </c>
      <c r="AA387" s="353" t="e">
        <f t="shared" si="225"/>
        <v>#NUM!</v>
      </c>
      <c r="AC387" s="47">
        <v>276</v>
      </c>
      <c r="AD387" s="48">
        <f t="shared" si="236"/>
        <v>54667</v>
      </c>
      <c r="AE387" s="350" t="e">
        <f t="shared" si="226"/>
        <v>#NUM!</v>
      </c>
      <c r="AF387" s="351" t="e">
        <f t="shared" si="214"/>
        <v>#NUM!</v>
      </c>
      <c r="AG387" s="352" t="e">
        <f t="shared" si="227"/>
        <v>#NUM!</v>
      </c>
      <c r="AH387" s="353" t="e">
        <f t="shared" si="215"/>
        <v>#NUM!</v>
      </c>
      <c r="AJ387" s="47">
        <v>276</v>
      </c>
      <c r="AK387" s="48">
        <f t="shared" si="237"/>
        <v>54667</v>
      </c>
      <c r="AL387" s="350" t="e">
        <f t="shared" si="228"/>
        <v>#NUM!</v>
      </c>
      <c r="AM387" s="351" t="e">
        <f t="shared" si="216"/>
        <v>#NUM!</v>
      </c>
      <c r="AN387" s="352" t="e">
        <f t="shared" si="229"/>
        <v>#NUM!</v>
      </c>
      <c r="AO387" s="353" t="e">
        <f t="shared" si="217"/>
        <v>#NUM!</v>
      </c>
      <c r="AQ387" s="47">
        <v>276</v>
      </c>
      <c r="AR387" s="48">
        <f t="shared" si="238"/>
        <v>54697</v>
      </c>
      <c r="AS387" s="350">
        <f t="shared" si="230"/>
        <v>0</v>
      </c>
      <c r="AT387" s="351">
        <f t="shared" si="218"/>
        <v>0</v>
      </c>
      <c r="AU387" s="352">
        <f t="shared" si="231"/>
        <v>0</v>
      </c>
      <c r="AV387" s="353">
        <f t="shared" si="219"/>
        <v>0</v>
      </c>
    </row>
    <row r="388" spans="1:48" x14ac:dyDescent="0.45">
      <c r="A388" s="43">
        <v>277</v>
      </c>
      <c r="B388" s="44">
        <f t="shared" si="232"/>
        <v>54697</v>
      </c>
      <c r="C388" s="344" t="e">
        <f t="shared" si="239"/>
        <v>#NUM!</v>
      </c>
      <c r="D388" s="253" t="e">
        <f t="shared" si="209"/>
        <v>#NUM!</v>
      </c>
      <c r="E388" s="354" t="e">
        <f t="shared" si="210"/>
        <v>#NUM!</v>
      </c>
      <c r="F388" s="254" t="e">
        <f t="shared" si="220"/>
        <v>#NUM!</v>
      </c>
      <c r="H388" s="43">
        <v>277</v>
      </c>
      <c r="I388" s="44">
        <f t="shared" si="233"/>
        <v>54697</v>
      </c>
      <c r="J388" s="344" t="e">
        <f t="shared" si="211"/>
        <v>#NUM!</v>
      </c>
      <c r="K388" s="253" t="e">
        <f t="shared" si="206"/>
        <v>#NUM!</v>
      </c>
      <c r="L388" s="345" t="e">
        <f t="shared" si="240"/>
        <v>#NUM!</v>
      </c>
      <c r="M388" s="254" t="e">
        <f t="shared" si="221"/>
        <v>#NUM!</v>
      </c>
      <c r="O388" s="43">
        <v>277</v>
      </c>
      <c r="P388" s="44">
        <f t="shared" si="234"/>
        <v>54697</v>
      </c>
      <c r="Q388" s="344" t="e">
        <f t="shared" si="212"/>
        <v>#NUM!</v>
      </c>
      <c r="R388" s="253" t="e">
        <f t="shared" si="207"/>
        <v>#NUM!</v>
      </c>
      <c r="S388" s="345" t="e">
        <f t="shared" si="222"/>
        <v>#NUM!</v>
      </c>
      <c r="T388" s="254" t="e">
        <f t="shared" si="223"/>
        <v>#NUM!</v>
      </c>
      <c r="V388" s="43">
        <v>277</v>
      </c>
      <c r="W388" s="44">
        <f t="shared" si="235"/>
        <v>54697</v>
      </c>
      <c r="X388" s="344" t="e">
        <f t="shared" si="213"/>
        <v>#NUM!</v>
      </c>
      <c r="Y388" s="253" t="e">
        <f t="shared" si="208"/>
        <v>#NUM!</v>
      </c>
      <c r="Z388" s="345" t="e">
        <f t="shared" si="224"/>
        <v>#NUM!</v>
      </c>
      <c r="AA388" s="254" t="e">
        <f t="shared" si="225"/>
        <v>#NUM!</v>
      </c>
      <c r="AC388" s="43">
        <v>277</v>
      </c>
      <c r="AD388" s="44">
        <f t="shared" si="236"/>
        <v>54697</v>
      </c>
      <c r="AE388" s="344" t="e">
        <f t="shared" si="226"/>
        <v>#NUM!</v>
      </c>
      <c r="AF388" s="253" t="e">
        <f t="shared" si="214"/>
        <v>#NUM!</v>
      </c>
      <c r="AG388" s="345" t="e">
        <f t="shared" si="227"/>
        <v>#NUM!</v>
      </c>
      <c r="AH388" s="254" t="e">
        <f t="shared" si="215"/>
        <v>#NUM!</v>
      </c>
      <c r="AJ388" s="43">
        <v>277</v>
      </c>
      <c r="AK388" s="44">
        <f t="shared" si="237"/>
        <v>54697</v>
      </c>
      <c r="AL388" s="344" t="e">
        <f t="shared" si="228"/>
        <v>#NUM!</v>
      </c>
      <c r="AM388" s="253" t="e">
        <f t="shared" si="216"/>
        <v>#NUM!</v>
      </c>
      <c r="AN388" s="345" t="e">
        <f t="shared" si="229"/>
        <v>#NUM!</v>
      </c>
      <c r="AO388" s="254" t="e">
        <f t="shared" si="217"/>
        <v>#NUM!</v>
      </c>
      <c r="AQ388" s="43">
        <v>277</v>
      </c>
      <c r="AR388" s="44">
        <f t="shared" si="238"/>
        <v>54728</v>
      </c>
      <c r="AS388" s="344">
        <f t="shared" si="230"/>
        <v>0</v>
      </c>
      <c r="AT388" s="253">
        <f t="shared" si="218"/>
        <v>0</v>
      </c>
      <c r="AU388" s="345">
        <f t="shared" si="231"/>
        <v>0</v>
      </c>
      <c r="AV388" s="254">
        <f t="shared" si="219"/>
        <v>0</v>
      </c>
    </row>
    <row r="389" spans="1:48" x14ac:dyDescent="0.45">
      <c r="A389" s="45">
        <v>278</v>
      </c>
      <c r="B389" s="46">
        <f t="shared" si="232"/>
        <v>54728</v>
      </c>
      <c r="C389" s="346" t="e">
        <f t="shared" si="239"/>
        <v>#NUM!</v>
      </c>
      <c r="D389" s="347" t="e">
        <f t="shared" si="209"/>
        <v>#NUM!</v>
      </c>
      <c r="E389" s="355" t="e">
        <f t="shared" si="210"/>
        <v>#NUM!</v>
      </c>
      <c r="F389" s="349" t="e">
        <f t="shared" si="220"/>
        <v>#NUM!</v>
      </c>
      <c r="H389" s="45">
        <v>278</v>
      </c>
      <c r="I389" s="46">
        <f t="shared" si="233"/>
        <v>54728</v>
      </c>
      <c r="J389" s="346" t="e">
        <f t="shared" si="211"/>
        <v>#NUM!</v>
      </c>
      <c r="K389" s="347" t="e">
        <f t="shared" si="206"/>
        <v>#NUM!</v>
      </c>
      <c r="L389" s="348" t="e">
        <f t="shared" si="240"/>
        <v>#NUM!</v>
      </c>
      <c r="M389" s="349" t="e">
        <f t="shared" si="221"/>
        <v>#NUM!</v>
      </c>
      <c r="O389" s="45">
        <v>278</v>
      </c>
      <c r="P389" s="46">
        <f t="shared" si="234"/>
        <v>54728</v>
      </c>
      <c r="Q389" s="346" t="e">
        <f t="shared" si="212"/>
        <v>#NUM!</v>
      </c>
      <c r="R389" s="347" t="e">
        <f t="shared" si="207"/>
        <v>#NUM!</v>
      </c>
      <c r="S389" s="348" t="e">
        <f t="shared" si="222"/>
        <v>#NUM!</v>
      </c>
      <c r="T389" s="349" t="e">
        <f t="shared" si="223"/>
        <v>#NUM!</v>
      </c>
      <c r="V389" s="45">
        <v>278</v>
      </c>
      <c r="W389" s="46">
        <f t="shared" si="235"/>
        <v>54728</v>
      </c>
      <c r="X389" s="346" t="e">
        <f t="shared" si="213"/>
        <v>#NUM!</v>
      </c>
      <c r="Y389" s="347" t="e">
        <f t="shared" si="208"/>
        <v>#NUM!</v>
      </c>
      <c r="Z389" s="348" t="e">
        <f t="shared" si="224"/>
        <v>#NUM!</v>
      </c>
      <c r="AA389" s="349" t="e">
        <f t="shared" si="225"/>
        <v>#NUM!</v>
      </c>
      <c r="AC389" s="45">
        <v>278</v>
      </c>
      <c r="AD389" s="46">
        <f t="shared" si="236"/>
        <v>54728</v>
      </c>
      <c r="AE389" s="346" t="e">
        <f t="shared" si="226"/>
        <v>#NUM!</v>
      </c>
      <c r="AF389" s="347" t="e">
        <f t="shared" si="214"/>
        <v>#NUM!</v>
      </c>
      <c r="AG389" s="348" t="e">
        <f t="shared" si="227"/>
        <v>#NUM!</v>
      </c>
      <c r="AH389" s="349" t="e">
        <f t="shared" si="215"/>
        <v>#NUM!</v>
      </c>
      <c r="AJ389" s="45">
        <v>278</v>
      </c>
      <c r="AK389" s="46">
        <f t="shared" si="237"/>
        <v>54728</v>
      </c>
      <c r="AL389" s="346" t="e">
        <f t="shared" si="228"/>
        <v>#NUM!</v>
      </c>
      <c r="AM389" s="347" t="e">
        <f t="shared" si="216"/>
        <v>#NUM!</v>
      </c>
      <c r="AN389" s="348" t="e">
        <f t="shared" si="229"/>
        <v>#NUM!</v>
      </c>
      <c r="AO389" s="349" t="e">
        <f t="shared" si="217"/>
        <v>#NUM!</v>
      </c>
      <c r="AQ389" s="45">
        <v>278</v>
      </c>
      <c r="AR389" s="46">
        <f t="shared" si="238"/>
        <v>54758</v>
      </c>
      <c r="AS389" s="346">
        <f t="shared" si="230"/>
        <v>0</v>
      </c>
      <c r="AT389" s="347">
        <f t="shared" si="218"/>
        <v>0</v>
      </c>
      <c r="AU389" s="348">
        <f t="shared" si="231"/>
        <v>0</v>
      </c>
      <c r="AV389" s="349">
        <f t="shared" si="219"/>
        <v>0</v>
      </c>
    </row>
    <row r="390" spans="1:48" x14ac:dyDescent="0.45">
      <c r="A390" s="45">
        <v>279</v>
      </c>
      <c r="B390" s="46">
        <f t="shared" si="232"/>
        <v>54758</v>
      </c>
      <c r="C390" s="346" t="e">
        <f t="shared" si="239"/>
        <v>#NUM!</v>
      </c>
      <c r="D390" s="347" t="e">
        <f t="shared" si="209"/>
        <v>#NUM!</v>
      </c>
      <c r="E390" s="355" t="e">
        <f t="shared" si="210"/>
        <v>#NUM!</v>
      </c>
      <c r="F390" s="349" t="e">
        <f t="shared" si="220"/>
        <v>#NUM!</v>
      </c>
      <c r="H390" s="45">
        <v>279</v>
      </c>
      <c r="I390" s="46">
        <f t="shared" si="233"/>
        <v>54758</v>
      </c>
      <c r="J390" s="346" t="e">
        <f t="shared" si="211"/>
        <v>#NUM!</v>
      </c>
      <c r="K390" s="347" t="e">
        <f t="shared" si="206"/>
        <v>#NUM!</v>
      </c>
      <c r="L390" s="348" t="e">
        <f t="shared" si="240"/>
        <v>#NUM!</v>
      </c>
      <c r="M390" s="349" t="e">
        <f t="shared" si="221"/>
        <v>#NUM!</v>
      </c>
      <c r="O390" s="45">
        <v>279</v>
      </c>
      <c r="P390" s="46">
        <f t="shared" si="234"/>
        <v>54758</v>
      </c>
      <c r="Q390" s="346" t="e">
        <f t="shared" si="212"/>
        <v>#NUM!</v>
      </c>
      <c r="R390" s="347" t="e">
        <f t="shared" si="207"/>
        <v>#NUM!</v>
      </c>
      <c r="S390" s="348" t="e">
        <f t="shared" si="222"/>
        <v>#NUM!</v>
      </c>
      <c r="T390" s="349" t="e">
        <f t="shared" si="223"/>
        <v>#NUM!</v>
      </c>
      <c r="V390" s="45">
        <v>279</v>
      </c>
      <c r="W390" s="46">
        <f t="shared" si="235"/>
        <v>54758</v>
      </c>
      <c r="X390" s="346" t="e">
        <f t="shared" si="213"/>
        <v>#NUM!</v>
      </c>
      <c r="Y390" s="347" t="e">
        <f t="shared" si="208"/>
        <v>#NUM!</v>
      </c>
      <c r="Z390" s="348" t="e">
        <f t="shared" si="224"/>
        <v>#NUM!</v>
      </c>
      <c r="AA390" s="349" t="e">
        <f t="shared" si="225"/>
        <v>#NUM!</v>
      </c>
      <c r="AC390" s="45">
        <v>279</v>
      </c>
      <c r="AD390" s="46">
        <f t="shared" si="236"/>
        <v>54758</v>
      </c>
      <c r="AE390" s="346" t="e">
        <f t="shared" si="226"/>
        <v>#NUM!</v>
      </c>
      <c r="AF390" s="347" t="e">
        <f t="shared" si="214"/>
        <v>#NUM!</v>
      </c>
      <c r="AG390" s="348" t="e">
        <f t="shared" si="227"/>
        <v>#NUM!</v>
      </c>
      <c r="AH390" s="349" t="e">
        <f t="shared" si="215"/>
        <v>#NUM!</v>
      </c>
      <c r="AJ390" s="45">
        <v>279</v>
      </c>
      <c r="AK390" s="46">
        <f t="shared" si="237"/>
        <v>54758</v>
      </c>
      <c r="AL390" s="346" t="e">
        <f t="shared" si="228"/>
        <v>#NUM!</v>
      </c>
      <c r="AM390" s="347" t="e">
        <f t="shared" si="216"/>
        <v>#NUM!</v>
      </c>
      <c r="AN390" s="348" t="e">
        <f t="shared" si="229"/>
        <v>#NUM!</v>
      </c>
      <c r="AO390" s="349" t="e">
        <f t="shared" si="217"/>
        <v>#NUM!</v>
      </c>
      <c r="AQ390" s="45">
        <v>279</v>
      </c>
      <c r="AR390" s="46">
        <f t="shared" si="238"/>
        <v>54789</v>
      </c>
      <c r="AS390" s="346">
        <f t="shared" si="230"/>
        <v>0</v>
      </c>
      <c r="AT390" s="347">
        <f t="shared" si="218"/>
        <v>0</v>
      </c>
      <c r="AU390" s="348">
        <f t="shared" si="231"/>
        <v>0</v>
      </c>
      <c r="AV390" s="349">
        <f t="shared" si="219"/>
        <v>0</v>
      </c>
    </row>
    <row r="391" spans="1:48" x14ac:dyDescent="0.45">
      <c r="A391" s="45">
        <v>280</v>
      </c>
      <c r="B391" s="46">
        <f t="shared" si="232"/>
        <v>54789</v>
      </c>
      <c r="C391" s="346" t="e">
        <f t="shared" si="239"/>
        <v>#NUM!</v>
      </c>
      <c r="D391" s="347" t="e">
        <f t="shared" si="209"/>
        <v>#NUM!</v>
      </c>
      <c r="E391" s="355" t="e">
        <f t="shared" si="210"/>
        <v>#NUM!</v>
      </c>
      <c r="F391" s="349" t="e">
        <f t="shared" si="220"/>
        <v>#NUM!</v>
      </c>
      <c r="H391" s="45">
        <v>280</v>
      </c>
      <c r="I391" s="46">
        <f t="shared" si="233"/>
        <v>54789</v>
      </c>
      <c r="J391" s="346" t="e">
        <f t="shared" si="211"/>
        <v>#NUM!</v>
      </c>
      <c r="K391" s="347" t="e">
        <f t="shared" si="206"/>
        <v>#NUM!</v>
      </c>
      <c r="L391" s="348" t="e">
        <f t="shared" si="240"/>
        <v>#NUM!</v>
      </c>
      <c r="M391" s="349" t="e">
        <f t="shared" si="221"/>
        <v>#NUM!</v>
      </c>
      <c r="O391" s="45">
        <v>280</v>
      </c>
      <c r="P391" s="46">
        <f t="shared" si="234"/>
        <v>54789</v>
      </c>
      <c r="Q391" s="346" t="e">
        <f t="shared" si="212"/>
        <v>#NUM!</v>
      </c>
      <c r="R391" s="347" t="e">
        <f t="shared" si="207"/>
        <v>#NUM!</v>
      </c>
      <c r="S391" s="348" t="e">
        <f t="shared" si="222"/>
        <v>#NUM!</v>
      </c>
      <c r="T391" s="349" t="e">
        <f t="shared" si="223"/>
        <v>#NUM!</v>
      </c>
      <c r="V391" s="45">
        <v>280</v>
      </c>
      <c r="W391" s="46">
        <f t="shared" si="235"/>
        <v>54789</v>
      </c>
      <c r="X391" s="346" t="e">
        <f t="shared" si="213"/>
        <v>#NUM!</v>
      </c>
      <c r="Y391" s="347" t="e">
        <f t="shared" si="208"/>
        <v>#NUM!</v>
      </c>
      <c r="Z391" s="348" t="e">
        <f t="shared" si="224"/>
        <v>#NUM!</v>
      </c>
      <c r="AA391" s="349" t="e">
        <f t="shared" si="225"/>
        <v>#NUM!</v>
      </c>
      <c r="AC391" s="45">
        <v>280</v>
      </c>
      <c r="AD391" s="46">
        <f t="shared" si="236"/>
        <v>54789</v>
      </c>
      <c r="AE391" s="346" t="e">
        <f t="shared" si="226"/>
        <v>#NUM!</v>
      </c>
      <c r="AF391" s="347" t="e">
        <f t="shared" si="214"/>
        <v>#NUM!</v>
      </c>
      <c r="AG391" s="348" t="e">
        <f t="shared" si="227"/>
        <v>#NUM!</v>
      </c>
      <c r="AH391" s="349" t="e">
        <f t="shared" si="215"/>
        <v>#NUM!</v>
      </c>
      <c r="AJ391" s="45">
        <v>280</v>
      </c>
      <c r="AK391" s="46">
        <f t="shared" si="237"/>
        <v>54789</v>
      </c>
      <c r="AL391" s="346" t="e">
        <f t="shared" si="228"/>
        <v>#NUM!</v>
      </c>
      <c r="AM391" s="347" t="e">
        <f t="shared" si="216"/>
        <v>#NUM!</v>
      </c>
      <c r="AN391" s="348" t="e">
        <f t="shared" si="229"/>
        <v>#NUM!</v>
      </c>
      <c r="AO391" s="349" t="e">
        <f t="shared" si="217"/>
        <v>#NUM!</v>
      </c>
      <c r="AQ391" s="45">
        <v>280</v>
      </c>
      <c r="AR391" s="46">
        <f t="shared" si="238"/>
        <v>54820</v>
      </c>
      <c r="AS391" s="346">
        <f t="shared" si="230"/>
        <v>0</v>
      </c>
      <c r="AT391" s="347">
        <f t="shared" si="218"/>
        <v>0</v>
      </c>
      <c r="AU391" s="348">
        <f t="shared" si="231"/>
        <v>0</v>
      </c>
      <c r="AV391" s="349">
        <f t="shared" si="219"/>
        <v>0</v>
      </c>
    </row>
    <row r="392" spans="1:48" x14ac:dyDescent="0.45">
      <c r="A392" s="45">
        <v>281</v>
      </c>
      <c r="B392" s="46">
        <f t="shared" si="232"/>
        <v>54820</v>
      </c>
      <c r="C392" s="346" t="e">
        <f t="shared" si="239"/>
        <v>#NUM!</v>
      </c>
      <c r="D392" s="347" t="e">
        <f t="shared" si="209"/>
        <v>#NUM!</v>
      </c>
      <c r="E392" s="355" t="e">
        <f t="shared" si="210"/>
        <v>#NUM!</v>
      </c>
      <c r="F392" s="349" t="e">
        <f t="shared" si="220"/>
        <v>#NUM!</v>
      </c>
      <c r="H392" s="45">
        <v>281</v>
      </c>
      <c r="I392" s="46">
        <f t="shared" si="233"/>
        <v>54820</v>
      </c>
      <c r="J392" s="346" t="e">
        <f t="shared" si="211"/>
        <v>#NUM!</v>
      </c>
      <c r="K392" s="347" t="e">
        <f t="shared" si="206"/>
        <v>#NUM!</v>
      </c>
      <c r="L392" s="348" t="e">
        <f t="shared" si="240"/>
        <v>#NUM!</v>
      </c>
      <c r="M392" s="349" t="e">
        <f t="shared" si="221"/>
        <v>#NUM!</v>
      </c>
      <c r="O392" s="45">
        <v>281</v>
      </c>
      <c r="P392" s="46">
        <f t="shared" si="234"/>
        <v>54820</v>
      </c>
      <c r="Q392" s="346" t="e">
        <f t="shared" si="212"/>
        <v>#NUM!</v>
      </c>
      <c r="R392" s="347" t="e">
        <f t="shared" si="207"/>
        <v>#NUM!</v>
      </c>
      <c r="S392" s="348" t="e">
        <f t="shared" si="222"/>
        <v>#NUM!</v>
      </c>
      <c r="T392" s="349" t="e">
        <f t="shared" si="223"/>
        <v>#NUM!</v>
      </c>
      <c r="V392" s="45">
        <v>281</v>
      </c>
      <c r="W392" s="46">
        <f t="shared" si="235"/>
        <v>54820</v>
      </c>
      <c r="X392" s="346" t="e">
        <f t="shared" si="213"/>
        <v>#NUM!</v>
      </c>
      <c r="Y392" s="347" t="e">
        <f t="shared" si="208"/>
        <v>#NUM!</v>
      </c>
      <c r="Z392" s="348" t="e">
        <f t="shared" si="224"/>
        <v>#NUM!</v>
      </c>
      <c r="AA392" s="349" t="e">
        <f t="shared" si="225"/>
        <v>#NUM!</v>
      </c>
      <c r="AC392" s="45">
        <v>281</v>
      </c>
      <c r="AD392" s="46">
        <f t="shared" si="236"/>
        <v>54820</v>
      </c>
      <c r="AE392" s="346" t="e">
        <f t="shared" si="226"/>
        <v>#NUM!</v>
      </c>
      <c r="AF392" s="347" t="e">
        <f t="shared" si="214"/>
        <v>#NUM!</v>
      </c>
      <c r="AG392" s="348" t="e">
        <f t="shared" si="227"/>
        <v>#NUM!</v>
      </c>
      <c r="AH392" s="349" t="e">
        <f t="shared" si="215"/>
        <v>#NUM!</v>
      </c>
      <c r="AJ392" s="45">
        <v>281</v>
      </c>
      <c r="AK392" s="46">
        <f t="shared" si="237"/>
        <v>54820</v>
      </c>
      <c r="AL392" s="346" t="e">
        <f t="shared" si="228"/>
        <v>#NUM!</v>
      </c>
      <c r="AM392" s="347" t="e">
        <f t="shared" si="216"/>
        <v>#NUM!</v>
      </c>
      <c r="AN392" s="348" t="e">
        <f t="shared" si="229"/>
        <v>#NUM!</v>
      </c>
      <c r="AO392" s="349" t="e">
        <f t="shared" si="217"/>
        <v>#NUM!</v>
      </c>
      <c r="AQ392" s="45">
        <v>281</v>
      </c>
      <c r="AR392" s="46">
        <f t="shared" si="238"/>
        <v>54848</v>
      </c>
      <c r="AS392" s="346">
        <f t="shared" si="230"/>
        <v>0</v>
      </c>
      <c r="AT392" s="347">
        <f t="shared" si="218"/>
        <v>0</v>
      </c>
      <c r="AU392" s="348">
        <f t="shared" si="231"/>
        <v>0</v>
      </c>
      <c r="AV392" s="349">
        <f t="shared" si="219"/>
        <v>0</v>
      </c>
    </row>
    <row r="393" spans="1:48" x14ac:dyDescent="0.45">
      <c r="A393" s="45">
        <v>282</v>
      </c>
      <c r="B393" s="46">
        <f t="shared" si="232"/>
        <v>54848</v>
      </c>
      <c r="C393" s="346" t="e">
        <f t="shared" si="239"/>
        <v>#NUM!</v>
      </c>
      <c r="D393" s="347" t="e">
        <f t="shared" si="209"/>
        <v>#NUM!</v>
      </c>
      <c r="E393" s="355" t="e">
        <f t="shared" si="210"/>
        <v>#NUM!</v>
      </c>
      <c r="F393" s="349" t="e">
        <f t="shared" si="220"/>
        <v>#NUM!</v>
      </c>
      <c r="H393" s="45">
        <v>282</v>
      </c>
      <c r="I393" s="46">
        <f t="shared" si="233"/>
        <v>54848</v>
      </c>
      <c r="J393" s="346" t="e">
        <f t="shared" si="211"/>
        <v>#NUM!</v>
      </c>
      <c r="K393" s="347" t="e">
        <f t="shared" si="206"/>
        <v>#NUM!</v>
      </c>
      <c r="L393" s="348" t="e">
        <f t="shared" si="240"/>
        <v>#NUM!</v>
      </c>
      <c r="M393" s="349" t="e">
        <f t="shared" si="221"/>
        <v>#NUM!</v>
      </c>
      <c r="O393" s="45">
        <v>282</v>
      </c>
      <c r="P393" s="46">
        <f t="shared" si="234"/>
        <v>54848</v>
      </c>
      <c r="Q393" s="346" t="e">
        <f t="shared" si="212"/>
        <v>#NUM!</v>
      </c>
      <c r="R393" s="347" t="e">
        <f t="shared" si="207"/>
        <v>#NUM!</v>
      </c>
      <c r="S393" s="348" t="e">
        <f t="shared" si="222"/>
        <v>#NUM!</v>
      </c>
      <c r="T393" s="349" t="e">
        <f t="shared" si="223"/>
        <v>#NUM!</v>
      </c>
      <c r="V393" s="45">
        <v>282</v>
      </c>
      <c r="W393" s="46">
        <f t="shared" si="235"/>
        <v>54848</v>
      </c>
      <c r="X393" s="346" t="e">
        <f t="shared" si="213"/>
        <v>#NUM!</v>
      </c>
      <c r="Y393" s="347" t="e">
        <f t="shared" si="208"/>
        <v>#NUM!</v>
      </c>
      <c r="Z393" s="348" t="e">
        <f t="shared" si="224"/>
        <v>#NUM!</v>
      </c>
      <c r="AA393" s="349" t="e">
        <f t="shared" si="225"/>
        <v>#NUM!</v>
      </c>
      <c r="AC393" s="45">
        <v>282</v>
      </c>
      <c r="AD393" s="46">
        <f t="shared" si="236"/>
        <v>54848</v>
      </c>
      <c r="AE393" s="346" t="e">
        <f t="shared" si="226"/>
        <v>#NUM!</v>
      </c>
      <c r="AF393" s="347" t="e">
        <f t="shared" si="214"/>
        <v>#NUM!</v>
      </c>
      <c r="AG393" s="348" t="e">
        <f t="shared" si="227"/>
        <v>#NUM!</v>
      </c>
      <c r="AH393" s="349" t="e">
        <f t="shared" si="215"/>
        <v>#NUM!</v>
      </c>
      <c r="AJ393" s="45">
        <v>282</v>
      </c>
      <c r="AK393" s="46">
        <f t="shared" si="237"/>
        <v>54848</v>
      </c>
      <c r="AL393" s="346" t="e">
        <f t="shared" si="228"/>
        <v>#NUM!</v>
      </c>
      <c r="AM393" s="347" t="e">
        <f t="shared" si="216"/>
        <v>#NUM!</v>
      </c>
      <c r="AN393" s="348" t="e">
        <f t="shared" si="229"/>
        <v>#NUM!</v>
      </c>
      <c r="AO393" s="349" t="e">
        <f t="shared" si="217"/>
        <v>#NUM!</v>
      </c>
      <c r="AQ393" s="45">
        <v>282</v>
      </c>
      <c r="AR393" s="46">
        <f t="shared" si="238"/>
        <v>54879</v>
      </c>
      <c r="AS393" s="346">
        <f t="shared" si="230"/>
        <v>0</v>
      </c>
      <c r="AT393" s="347">
        <f t="shared" si="218"/>
        <v>0</v>
      </c>
      <c r="AU393" s="348">
        <f t="shared" si="231"/>
        <v>0</v>
      </c>
      <c r="AV393" s="349">
        <f t="shared" si="219"/>
        <v>0</v>
      </c>
    </row>
    <row r="394" spans="1:48" x14ac:dyDescent="0.45">
      <c r="A394" s="45">
        <v>283</v>
      </c>
      <c r="B394" s="46">
        <f t="shared" si="232"/>
        <v>54879</v>
      </c>
      <c r="C394" s="346" t="e">
        <f t="shared" si="239"/>
        <v>#NUM!</v>
      </c>
      <c r="D394" s="347" t="e">
        <f t="shared" si="209"/>
        <v>#NUM!</v>
      </c>
      <c r="E394" s="355" t="e">
        <f t="shared" si="210"/>
        <v>#NUM!</v>
      </c>
      <c r="F394" s="349" t="e">
        <f t="shared" si="220"/>
        <v>#NUM!</v>
      </c>
      <c r="H394" s="45">
        <v>283</v>
      </c>
      <c r="I394" s="46">
        <f t="shared" si="233"/>
        <v>54879</v>
      </c>
      <c r="J394" s="346" t="e">
        <f t="shared" si="211"/>
        <v>#NUM!</v>
      </c>
      <c r="K394" s="347" t="e">
        <f t="shared" si="206"/>
        <v>#NUM!</v>
      </c>
      <c r="L394" s="348" t="e">
        <f t="shared" si="240"/>
        <v>#NUM!</v>
      </c>
      <c r="M394" s="349" t="e">
        <f t="shared" si="221"/>
        <v>#NUM!</v>
      </c>
      <c r="O394" s="45">
        <v>283</v>
      </c>
      <c r="P394" s="46">
        <f t="shared" si="234"/>
        <v>54879</v>
      </c>
      <c r="Q394" s="346" t="e">
        <f t="shared" si="212"/>
        <v>#NUM!</v>
      </c>
      <c r="R394" s="347" t="e">
        <f t="shared" si="207"/>
        <v>#NUM!</v>
      </c>
      <c r="S394" s="348" t="e">
        <f t="shared" si="222"/>
        <v>#NUM!</v>
      </c>
      <c r="T394" s="349" t="e">
        <f t="shared" si="223"/>
        <v>#NUM!</v>
      </c>
      <c r="V394" s="45">
        <v>283</v>
      </c>
      <c r="W394" s="46">
        <f t="shared" si="235"/>
        <v>54879</v>
      </c>
      <c r="X394" s="346" t="e">
        <f t="shared" si="213"/>
        <v>#NUM!</v>
      </c>
      <c r="Y394" s="347" t="e">
        <f t="shared" si="208"/>
        <v>#NUM!</v>
      </c>
      <c r="Z394" s="348" t="e">
        <f t="shared" si="224"/>
        <v>#NUM!</v>
      </c>
      <c r="AA394" s="349" t="e">
        <f t="shared" si="225"/>
        <v>#NUM!</v>
      </c>
      <c r="AC394" s="45">
        <v>283</v>
      </c>
      <c r="AD394" s="46">
        <f t="shared" si="236"/>
        <v>54879</v>
      </c>
      <c r="AE394" s="346" t="e">
        <f t="shared" si="226"/>
        <v>#NUM!</v>
      </c>
      <c r="AF394" s="347" t="e">
        <f t="shared" si="214"/>
        <v>#NUM!</v>
      </c>
      <c r="AG394" s="348" t="e">
        <f t="shared" si="227"/>
        <v>#NUM!</v>
      </c>
      <c r="AH394" s="349" t="e">
        <f t="shared" si="215"/>
        <v>#NUM!</v>
      </c>
      <c r="AJ394" s="45">
        <v>283</v>
      </c>
      <c r="AK394" s="46">
        <f t="shared" si="237"/>
        <v>54879</v>
      </c>
      <c r="AL394" s="346" t="e">
        <f t="shared" si="228"/>
        <v>#NUM!</v>
      </c>
      <c r="AM394" s="347" t="e">
        <f t="shared" si="216"/>
        <v>#NUM!</v>
      </c>
      <c r="AN394" s="348" t="e">
        <f t="shared" si="229"/>
        <v>#NUM!</v>
      </c>
      <c r="AO394" s="349" t="e">
        <f t="shared" si="217"/>
        <v>#NUM!</v>
      </c>
      <c r="AQ394" s="45">
        <v>283</v>
      </c>
      <c r="AR394" s="46">
        <f t="shared" si="238"/>
        <v>54909</v>
      </c>
      <c r="AS394" s="346">
        <f t="shared" si="230"/>
        <v>0</v>
      </c>
      <c r="AT394" s="347">
        <f t="shared" si="218"/>
        <v>0</v>
      </c>
      <c r="AU394" s="348">
        <f t="shared" si="231"/>
        <v>0</v>
      </c>
      <c r="AV394" s="349">
        <f t="shared" si="219"/>
        <v>0</v>
      </c>
    </row>
    <row r="395" spans="1:48" x14ac:dyDescent="0.45">
      <c r="A395" s="45">
        <v>284</v>
      </c>
      <c r="B395" s="46">
        <f t="shared" si="232"/>
        <v>54909</v>
      </c>
      <c r="C395" s="346" t="e">
        <f t="shared" si="239"/>
        <v>#NUM!</v>
      </c>
      <c r="D395" s="347" t="e">
        <f t="shared" si="209"/>
        <v>#NUM!</v>
      </c>
      <c r="E395" s="355" t="e">
        <f t="shared" si="210"/>
        <v>#NUM!</v>
      </c>
      <c r="F395" s="349" t="e">
        <f t="shared" si="220"/>
        <v>#NUM!</v>
      </c>
      <c r="H395" s="45">
        <v>284</v>
      </c>
      <c r="I395" s="46">
        <f t="shared" si="233"/>
        <v>54909</v>
      </c>
      <c r="J395" s="346" t="e">
        <f t="shared" si="211"/>
        <v>#NUM!</v>
      </c>
      <c r="K395" s="347" t="e">
        <f t="shared" si="206"/>
        <v>#NUM!</v>
      </c>
      <c r="L395" s="348" t="e">
        <f t="shared" si="240"/>
        <v>#NUM!</v>
      </c>
      <c r="M395" s="349" t="e">
        <f t="shared" si="221"/>
        <v>#NUM!</v>
      </c>
      <c r="O395" s="45">
        <v>284</v>
      </c>
      <c r="P395" s="46">
        <f t="shared" si="234"/>
        <v>54909</v>
      </c>
      <c r="Q395" s="346" t="e">
        <f t="shared" si="212"/>
        <v>#NUM!</v>
      </c>
      <c r="R395" s="347" t="e">
        <f t="shared" si="207"/>
        <v>#NUM!</v>
      </c>
      <c r="S395" s="348" t="e">
        <f t="shared" si="222"/>
        <v>#NUM!</v>
      </c>
      <c r="T395" s="349" t="e">
        <f t="shared" si="223"/>
        <v>#NUM!</v>
      </c>
      <c r="V395" s="45">
        <v>284</v>
      </c>
      <c r="W395" s="46">
        <f t="shared" si="235"/>
        <v>54909</v>
      </c>
      <c r="X395" s="346" t="e">
        <f t="shared" si="213"/>
        <v>#NUM!</v>
      </c>
      <c r="Y395" s="347" t="e">
        <f t="shared" si="208"/>
        <v>#NUM!</v>
      </c>
      <c r="Z395" s="348" t="e">
        <f t="shared" si="224"/>
        <v>#NUM!</v>
      </c>
      <c r="AA395" s="349" t="e">
        <f t="shared" si="225"/>
        <v>#NUM!</v>
      </c>
      <c r="AC395" s="45">
        <v>284</v>
      </c>
      <c r="AD395" s="46">
        <f t="shared" si="236"/>
        <v>54909</v>
      </c>
      <c r="AE395" s="346" t="e">
        <f t="shared" si="226"/>
        <v>#NUM!</v>
      </c>
      <c r="AF395" s="347" t="e">
        <f t="shared" si="214"/>
        <v>#NUM!</v>
      </c>
      <c r="AG395" s="348" t="e">
        <f t="shared" si="227"/>
        <v>#NUM!</v>
      </c>
      <c r="AH395" s="349" t="e">
        <f t="shared" si="215"/>
        <v>#NUM!</v>
      </c>
      <c r="AJ395" s="45">
        <v>284</v>
      </c>
      <c r="AK395" s="46">
        <f t="shared" si="237"/>
        <v>54909</v>
      </c>
      <c r="AL395" s="346" t="e">
        <f t="shared" si="228"/>
        <v>#NUM!</v>
      </c>
      <c r="AM395" s="347" t="e">
        <f t="shared" si="216"/>
        <v>#NUM!</v>
      </c>
      <c r="AN395" s="348" t="e">
        <f t="shared" si="229"/>
        <v>#NUM!</v>
      </c>
      <c r="AO395" s="349" t="e">
        <f t="shared" si="217"/>
        <v>#NUM!</v>
      </c>
      <c r="AQ395" s="45">
        <v>284</v>
      </c>
      <c r="AR395" s="46">
        <f t="shared" si="238"/>
        <v>54940</v>
      </c>
      <c r="AS395" s="346">
        <f t="shared" si="230"/>
        <v>0</v>
      </c>
      <c r="AT395" s="347">
        <f t="shared" si="218"/>
        <v>0</v>
      </c>
      <c r="AU395" s="348">
        <f t="shared" si="231"/>
        <v>0</v>
      </c>
      <c r="AV395" s="349">
        <f t="shared" si="219"/>
        <v>0</v>
      </c>
    </row>
    <row r="396" spans="1:48" x14ac:dyDescent="0.45">
      <c r="A396" s="45">
        <v>285</v>
      </c>
      <c r="B396" s="46">
        <f t="shared" si="232"/>
        <v>54940</v>
      </c>
      <c r="C396" s="346" t="e">
        <f t="shared" si="239"/>
        <v>#NUM!</v>
      </c>
      <c r="D396" s="347" t="e">
        <f t="shared" si="209"/>
        <v>#NUM!</v>
      </c>
      <c r="E396" s="355" t="e">
        <f t="shared" si="210"/>
        <v>#NUM!</v>
      </c>
      <c r="F396" s="349" t="e">
        <f t="shared" si="220"/>
        <v>#NUM!</v>
      </c>
      <c r="H396" s="45">
        <v>285</v>
      </c>
      <c r="I396" s="46">
        <f t="shared" si="233"/>
        <v>54940</v>
      </c>
      <c r="J396" s="346" t="e">
        <f t="shared" si="211"/>
        <v>#NUM!</v>
      </c>
      <c r="K396" s="347" t="e">
        <f t="shared" si="206"/>
        <v>#NUM!</v>
      </c>
      <c r="L396" s="348" t="e">
        <f t="shared" si="240"/>
        <v>#NUM!</v>
      </c>
      <c r="M396" s="349" t="e">
        <f t="shared" si="221"/>
        <v>#NUM!</v>
      </c>
      <c r="O396" s="45">
        <v>285</v>
      </c>
      <c r="P396" s="46">
        <f t="shared" si="234"/>
        <v>54940</v>
      </c>
      <c r="Q396" s="346" t="e">
        <f t="shared" si="212"/>
        <v>#NUM!</v>
      </c>
      <c r="R396" s="347" t="e">
        <f t="shared" si="207"/>
        <v>#NUM!</v>
      </c>
      <c r="S396" s="348" t="e">
        <f t="shared" si="222"/>
        <v>#NUM!</v>
      </c>
      <c r="T396" s="349" t="e">
        <f t="shared" si="223"/>
        <v>#NUM!</v>
      </c>
      <c r="V396" s="45">
        <v>285</v>
      </c>
      <c r="W396" s="46">
        <f t="shared" si="235"/>
        <v>54940</v>
      </c>
      <c r="X396" s="346" t="e">
        <f t="shared" si="213"/>
        <v>#NUM!</v>
      </c>
      <c r="Y396" s="347" t="e">
        <f t="shared" si="208"/>
        <v>#NUM!</v>
      </c>
      <c r="Z396" s="348" t="e">
        <f t="shared" si="224"/>
        <v>#NUM!</v>
      </c>
      <c r="AA396" s="349" t="e">
        <f t="shared" si="225"/>
        <v>#NUM!</v>
      </c>
      <c r="AC396" s="45">
        <v>285</v>
      </c>
      <c r="AD396" s="46">
        <f t="shared" si="236"/>
        <v>54940</v>
      </c>
      <c r="AE396" s="346" t="e">
        <f t="shared" si="226"/>
        <v>#NUM!</v>
      </c>
      <c r="AF396" s="347" t="e">
        <f t="shared" si="214"/>
        <v>#NUM!</v>
      </c>
      <c r="AG396" s="348" t="e">
        <f t="shared" si="227"/>
        <v>#NUM!</v>
      </c>
      <c r="AH396" s="349" t="e">
        <f t="shared" si="215"/>
        <v>#NUM!</v>
      </c>
      <c r="AJ396" s="45">
        <v>285</v>
      </c>
      <c r="AK396" s="46">
        <f t="shared" si="237"/>
        <v>54940</v>
      </c>
      <c r="AL396" s="346" t="e">
        <f t="shared" si="228"/>
        <v>#NUM!</v>
      </c>
      <c r="AM396" s="347" t="e">
        <f t="shared" si="216"/>
        <v>#NUM!</v>
      </c>
      <c r="AN396" s="348" t="e">
        <f t="shared" si="229"/>
        <v>#NUM!</v>
      </c>
      <c r="AO396" s="349" t="e">
        <f t="shared" si="217"/>
        <v>#NUM!</v>
      </c>
      <c r="AQ396" s="45">
        <v>285</v>
      </c>
      <c r="AR396" s="46">
        <f t="shared" si="238"/>
        <v>54970</v>
      </c>
      <c r="AS396" s="346">
        <f t="shared" si="230"/>
        <v>0</v>
      </c>
      <c r="AT396" s="347">
        <f t="shared" si="218"/>
        <v>0</v>
      </c>
      <c r="AU396" s="348">
        <f t="shared" si="231"/>
        <v>0</v>
      </c>
      <c r="AV396" s="349">
        <f t="shared" si="219"/>
        <v>0</v>
      </c>
    </row>
    <row r="397" spans="1:48" x14ac:dyDescent="0.45">
      <c r="A397" s="45">
        <v>286</v>
      </c>
      <c r="B397" s="46">
        <f t="shared" si="232"/>
        <v>54970</v>
      </c>
      <c r="C397" s="346" t="e">
        <f t="shared" si="239"/>
        <v>#NUM!</v>
      </c>
      <c r="D397" s="347" t="e">
        <f t="shared" si="209"/>
        <v>#NUM!</v>
      </c>
      <c r="E397" s="355" t="e">
        <f t="shared" si="210"/>
        <v>#NUM!</v>
      </c>
      <c r="F397" s="349" t="e">
        <f t="shared" si="220"/>
        <v>#NUM!</v>
      </c>
      <c r="H397" s="45">
        <v>286</v>
      </c>
      <c r="I397" s="46">
        <f t="shared" si="233"/>
        <v>54970</v>
      </c>
      <c r="J397" s="346" t="e">
        <f t="shared" si="211"/>
        <v>#NUM!</v>
      </c>
      <c r="K397" s="347" t="e">
        <f t="shared" si="206"/>
        <v>#NUM!</v>
      </c>
      <c r="L397" s="348" t="e">
        <f t="shared" si="240"/>
        <v>#NUM!</v>
      </c>
      <c r="M397" s="349" t="e">
        <f t="shared" si="221"/>
        <v>#NUM!</v>
      </c>
      <c r="O397" s="45">
        <v>286</v>
      </c>
      <c r="P397" s="46">
        <f t="shared" si="234"/>
        <v>54970</v>
      </c>
      <c r="Q397" s="346" t="e">
        <f t="shared" si="212"/>
        <v>#NUM!</v>
      </c>
      <c r="R397" s="347" t="e">
        <f t="shared" si="207"/>
        <v>#NUM!</v>
      </c>
      <c r="S397" s="348" t="e">
        <f t="shared" si="222"/>
        <v>#NUM!</v>
      </c>
      <c r="T397" s="349" t="e">
        <f t="shared" si="223"/>
        <v>#NUM!</v>
      </c>
      <c r="V397" s="45">
        <v>286</v>
      </c>
      <c r="W397" s="46">
        <f t="shared" si="235"/>
        <v>54970</v>
      </c>
      <c r="X397" s="346" t="e">
        <f t="shared" si="213"/>
        <v>#NUM!</v>
      </c>
      <c r="Y397" s="347" t="e">
        <f t="shared" si="208"/>
        <v>#NUM!</v>
      </c>
      <c r="Z397" s="348" t="e">
        <f t="shared" si="224"/>
        <v>#NUM!</v>
      </c>
      <c r="AA397" s="349" t="e">
        <f t="shared" si="225"/>
        <v>#NUM!</v>
      </c>
      <c r="AC397" s="45">
        <v>286</v>
      </c>
      <c r="AD397" s="46">
        <f t="shared" si="236"/>
        <v>54970</v>
      </c>
      <c r="AE397" s="346" t="e">
        <f t="shared" si="226"/>
        <v>#NUM!</v>
      </c>
      <c r="AF397" s="347" t="e">
        <f t="shared" si="214"/>
        <v>#NUM!</v>
      </c>
      <c r="AG397" s="348" t="e">
        <f t="shared" si="227"/>
        <v>#NUM!</v>
      </c>
      <c r="AH397" s="349" t="e">
        <f t="shared" si="215"/>
        <v>#NUM!</v>
      </c>
      <c r="AJ397" s="45">
        <v>286</v>
      </c>
      <c r="AK397" s="46">
        <f t="shared" si="237"/>
        <v>54970</v>
      </c>
      <c r="AL397" s="346" t="e">
        <f t="shared" si="228"/>
        <v>#NUM!</v>
      </c>
      <c r="AM397" s="347" t="e">
        <f t="shared" si="216"/>
        <v>#NUM!</v>
      </c>
      <c r="AN397" s="348" t="e">
        <f t="shared" si="229"/>
        <v>#NUM!</v>
      </c>
      <c r="AO397" s="349" t="e">
        <f t="shared" si="217"/>
        <v>#NUM!</v>
      </c>
      <c r="AQ397" s="45">
        <v>286</v>
      </c>
      <c r="AR397" s="46">
        <f t="shared" si="238"/>
        <v>55001</v>
      </c>
      <c r="AS397" s="346">
        <f t="shared" si="230"/>
        <v>0</v>
      </c>
      <c r="AT397" s="347">
        <f t="shared" si="218"/>
        <v>0</v>
      </c>
      <c r="AU397" s="348">
        <f t="shared" si="231"/>
        <v>0</v>
      </c>
      <c r="AV397" s="349">
        <f t="shared" si="219"/>
        <v>0</v>
      </c>
    </row>
    <row r="398" spans="1:48" x14ac:dyDescent="0.45">
      <c r="A398" s="45">
        <v>287</v>
      </c>
      <c r="B398" s="46">
        <f t="shared" si="232"/>
        <v>55001</v>
      </c>
      <c r="C398" s="346" t="e">
        <f t="shared" si="239"/>
        <v>#NUM!</v>
      </c>
      <c r="D398" s="347" t="e">
        <f t="shared" si="209"/>
        <v>#NUM!</v>
      </c>
      <c r="E398" s="355" t="e">
        <f t="shared" si="210"/>
        <v>#NUM!</v>
      </c>
      <c r="F398" s="349" t="e">
        <f t="shared" si="220"/>
        <v>#NUM!</v>
      </c>
      <c r="H398" s="45">
        <v>287</v>
      </c>
      <c r="I398" s="46">
        <f t="shared" si="233"/>
        <v>55001</v>
      </c>
      <c r="J398" s="346" t="e">
        <f t="shared" si="211"/>
        <v>#NUM!</v>
      </c>
      <c r="K398" s="347" t="e">
        <f t="shared" si="206"/>
        <v>#NUM!</v>
      </c>
      <c r="L398" s="348" t="e">
        <f t="shared" si="240"/>
        <v>#NUM!</v>
      </c>
      <c r="M398" s="349" t="e">
        <f t="shared" si="221"/>
        <v>#NUM!</v>
      </c>
      <c r="O398" s="45">
        <v>287</v>
      </c>
      <c r="P398" s="46">
        <f t="shared" si="234"/>
        <v>55001</v>
      </c>
      <c r="Q398" s="346" t="e">
        <f t="shared" si="212"/>
        <v>#NUM!</v>
      </c>
      <c r="R398" s="347" t="e">
        <f t="shared" si="207"/>
        <v>#NUM!</v>
      </c>
      <c r="S398" s="348" t="e">
        <f t="shared" si="222"/>
        <v>#NUM!</v>
      </c>
      <c r="T398" s="349" t="e">
        <f t="shared" si="223"/>
        <v>#NUM!</v>
      </c>
      <c r="V398" s="45">
        <v>287</v>
      </c>
      <c r="W398" s="46">
        <f t="shared" si="235"/>
        <v>55001</v>
      </c>
      <c r="X398" s="346" t="e">
        <f t="shared" si="213"/>
        <v>#NUM!</v>
      </c>
      <c r="Y398" s="347" t="e">
        <f t="shared" si="208"/>
        <v>#NUM!</v>
      </c>
      <c r="Z398" s="348" t="e">
        <f t="shared" si="224"/>
        <v>#NUM!</v>
      </c>
      <c r="AA398" s="349" t="e">
        <f t="shared" si="225"/>
        <v>#NUM!</v>
      </c>
      <c r="AC398" s="45">
        <v>287</v>
      </c>
      <c r="AD398" s="46">
        <f t="shared" si="236"/>
        <v>55001</v>
      </c>
      <c r="AE398" s="346" t="e">
        <f t="shared" si="226"/>
        <v>#NUM!</v>
      </c>
      <c r="AF398" s="347" t="e">
        <f t="shared" si="214"/>
        <v>#NUM!</v>
      </c>
      <c r="AG398" s="348" t="e">
        <f t="shared" si="227"/>
        <v>#NUM!</v>
      </c>
      <c r="AH398" s="349" t="e">
        <f t="shared" si="215"/>
        <v>#NUM!</v>
      </c>
      <c r="AJ398" s="45">
        <v>287</v>
      </c>
      <c r="AK398" s="46">
        <f t="shared" si="237"/>
        <v>55001</v>
      </c>
      <c r="AL398" s="346" t="e">
        <f t="shared" si="228"/>
        <v>#NUM!</v>
      </c>
      <c r="AM398" s="347" t="e">
        <f t="shared" si="216"/>
        <v>#NUM!</v>
      </c>
      <c r="AN398" s="348" t="e">
        <f t="shared" si="229"/>
        <v>#NUM!</v>
      </c>
      <c r="AO398" s="349" t="e">
        <f t="shared" si="217"/>
        <v>#NUM!</v>
      </c>
      <c r="AQ398" s="45">
        <v>287</v>
      </c>
      <c r="AR398" s="46">
        <f t="shared" si="238"/>
        <v>55032</v>
      </c>
      <c r="AS398" s="346">
        <f t="shared" si="230"/>
        <v>0</v>
      </c>
      <c r="AT398" s="347">
        <f t="shared" si="218"/>
        <v>0</v>
      </c>
      <c r="AU398" s="348">
        <f t="shared" si="231"/>
        <v>0</v>
      </c>
      <c r="AV398" s="349">
        <f t="shared" si="219"/>
        <v>0</v>
      </c>
    </row>
    <row r="399" spans="1:48" ht="14.65" thickBot="1" x14ac:dyDescent="0.5">
      <c r="A399" s="47">
        <v>288</v>
      </c>
      <c r="B399" s="48">
        <f t="shared" si="232"/>
        <v>55032</v>
      </c>
      <c r="C399" s="350" t="e">
        <f t="shared" si="239"/>
        <v>#NUM!</v>
      </c>
      <c r="D399" s="351" t="e">
        <f t="shared" si="209"/>
        <v>#NUM!</v>
      </c>
      <c r="E399" s="356" t="e">
        <f t="shared" si="210"/>
        <v>#NUM!</v>
      </c>
      <c r="F399" s="353" t="e">
        <f t="shared" si="220"/>
        <v>#NUM!</v>
      </c>
      <c r="H399" s="47">
        <v>288</v>
      </c>
      <c r="I399" s="48">
        <f t="shared" si="233"/>
        <v>55032</v>
      </c>
      <c r="J399" s="350" t="e">
        <f t="shared" si="211"/>
        <v>#NUM!</v>
      </c>
      <c r="K399" s="351" t="e">
        <f t="shared" si="206"/>
        <v>#NUM!</v>
      </c>
      <c r="L399" s="352" t="e">
        <f t="shared" si="240"/>
        <v>#NUM!</v>
      </c>
      <c r="M399" s="353" t="e">
        <f t="shared" si="221"/>
        <v>#NUM!</v>
      </c>
      <c r="O399" s="47">
        <v>288</v>
      </c>
      <c r="P399" s="48">
        <f t="shared" si="234"/>
        <v>55032</v>
      </c>
      <c r="Q399" s="350" t="e">
        <f t="shared" si="212"/>
        <v>#NUM!</v>
      </c>
      <c r="R399" s="351" t="e">
        <f t="shared" si="207"/>
        <v>#NUM!</v>
      </c>
      <c r="S399" s="352" t="e">
        <f t="shared" si="222"/>
        <v>#NUM!</v>
      </c>
      <c r="T399" s="353" t="e">
        <f t="shared" si="223"/>
        <v>#NUM!</v>
      </c>
      <c r="V399" s="47">
        <v>288</v>
      </c>
      <c r="W399" s="48">
        <f t="shared" si="235"/>
        <v>55032</v>
      </c>
      <c r="X399" s="350" t="e">
        <f t="shared" si="213"/>
        <v>#NUM!</v>
      </c>
      <c r="Y399" s="351" t="e">
        <f t="shared" si="208"/>
        <v>#NUM!</v>
      </c>
      <c r="Z399" s="352" t="e">
        <f t="shared" si="224"/>
        <v>#NUM!</v>
      </c>
      <c r="AA399" s="353" t="e">
        <f t="shared" si="225"/>
        <v>#NUM!</v>
      </c>
      <c r="AC399" s="47">
        <v>288</v>
      </c>
      <c r="AD399" s="48">
        <f t="shared" si="236"/>
        <v>55032</v>
      </c>
      <c r="AE399" s="350" t="e">
        <f t="shared" si="226"/>
        <v>#NUM!</v>
      </c>
      <c r="AF399" s="351" t="e">
        <f t="shared" si="214"/>
        <v>#NUM!</v>
      </c>
      <c r="AG399" s="352" t="e">
        <f t="shared" si="227"/>
        <v>#NUM!</v>
      </c>
      <c r="AH399" s="353" t="e">
        <f t="shared" si="215"/>
        <v>#NUM!</v>
      </c>
      <c r="AJ399" s="47">
        <v>288</v>
      </c>
      <c r="AK399" s="48">
        <f t="shared" si="237"/>
        <v>55032</v>
      </c>
      <c r="AL399" s="350" t="e">
        <f t="shared" si="228"/>
        <v>#NUM!</v>
      </c>
      <c r="AM399" s="351" t="e">
        <f t="shared" si="216"/>
        <v>#NUM!</v>
      </c>
      <c r="AN399" s="352" t="e">
        <f t="shared" si="229"/>
        <v>#NUM!</v>
      </c>
      <c r="AO399" s="353" t="e">
        <f t="shared" si="217"/>
        <v>#NUM!</v>
      </c>
      <c r="AQ399" s="47">
        <v>288</v>
      </c>
      <c r="AR399" s="48">
        <f t="shared" si="238"/>
        <v>55062</v>
      </c>
      <c r="AS399" s="350">
        <f t="shared" si="230"/>
        <v>0</v>
      </c>
      <c r="AT399" s="351">
        <f t="shared" si="218"/>
        <v>0</v>
      </c>
      <c r="AU399" s="352">
        <f t="shared" si="231"/>
        <v>0</v>
      </c>
      <c r="AV399" s="353">
        <f t="shared" si="219"/>
        <v>0</v>
      </c>
    </row>
    <row r="400" spans="1:48" x14ac:dyDescent="0.45">
      <c r="A400" s="43">
        <v>289</v>
      </c>
      <c r="B400" s="44">
        <f t="shared" si="232"/>
        <v>55062</v>
      </c>
      <c r="C400" s="344" t="e">
        <f t="shared" si="239"/>
        <v>#NUM!</v>
      </c>
      <c r="D400" s="253" t="e">
        <f t="shared" si="209"/>
        <v>#NUM!</v>
      </c>
      <c r="E400" s="354" t="e">
        <f t="shared" si="210"/>
        <v>#NUM!</v>
      </c>
      <c r="F400" s="254" t="e">
        <f t="shared" si="220"/>
        <v>#NUM!</v>
      </c>
      <c r="H400" s="43">
        <v>289</v>
      </c>
      <c r="I400" s="44">
        <f t="shared" si="233"/>
        <v>55062</v>
      </c>
      <c r="J400" s="344" t="e">
        <f t="shared" si="211"/>
        <v>#NUM!</v>
      </c>
      <c r="K400" s="253" t="e">
        <f t="shared" si="206"/>
        <v>#NUM!</v>
      </c>
      <c r="L400" s="345" t="e">
        <f t="shared" si="240"/>
        <v>#NUM!</v>
      </c>
      <c r="M400" s="254" t="e">
        <f t="shared" si="221"/>
        <v>#NUM!</v>
      </c>
      <c r="O400" s="43">
        <v>289</v>
      </c>
      <c r="P400" s="44">
        <f t="shared" si="234"/>
        <v>55062</v>
      </c>
      <c r="Q400" s="344" t="e">
        <f t="shared" si="212"/>
        <v>#NUM!</v>
      </c>
      <c r="R400" s="253" t="e">
        <f t="shared" si="207"/>
        <v>#NUM!</v>
      </c>
      <c r="S400" s="345" t="e">
        <f t="shared" si="222"/>
        <v>#NUM!</v>
      </c>
      <c r="T400" s="254" t="e">
        <f t="shared" si="223"/>
        <v>#NUM!</v>
      </c>
      <c r="V400" s="43">
        <v>289</v>
      </c>
      <c r="W400" s="44">
        <f t="shared" si="235"/>
        <v>55062</v>
      </c>
      <c r="X400" s="344" t="e">
        <f t="shared" si="213"/>
        <v>#NUM!</v>
      </c>
      <c r="Y400" s="253" t="e">
        <f t="shared" si="208"/>
        <v>#NUM!</v>
      </c>
      <c r="Z400" s="345" t="e">
        <f t="shared" si="224"/>
        <v>#NUM!</v>
      </c>
      <c r="AA400" s="254" t="e">
        <f t="shared" si="225"/>
        <v>#NUM!</v>
      </c>
      <c r="AC400" s="43">
        <v>289</v>
      </c>
      <c r="AD400" s="44">
        <f t="shared" si="236"/>
        <v>55062</v>
      </c>
      <c r="AE400" s="344" t="e">
        <f t="shared" si="226"/>
        <v>#NUM!</v>
      </c>
      <c r="AF400" s="253" t="e">
        <f t="shared" si="214"/>
        <v>#NUM!</v>
      </c>
      <c r="AG400" s="345" t="e">
        <f t="shared" si="227"/>
        <v>#NUM!</v>
      </c>
      <c r="AH400" s="254" t="e">
        <f t="shared" si="215"/>
        <v>#NUM!</v>
      </c>
      <c r="AJ400" s="43">
        <v>289</v>
      </c>
      <c r="AK400" s="44">
        <f t="shared" si="237"/>
        <v>55062</v>
      </c>
      <c r="AL400" s="344" t="e">
        <f t="shared" si="228"/>
        <v>#NUM!</v>
      </c>
      <c r="AM400" s="253" t="e">
        <f t="shared" si="216"/>
        <v>#NUM!</v>
      </c>
      <c r="AN400" s="345" t="e">
        <f t="shared" si="229"/>
        <v>#NUM!</v>
      </c>
      <c r="AO400" s="254" t="e">
        <f t="shared" si="217"/>
        <v>#NUM!</v>
      </c>
      <c r="AQ400" s="43">
        <v>289</v>
      </c>
      <c r="AR400" s="44">
        <f t="shared" si="238"/>
        <v>55093</v>
      </c>
      <c r="AS400" s="344">
        <f t="shared" si="230"/>
        <v>0</v>
      </c>
      <c r="AT400" s="253">
        <f t="shared" si="218"/>
        <v>0</v>
      </c>
      <c r="AU400" s="345">
        <f t="shared" si="231"/>
        <v>0</v>
      </c>
      <c r="AV400" s="254">
        <f t="shared" si="219"/>
        <v>0</v>
      </c>
    </row>
    <row r="401" spans="1:48" x14ac:dyDescent="0.45">
      <c r="A401" s="45">
        <v>290</v>
      </c>
      <c r="B401" s="46">
        <f t="shared" si="232"/>
        <v>55093</v>
      </c>
      <c r="C401" s="346" t="e">
        <f t="shared" si="239"/>
        <v>#NUM!</v>
      </c>
      <c r="D401" s="347" t="e">
        <f t="shared" si="209"/>
        <v>#NUM!</v>
      </c>
      <c r="E401" s="355" t="e">
        <f t="shared" si="210"/>
        <v>#NUM!</v>
      </c>
      <c r="F401" s="349" t="e">
        <f t="shared" si="220"/>
        <v>#NUM!</v>
      </c>
      <c r="H401" s="45">
        <v>290</v>
      </c>
      <c r="I401" s="46">
        <f t="shared" si="233"/>
        <v>55093</v>
      </c>
      <c r="J401" s="346" t="e">
        <f t="shared" si="211"/>
        <v>#NUM!</v>
      </c>
      <c r="K401" s="347" t="e">
        <f t="shared" si="206"/>
        <v>#NUM!</v>
      </c>
      <c r="L401" s="348" t="e">
        <f t="shared" si="240"/>
        <v>#NUM!</v>
      </c>
      <c r="M401" s="349" t="e">
        <f t="shared" si="221"/>
        <v>#NUM!</v>
      </c>
      <c r="O401" s="45">
        <v>290</v>
      </c>
      <c r="P401" s="46">
        <f t="shared" si="234"/>
        <v>55093</v>
      </c>
      <c r="Q401" s="346" t="e">
        <f t="shared" si="212"/>
        <v>#NUM!</v>
      </c>
      <c r="R401" s="347" t="e">
        <f t="shared" si="207"/>
        <v>#NUM!</v>
      </c>
      <c r="S401" s="348" t="e">
        <f t="shared" si="222"/>
        <v>#NUM!</v>
      </c>
      <c r="T401" s="349" t="e">
        <f t="shared" si="223"/>
        <v>#NUM!</v>
      </c>
      <c r="V401" s="45">
        <v>290</v>
      </c>
      <c r="W401" s="46">
        <f t="shared" si="235"/>
        <v>55093</v>
      </c>
      <c r="X401" s="346" t="e">
        <f t="shared" si="213"/>
        <v>#NUM!</v>
      </c>
      <c r="Y401" s="347" t="e">
        <f t="shared" si="208"/>
        <v>#NUM!</v>
      </c>
      <c r="Z401" s="348" t="e">
        <f t="shared" si="224"/>
        <v>#NUM!</v>
      </c>
      <c r="AA401" s="349" t="e">
        <f t="shared" si="225"/>
        <v>#NUM!</v>
      </c>
      <c r="AC401" s="45">
        <v>290</v>
      </c>
      <c r="AD401" s="46">
        <f t="shared" si="236"/>
        <v>55093</v>
      </c>
      <c r="AE401" s="346" t="e">
        <f t="shared" si="226"/>
        <v>#NUM!</v>
      </c>
      <c r="AF401" s="347" t="e">
        <f t="shared" si="214"/>
        <v>#NUM!</v>
      </c>
      <c r="AG401" s="348" t="e">
        <f t="shared" si="227"/>
        <v>#NUM!</v>
      </c>
      <c r="AH401" s="349" t="e">
        <f t="shared" si="215"/>
        <v>#NUM!</v>
      </c>
      <c r="AJ401" s="45">
        <v>290</v>
      </c>
      <c r="AK401" s="46">
        <f t="shared" si="237"/>
        <v>55093</v>
      </c>
      <c r="AL401" s="346" t="e">
        <f t="shared" si="228"/>
        <v>#NUM!</v>
      </c>
      <c r="AM401" s="347" t="e">
        <f t="shared" si="216"/>
        <v>#NUM!</v>
      </c>
      <c r="AN401" s="348" t="e">
        <f t="shared" si="229"/>
        <v>#NUM!</v>
      </c>
      <c r="AO401" s="349" t="e">
        <f t="shared" si="217"/>
        <v>#NUM!</v>
      </c>
      <c r="AQ401" s="45">
        <v>290</v>
      </c>
      <c r="AR401" s="46">
        <f t="shared" si="238"/>
        <v>55123</v>
      </c>
      <c r="AS401" s="346">
        <f t="shared" si="230"/>
        <v>0</v>
      </c>
      <c r="AT401" s="347">
        <f t="shared" si="218"/>
        <v>0</v>
      </c>
      <c r="AU401" s="348">
        <f t="shared" si="231"/>
        <v>0</v>
      </c>
      <c r="AV401" s="349">
        <f t="shared" si="219"/>
        <v>0</v>
      </c>
    </row>
    <row r="402" spans="1:48" x14ac:dyDescent="0.45">
      <c r="A402" s="45">
        <v>291</v>
      </c>
      <c r="B402" s="46">
        <f t="shared" si="232"/>
        <v>55123</v>
      </c>
      <c r="C402" s="346" t="e">
        <f t="shared" si="239"/>
        <v>#NUM!</v>
      </c>
      <c r="D402" s="347" t="e">
        <f t="shared" si="209"/>
        <v>#NUM!</v>
      </c>
      <c r="E402" s="355" t="e">
        <f t="shared" si="210"/>
        <v>#NUM!</v>
      </c>
      <c r="F402" s="349" t="e">
        <f t="shared" si="220"/>
        <v>#NUM!</v>
      </c>
      <c r="H402" s="45">
        <v>291</v>
      </c>
      <c r="I402" s="46">
        <f t="shared" si="233"/>
        <v>55123</v>
      </c>
      <c r="J402" s="346" t="e">
        <f t="shared" si="211"/>
        <v>#NUM!</v>
      </c>
      <c r="K402" s="347" t="e">
        <f t="shared" si="206"/>
        <v>#NUM!</v>
      </c>
      <c r="L402" s="348" t="e">
        <f t="shared" si="240"/>
        <v>#NUM!</v>
      </c>
      <c r="M402" s="349" t="e">
        <f t="shared" si="221"/>
        <v>#NUM!</v>
      </c>
      <c r="O402" s="45">
        <v>291</v>
      </c>
      <c r="P402" s="46">
        <f t="shared" si="234"/>
        <v>55123</v>
      </c>
      <c r="Q402" s="346" t="e">
        <f t="shared" si="212"/>
        <v>#NUM!</v>
      </c>
      <c r="R402" s="347" t="e">
        <f t="shared" si="207"/>
        <v>#NUM!</v>
      </c>
      <c r="S402" s="348" t="e">
        <f t="shared" si="222"/>
        <v>#NUM!</v>
      </c>
      <c r="T402" s="349" t="e">
        <f t="shared" si="223"/>
        <v>#NUM!</v>
      </c>
      <c r="V402" s="45">
        <v>291</v>
      </c>
      <c r="W402" s="46">
        <f t="shared" si="235"/>
        <v>55123</v>
      </c>
      <c r="X402" s="346" t="e">
        <f t="shared" si="213"/>
        <v>#NUM!</v>
      </c>
      <c r="Y402" s="347" t="e">
        <f t="shared" si="208"/>
        <v>#NUM!</v>
      </c>
      <c r="Z402" s="348" t="e">
        <f t="shared" si="224"/>
        <v>#NUM!</v>
      </c>
      <c r="AA402" s="349" t="e">
        <f t="shared" si="225"/>
        <v>#NUM!</v>
      </c>
      <c r="AC402" s="45">
        <v>291</v>
      </c>
      <c r="AD402" s="46">
        <f t="shared" si="236"/>
        <v>55123</v>
      </c>
      <c r="AE402" s="346" t="e">
        <f t="shared" si="226"/>
        <v>#NUM!</v>
      </c>
      <c r="AF402" s="347" t="e">
        <f t="shared" si="214"/>
        <v>#NUM!</v>
      </c>
      <c r="AG402" s="348" t="e">
        <f t="shared" si="227"/>
        <v>#NUM!</v>
      </c>
      <c r="AH402" s="349" t="e">
        <f t="shared" si="215"/>
        <v>#NUM!</v>
      </c>
      <c r="AJ402" s="45">
        <v>291</v>
      </c>
      <c r="AK402" s="46">
        <f t="shared" si="237"/>
        <v>55123</v>
      </c>
      <c r="AL402" s="346" t="e">
        <f t="shared" si="228"/>
        <v>#NUM!</v>
      </c>
      <c r="AM402" s="347" t="e">
        <f t="shared" si="216"/>
        <v>#NUM!</v>
      </c>
      <c r="AN402" s="348" t="e">
        <f t="shared" si="229"/>
        <v>#NUM!</v>
      </c>
      <c r="AO402" s="349" t="e">
        <f t="shared" si="217"/>
        <v>#NUM!</v>
      </c>
      <c r="AQ402" s="45">
        <v>291</v>
      </c>
      <c r="AR402" s="46">
        <f t="shared" si="238"/>
        <v>55154</v>
      </c>
      <c r="AS402" s="346">
        <f t="shared" si="230"/>
        <v>0</v>
      </c>
      <c r="AT402" s="347">
        <f t="shared" si="218"/>
        <v>0</v>
      </c>
      <c r="AU402" s="348">
        <f t="shared" si="231"/>
        <v>0</v>
      </c>
      <c r="AV402" s="349">
        <f t="shared" si="219"/>
        <v>0</v>
      </c>
    </row>
    <row r="403" spans="1:48" x14ac:dyDescent="0.45">
      <c r="A403" s="45">
        <v>292</v>
      </c>
      <c r="B403" s="46">
        <f t="shared" si="232"/>
        <v>55154</v>
      </c>
      <c r="C403" s="346" t="e">
        <f t="shared" si="239"/>
        <v>#NUM!</v>
      </c>
      <c r="D403" s="347" t="e">
        <f t="shared" si="209"/>
        <v>#NUM!</v>
      </c>
      <c r="E403" s="355" t="e">
        <f t="shared" si="210"/>
        <v>#NUM!</v>
      </c>
      <c r="F403" s="349" t="e">
        <f t="shared" si="220"/>
        <v>#NUM!</v>
      </c>
      <c r="H403" s="45">
        <v>292</v>
      </c>
      <c r="I403" s="46">
        <f t="shared" si="233"/>
        <v>55154</v>
      </c>
      <c r="J403" s="346" t="e">
        <f t="shared" si="211"/>
        <v>#NUM!</v>
      </c>
      <c r="K403" s="347" t="e">
        <f t="shared" si="206"/>
        <v>#NUM!</v>
      </c>
      <c r="L403" s="348" t="e">
        <f t="shared" si="240"/>
        <v>#NUM!</v>
      </c>
      <c r="M403" s="349" t="e">
        <f t="shared" si="221"/>
        <v>#NUM!</v>
      </c>
      <c r="O403" s="45">
        <v>292</v>
      </c>
      <c r="P403" s="46">
        <f t="shared" si="234"/>
        <v>55154</v>
      </c>
      <c r="Q403" s="346" t="e">
        <f t="shared" si="212"/>
        <v>#NUM!</v>
      </c>
      <c r="R403" s="347" t="e">
        <f t="shared" si="207"/>
        <v>#NUM!</v>
      </c>
      <c r="S403" s="348" t="e">
        <f t="shared" si="222"/>
        <v>#NUM!</v>
      </c>
      <c r="T403" s="349" t="e">
        <f t="shared" si="223"/>
        <v>#NUM!</v>
      </c>
      <c r="V403" s="45">
        <v>292</v>
      </c>
      <c r="W403" s="46">
        <f t="shared" si="235"/>
        <v>55154</v>
      </c>
      <c r="X403" s="346" t="e">
        <f t="shared" si="213"/>
        <v>#NUM!</v>
      </c>
      <c r="Y403" s="347" t="e">
        <f t="shared" si="208"/>
        <v>#NUM!</v>
      </c>
      <c r="Z403" s="348" t="e">
        <f t="shared" si="224"/>
        <v>#NUM!</v>
      </c>
      <c r="AA403" s="349" t="e">
        <f t="shared" si="225"/>
        <v>#NUM!</v>
      </c>
      <c r="AC403" s="45">
        <v>292</v>
      </c>
      <c r="AD403" s="46">
        <f t="shared" si="236"/>
        <v>55154</v>
      </c>
      <c r="AE403" s="346" t="e">
        <f t="shared" si="226"/>
        <v>#NUM!</v>
      </c>
      <c r="AF403" s="347" t="e">
        <f t="shared" si="214"/>
        <v>#NUM!</v>
      </c>
      <c r="AG403" s="348" t="e">
        <f t="shared" si="227"/>
        <v>#NUM!</v>
      </c>
      <c r="AH403" s="349" t="e">
        <f t="shared" si="215"/>
        <v>#NUM!</v>
      </c>
      <c r="AJ403" s="45">
        <v>292</v>
      </c>
      <c r="AK403" s="46">
        <f t="shared" si="237"/>
        <v>55154</v>
      </c>
      <c r="AL403" s="346" t="e">
        <f t="shared" si="228"/>
        <v>#NUM!</v>
      </c>
      <c r="AM403" s="347" t="e">
        <f t="shared" si="216"/>
        <v>#NUM!</v>
      </c>
      <c r="AN403" s="348" t="e">
        <f t="shared" si="229"/>
        <v>#NUM!</v>
      </c>
      <c r="AO403" s="349" t="e">
        <f t="shared" si="217"/>
        <v>#NUM!</v>
      </c>
      <c r="AQ403" s="45">
        <v>292</v>
      </c>
      <c r="AR403" s="46">
        <f t="shared" si="238"/>
        <v>55185</v>
      </c>
      <c r="AS403" s="346">
        <f t="shared" si="230"/>
        <v>0</v>
      </c>
      <c r="AT403" s="347">
        <f t="shared" si="218"/>
        <v>0</v>
      </c>
      <c r="AU403" s="348">
        <f t="shared" si="231"/>
        <v>0</v>
      </c>
      <c r="AV403" s="349">
        <f t="shared" si="219"/>
        <v>0</v>
      </c>
    </row>
    <row r="404" spans="1:48" x14ac:dyDescent="0.45">
      <c r="A404" s="45">
        <v>293</v>
      </c>
      <c r="B404" s="46">
        <f t="shared" si="232"/>
        <v>55185</v>
      </c>
      <c r="C404" s="346" t="e">
        <f t="shared" si="239"/>
        <v>#NUM!</v>
      </c>
      <c r="D404" s="347" t="e">
        <f t="shared" si="209"/>
        <v>#NUM!</v>
      </c>
      <c r="E404" s="355" t="e">
        <f t="shared" si="210"/>
        <v>#NUM!</v>
      </c>
      <c r="F404" s="349" t="e">
        <f t="shared" si="220"/>
        <v>#NUM!</v>
      </c>
      <c r="H404" s="45">
        <v>293</v>
      </c>
      <c r="I404" s="46">
        <f t="shared" si="233"/>
        <v>55185</v>
      </c>
      <c r="J404" s="346" t="e">
        <f t="shared" si="211"/>
        <v>#NUM!</v>
      </c>
      <c r="K404" s="347" t="e">
        <f t="shared" si="206"/>
        <v>#NUM!</v>
      </c>
      <c r="L404" s="348" t="e">
        <f t="shared" si="240"/>
        <v>#NUM!</v>
      </c>
      <c r="M404" s="349" t="e">
        <f t="shared" si="221"/>
        <v>#NUM!</v>
      </c>
      <c r="O404" s="45">
        <v>293</v>
      </c>
      <c r="P404" s="46">
        <f t="shared" si="234"/>
        <v>55185</v>
      </c>
      <c r="Q404" s="346" t="e">
        <f t="shared" si="212"/>
        <v>#NUM!</v>
      </c>
      <c r="R404" s="347" t="e">
        <f t="shared" si="207"/>
        <v>#NUM!</v>
      </c>
      <c r="S404" s="348" t="e">
        <f t="shared" si="222"/>
        <v>#NUM!</v>
      </c>
      <c r="T404" s="349" t="e">
        <f t="shared" si="223"/>
        <v>#NUM!</v>
      </c>
      <c r="V404" s="45">
        <v>293</v>
      </c>
      <c r="W404" s="46">
        <f t="shared" si="235"/>
        <v>55185</v>
      </c>
      <c r="X404" s="346" t="e">
        <f t="shared" si="213"/>
        <v>#NUM!</v>
      </c>
      <c r="Y404" s="347" t="e">
        <f t="shared" si="208"/>
        <v>#NUM!</v>
      </c>
      <c r="Z404" s="348" t="e">
        <f t="shared" si="224"/>
        <v>#NUM!</v>
      </c>
      <c r="AA404" s="349" t="e">
        <f t="shared" si="225"/>
        <v>#NUM!</v>
      </c>
      <c r="AC404" s="45">
        <v>293</v>
      </c>
      <c r="AD404" s="46">
        <f t="shared" si="236"/>
        <v>55185</v>
      </c>
      <c r="AE404" s="346" t="e">
        <f t="shared" si="226"/>
        <v>#NUM!</v>
      </c>
      <c r="AF404" s="347" t="e">
        <f t="shared" si="214"/>
        <v>#NUM!</v>
      </c>
      <c r="AG404" s="348" t="e">
        <f t="shared" si="227"/>
        <v>#NUM!</v>
      </c>
      <c r="AH404" s="349" t="e">
        <f t="shared" si="215"/>
        <v>#NUM!</v>
      </c>
      <c r="AJ404" s="45">
        <v>293</v>
      </c>
      <c r="AK404" s="46">
        <f t="shared" si="237"/>
        <v>55185</v>
      </c>
      <c r="AL404" s="346" t="e">
        <f t="shared" si="228"/>
        <v>#NUM!</v>
      </c>
      <c r="AM404" s="347" t="e">
        <f t="shared" si="216"/>
        <v>#NUM!</v>
      </c>
      <c r="AN404" s="348" t="e">
        <f t="shared" si="229"/>
        <v>#NUM!</v>
      </c>
      <c r="AO404" s="349" t="e">
        <f t="shared" si="217"/>
        <v>#NUM!</v>
      </c>
      <c r="AQ404" s="45">
        <v>293</v>
      </c>
      <c r="AR404" s="46">
        <f t="shared" si="238"/>
        <v>55213</v>
      </c>
      <c r="AS404" s="346">
        <f t="shared" si="230"/>
        <v>0</v>
      </c>
      <c r="AT404" s="347">
        <f t="shared" si="218"/>
        <v>0</v>
      </c>
      <c r="AU404" s="348">
        <f t="shared" si="231"/>
        <v>0</v>
      </c>
      <c r="AV404" s="349">
        <f t="shared" si="219"/>
        <v>0</v>
      </c>
    </row>
    <row r="405" spans="1:48" x14ac:dyDescent="0.45">
      <c r="A405" s="45">
        <v>294</v>
      </c>
      <c r="B405" s="46">
        <f t="shared" si="232"/>
        <v>55213</v>
      </c>
      <c r="C405" s="346" t="e">
        <f t="shared" si="239"/>
        <v>#NUM!</v>
      </c>
      <c r="D405" s="347" t="e">
        <f t="shared" si="209"/>
        <v>#NUM!</v>
      </c>
      <c r="E405" s="355" t="e">
        <f t="shared" si="210"/>
        <v>#NUM!</v>
      </c>
      <c r="F405" s="349" t="e">
        <f t="shared" si="220"/>
        <v>#NUM!</v>
      </c>
      <c r="H405" s="45">
        <v>294</v>
      </c>
      <c r="I405" s="46">
        <f t="shared" si="233"/>
        <v>55213</v>
      </c>
      <c r="J405" s="346" t="e">
        <f t="shared" si="211"/>
        <v>#NUM!</v>
      </c>
      <c r="K405" s="347" t="e">
        <f t="shared" si="206"/>
        <v>#NUM!</v>
      </c>
      <c r="L405" s="348" t="e">
        <f t="shared" si="240"/>
        <v>#NUM!</v>
      </c>
      <c r="M405" s="349" t="e">
        <f t="shared" si="221"/>
        <v>#NUM!</v>
      </c>
      <c r="O405" s="45">
        <v>294</v>
      </c>
      <c r="P405" s="46">
        <f t="shared" si="234"/>
        <v>55213</v>
      </c>
      <c r="Q405" s="346" t="e">
        <f t="shared" si="212"/>
        <v>#NUM!</v>
      </c>
      <c r="R405" s="347" t="e">
        <f t="shared" si="207"/>
        <v>#NUM!</v>
      </c>
      <c r="S405" s="348" t="e">
        <f t="shared" si="222"/>
        <v>#NUM!</v>
      </c>
      <c r="T405" s="349" t="e">
        <f t="shared" si="223"/>
        <v>#NUM!</v>
      </c>
      <c r="V405" s="45">
        <v>294</v>
      </c>
      <c r="W405" s="46">
        <f t="shared" si="235"/>
        <v>55213</v>
      </c>
      <c r="X405" s="346" t="e">
        <f t="shared" si="213"/>
        <v>#NUM!</v>
      </c>
      <c r="Y405" s="347" t="e">
        <f t="shared" si="208"/>
        <v>#NUM!</v>
      </c>
      <c r="Z405" s="348" t="e">
        <f t="shared" si="224"/>
        <v>#NUM!</v>
      </c>
      <c r="AA405" s="349" t="e">
        <f t="shared" si="225"/>
        <v>#NUM!</v>
      </c>
      <c r="AC405" s="45">
        <v>294</v>
      </c>
      <c r="AD405" s="46">
        <f t="shared" si="236"/>
        <v>55213</v>
      </c>
      <c r="AE405" s="346" t="e">
        <f t="shared" si="226"/>
        <v>#NUM!</v>
      </c>
      <c r="AF405" s="347" t="e">
        <f t="shared" si="214"/>
        <v>#NUM!</v>
      </c>
      <c r="AG405" s="348" t="e">
        <f t="shared" si="227"/>
        <v>#NUM!</v>
      </c>
      <c r="AH405" s="349" t="e">
        <f t="shared" si="215"/>
        <v>#NUM!</v>
      </c>
      <c r="AJ405" s="45">
        <v>294</v>
      </c>
      <c r="AK405" s="46">
        <f t="shared" si="237"/>
        <v>55213</v>
      </c>
      <c r="AL405" s="346" t="e">
        <f t="shared" si="228"/>
        <v>#NUM!</v>
      </c>
      <c r="AM405" s="347" t="e">
        <f t="shared" si="216"/>
        <v>#NUM!</v>
      </c>
      <c r="AN405" s="348" t="e">
        <f t="shared" si="229"/>
        <v>#NUM!</v>
      </c>
      <c r="AO405" s="349" t="e">
        <f t="shared" si="217"/>
        <v>#NUM!</v>
      </c>
      <c r="AQ405" s="45">
        <v>294</v>
      </c>
      <c r="AR405" s="46">
        <f t="shared" si="238"/>
        <v>55244</v>
      </c>
      <c r="AS405" s="346">
        <f t="shared" si="230"/>
        <v>0</v>
      </c>
      <c r="AT405" s="347">
        <f t="shared" si="218"/>
        <v>0</v>
      </c>
      <c r="AU405" s="348">
        <f t="shared" si="231"/>
        <v>0</v>
      </c>
      <c r="AV405" s="349">
        <f t="shared" si="219"/>
        <v>0</v>
      </c>
    </row>
    <row r="406" spans="1:48" x14ac:dyDescent="0.45">
      <c r="A406" s="45">
        <v>295</v>
      </c>
      <c r="B406" s="46">
        <f t="shared" si="232"/>
        <v>55244</v>
      </c>
      <c r="C406" s="346" t="e">
        <f t="shared" si="239"/>
        <v>#NUM!</v>
      </c>
      <c r="D406" s="347" t="e">
        <f t="shared" si="209"/>
        <v>#NUM!</v>
      </c>
      <c r="E406" s="355" t="e">
        <f t="shared" si="210"/>
        <v>#NUM!</v>
      </c>
      <c r="F406" s="349" t="e">
        <f t="shared" si="220"/>
        <v>#NUM!</v>
      </c>
      <c r="H406" s="45">
        <v>295</v>
      </c>
      <c r="I406" s="46">
        <f t="shared" si="233"/>
        <v>55244</v>
      </c>
      <c r="J406" s="346" t="e">
        <f t="shared" si="211"/>
        <v>#NUM!</v>
      </c>
      <c r="K406" s="347" t="e">
        <f t="shared" si="206"/>
        <v>#NUM!</v>
      </c>
      <c r="L406" s="348" t="e">
        <f t="shared" si="240"/>
        <v>#NUM!</v>
      </c>
      <c r="M406" s="349" t="e">
        <f t="shared" si="221"/>
        <v>#NUM!</v>
      </c>
      <c r="O406" s="45">
        <v>295</v>
      </c>
      <c r="P406" s="46">
        <f t="shared" si="234"/>
        <v>55244</v>
      </c>
      <c r="Q406" s="346" t="e">
        <f t="shared" si="212"/>
        <v>#NUM!</v>
      </c>
      <c r="R406" s="347" t="e">
        <f t="shared" si="207"/>
        <v>#NUM!</v>
      </c>
      <c r="S406" s="348" t="e">
        <f t="shared" si="222"/>
        <v>#NUM!</v>
      </c>
      <c r="T406" s="349" t="e">
        <f t="shared" si="223"/>
        <v>#NUM!</v>
      </c>
      <c r="V406" s="45">
        <v>295</v>
      </c>
      <c r="W406" s="46">
        <f t="shared" si="235"/>
        <v>55244</v>
      </c>
      <c r="X406" s="346" t="e">
        <f t="shared" si="213"/>
        <v>#NUM!</v>
      </c>
      <c r="Y406" s="347" t="e">
        <f t="shared" si="208"/>
        <v>#NUM!</v>
      </c>
      <c r="Z406" s="348" t="e">
        <f t="shared" si="224"/>
        <v>#NUM!</v>
      </c>
      <c r="AA406" s="349" t="e">
        <f t="shared" si="225"/>
        <v>#NUM!</v>
      </c>
      <c r="AC406" s="45">
        <v>295</v>
      </c>
      <c r="AD406" s="46">
        <f t="shared" si="236"/>
        <v>55244</v>
      </c>
      <c r="AE406" s="346" t="e">
        <f t="shared" si="226"/>
        <v>#NUM!</v>
      </c>
      <c r="AF406" s="347" t="e">
        <f t="shared" si="214"/>
        <v>#NUM!</v>
      </c>
      <c r="AG406" s="348" t="e">
        <f t="shared" si="227"/>
        <v>#NUM!</v>
      </c>
      <c r="AH406" s="349" t="e">
        <f t="shared" si="215"/>
        <v>#NUM!</v>
      </c>
      <c r="AJ406" s="45">
        <v>295</v>
      </c>
      <c r="AK406" s="46">
        <f t="shared" si="237"/>
        <v>55244</v>
      </c>
      <c r="AL406" s="346" t="e">
        <f t="shared" si="228"/>
        <v>#NUM!</v>
      </c>
      <c r="AM406" s="347" t="e">
        <f t="shared" si="216"/>
        <v>#NUM!</v>
      </c>
      <c r="AN406" s="348" t="e">
        <f t="shared" si="229"/>
        <v>#NUM!</v>
      </c>
      <c r="AO406" s="349" t="e">
        <f t="shared" si="217"/>
        <v>#NUM!</v>
      </c>
      <c r="AQ406" s="45">
        <v>295</v>
      </c>
      <c r="AR406" s="46">
        <f t="shared" si="238"/>
        <v>55274</v>
      </c>
      <c r="AS406" s="346">
        <f t="shared" si="230"/>
        <v>0</v>
      </c>
      <c r="AT406" s="347">
        <f t="shared" si="218"/>
        <v>0</v>
      </c>
      <c r="AU406" s="348">
        <f t="shared" si="231"/>
        <v>0</v>
      </c>
      <c r="AV406" s="349">
        <f t="shared" si="219"/>
        <v>0</v>
      </c>
    </row>
    <row r="407" spans="1:48" x14ac:dyDescent="0.45">
      <c r="A407" s="45">
        <v>296</v>
      </c>
      <c r="B407" s="46">
        <f t="shared" si="232"/>
        <v>55274</v>
      </c>
      <c r="C407" s="346" t="e">
        <f t="shared" si="239"/>
        <v>#NUM!</v>
      </c>
      <c r="D407" s="347" t="e">
        <f t="shared" si="209"/>
        <v>#NUM!</v>
      </c>
      <c r="E407" s="355" t="e">
        <f t="shared" si="210"/>
        <v>#NUM!</v>
      </c>
      <c r="F407" s="349" t="e">
        <f t="shared" si="220"/>
        <v>#NUM!</v>
      </c>
      <c r="H407" s="45">
        <v>296</v>
      </c>
      <c r="I407" s="46">
        <f t="shared" si="233"/>
        <v>55274</v>
      </c>
      <c r="J407" s="346" t="e">
        <f t="shared" si="211"/>
        <v>#NUM!</v>
      </c>
      <c r="K407" s="347" t="e">
        <f t="shared" si="206"/>
        <v>#NUM!</v>
      </c>
      <c r="L407" s="348" t="e">
        <f t="shared" si="240"/>
        <v>#NUM!</v>
      </c>
      <c r="M407" s="349" t="e">
        <f t="shared" si="221"/>
        <v>#NUM!</v>
      </c>
      <c r="O407" s="45">
        <v>296</v>
      </c>
      <c r="P407" s="46">
        <f t="shared" si="234"/>
        <v>55274</v>
      </c>
      <c r="Q407" s="346" t="e">
        <f t="shared" si="212"/>
        <v>#NUM!</v>
      </c>
      <c r="R407" s="347" t="e">
        <f t="shared" si="207"/>
        <v>#NUM!</v>
      </c>
      <c r="S407" s="348" t="e">
        <f t="shared" si="222"/>
        <v>#NUM!</v>
      </c>
      <c r="T407" s="349" t="e">
        <f t="shared" si="223"/>
        <v>#NUM!</v>
      </c>
      <c r="V407" s="45">
        <v>296</v>
      </c>
      <c r="W407" s="46">
        <f t="shared" si="235"/>
        <v>55274</v>
      </c>
      <c r="X407" s="346" t="e">
        <f t="shared" si="213"/>
        <v>#NUM!</v>
      </c>
      <c r="Y407" s="347" t="e">
        <f t="shared" si="208"/>
        <v>#NUM!</v>
      </c>
      <c r="Z407" s="348" t="e">
        <f t="shared" si="224"/>
        <v>#NUM!</v>
      </c>
      <c r="AA407" s="349" t="e">
        <f t="shared" si="225"/>
        <v>#NUM!</v>
      </c>
      <c r="AC407" s="45">
        <v>296</v>
      </c>
      <c r="AD407" s="46">
        <f t="shared" si="236"/>
        <v>55274</v>
      </c>
      <c r="AE407" s="346" t="e">
        <f t="shared" si="226"/>
        <v>#NUM!</v>
      </c>
      <c r="AF407" s="347" t="e">
        <f t="shared" si="214"/>
        <v>#NUM!</v>
      </c>
      <c r="AG407" s="348" t="e">
        <f t="shared" si="227"/>
        <v>#NUM!</v>
      </c>
      <c r="AH407" s="349" t="e">
        <f t="shared" si="215"/>
        <v>#NUM!</v>
      </c>
      <c r="AJ407" s="45">
        <v>296</v>
      </c>
      <c r="AK407" s="46">
        <f t="shared" si="237"/>
        <v>55274</v>
      </c>
      <c r="AL407" s="346" t="e">
        <f t="shared" si="228"/>
        <v>#NUM!</v>
      </c>
      <c r="AM407" s="347" t="e">
        <f t="shared" si="216"/>
        <v>#NUM!</v>
      </c>
      <c r="AN407" s="348" t="e">
        <f t="shared" si="229"/>
        <v>#NUM!</v>
      </c>
      <c r="AO407" s="349" t="e">
        <f t="shared" si="217"/>
        <v>#NUM!</v>
      </c>
      <c r="AQ407" s="45">
        <v>296</v>
      </c>
      <c r="AR407" s="46">
        <f t="shared" si="238"/>
        <v>55305</v>
      </c>
      <c r="AS407" s="346">
        <f t="shared" si="230"/>
        <v>0</v>
      </c>
      <c r="AT407" s="347">
        <f t="shared" si="218"/>
        <v>0</v>
      </c>
      <c r="AU407" s="348">
        <f t="shared" si="231"/>
        <v>0</v>
      </c>
      <c r="AV407" s="349">
        <f t="shared" si="219"/>
        <v>0</v>
      </c>
    </row>
    <row r="408" spans="1:48" x14ac:dyDescent="0.45">
      <c r="A408" s="45">
        <v>297</v>
      </c>
      <c r="B408" s="46">
        <f t="shared" si="232"/>
        <v>55305</v>
      </c>
      <c r="C408" s="346" t="e">
        <f t="shared" si="239"/>
        <v>#NUM!</v>
      </c>
      <c r="D408" s="347" t="e">
        <f t="shared" si="209"/>
        <v>#NUM!</v>
      </c>
      <c r="E408" s="355" t="e">
        <f t="shared" si="210"/>
        <v>#NUM!</v>
      </c>
      <c r="F408" s="349" t="e">
        <f t="shared" si="220"/>
        <v>#NUM!</v>
      </c>
      <c r="H408" s="45">
        <v>297</v>
      </c>
      <c r="I408" s="46">
        <f t="shared" si="233"/>
        <v>55305</v>
      </c>
      <c r="J408" s="346" t="e">
        <f t="shared" si="211"/>
        <v>#NUM!</v>
      </c>
      <c r="K408" s="347" t="e">
        <f t="shared" si="206"/>
        <v>#NUM!</v>
      </c>
      <c r="L408" s="348" t="e">
        <f t="shared" si="240"/>
        <v>#NUM!</v>
      </c>
      <c r="M408" s="349" t="e">
        <f t="shared" si="221"/>
        <v>#NUM!</v>
      </c>
      <c r="O408" s="45">
        <v>297</v>
      </c>
      <c r="P408" s="46">
        <f t="shared" si="234"/>
        <v>55305</v>
      </c>
      <c r="Q408" s="346" t="e">
        <f t="shared" si="212"/>
        <v>#NUM!</v>
      </c>
      <c r="R408" s="347" t="e">
        <f t="shared" si="207"/>
        <v>#NUM!</v>
      </c>
      <c r="S408" s="348" t="e">
        <f t="shared" si="222"/>
        <v>#NUM!</v>
      </c>
      <c r="T408" s="349" t="e">
        <f t="shared" si="223"/>
        <v>#NUM!</v>
      </c>
      <c r="V408" s="45">
        <v>297</v>
      </c>
      <c r="W408" s="46">
        <f t="shared" si="235"/>
        <v>55305</v>
      </c>
      <c r="X408" s="346" t="e">
        <f t="shared" si="213"/>
        <v>#NUM!</v>
      </c>
      <c r="Y408" s="347" t="e">
        <f t="shared" si="208"/>
        <v>#NUM!</v>
      </c>
      <c r="Z408" s="348" t="e">
        <f t="shared" si="224"/>
        <v>#NUM!</v>
      </c>
      <c r="AA408" s="349" t="e">
        <f t="shared" si="225"/>
        <v>#NUM!</v>
      </c>
      <c r="AC408" s="45">
        <v>297</v>
      </c>
      <c r="AD408" s="46">
        <f t="shared" si="236"/>
        <v>55305</v>
      </c>
      <c r="AE408" s="346" t="e">
        <f t="shared" si="226"/>
        <v>#NUM!</v>
      </c>
      <c r="AF408" s="347" t="e">
        <f t="shared" si="214"/>
        <v>#NUM!</v>
      </c>
      <c r="AG408" s="348" t="e">
        <f t="shared" si="227"/>
        <v>#NUM!</v>
      </c>
      <c r="AH408" s="349" t="e">
        <f t="shared" si="215"/>
        <v>#NUM!</v>
      </c>
      <c r="AJ408" s="45">
        <v>297</v>
      </c>
      <c r="AK408" s="46">
        <f t="shared" si="237"/>
        <v>55305</v>
      </c>
      <c r="AL408" s="346" t="e">
        <f t="shared" si="228"/>
        <v>#NUM!</v>
      </c>
      <c r="AM408" s="347" t="e">
        <f t="shared" si="216"/>
        <v>#NUM!</v>
      </c>
      <c r="AN408" s="348" t="e">
        <f t="shared" si="229"/>
        <v>#NUM!</v>
      </c>
      <c r="AO408" s="349" t="e">
        <f t="shared" si="217"/>
        <v>#NUM!</v>
      </c>
      <c r="AQ408" s="45">
        <v>297</v>
      </c>
      <c r="AR408" s="46">
        <f t="shared" si="238"/>
        <v>55335</v>
      </c>
      <c r="AS408" s="346">
        <f t="shared" si="230"/>
        <v>0</v>
      </c>
      <c r="AT408" s="347">
        <f t="shared" si="218"/>
        <v>0</v>
      </c>
      <c r="AU408" s="348">
        <f t="shared" si="231"/>
        <v>0</v>
      </c>
      <c r="AV408" s="349">
        <f t="shared" si="219"/>
        <v>0</v>
      </c>
    </row>
    <row r="409" spans="1:48" x14ac:dyDescent="0.45">
      <c r="A409" s="45">
        <v>298</v>
      </c>
      <c r="B409" s="46">
        <f t="shared" si="232"/>
        <v>55335</v>
      </c>
      <c r="C409" s="346" t="e">
        <f t="shared" si="239"/>
        <v>#NUM!</v>
      </c>
      <c r="D409" s="347" t="e">
        <f t="shared" si="209"/>
        <v>#NUM!</v>
      </c>
      <c r="E409" s="355" t="e">
        <f t="shared" si="210"/>
        <v>#NUM!</v>
      </c>
      <c r="F409" s="349" t="e">
        <f t="shared" si="220"/>
        <v>#NUM!</v>
      </c>
      <c r="H409" s="45">
        <v>298</v>
      </c>
      <c r="I409" s="46">
        <f t="shared" si="233"/>
        <v>55335</v>
      </c>
      <c r="J409" s="346" t="e">
        <f t="shared" si="211"/>
        <v>#NUM!</v>
      </c>
      <c r="K409" s="347" t="e">
        <f t="shared" si="206"/>
        <v>#NUM!</v>
      </c>
      <c r="L409" s="348" t="e">
        <f t="shared" si="240"/>
        <v>#NUM!</v>
      </c>
      <c r="M409" s="349" t="e">
        <f t="shared" si="221"/>
        <v>#NUM!</v>
      </c>
      <c r="O409" s="45">
        <v>298</v>
      </c>
      <c r="P409" s="46">
        <f t="shared" si="234"/>
        <v>55335</v>
      </c>
      <c r="Q409" s="346" t="e">
        <f t="shared" si="212"/>
        <v>#NUM!</v>
      </c>
      <c r="R409" s="347" t="e">
        <f t="shared" si="207"/>
        <v>#NUM!</v>
      </c>
      <c r="S409" s="348" t="e">
        <f t="shared" si="222"/>
        <v>#NUM!</v>
      </c>
      <c r="T409" s="349" t="e">
        <f t="shared" si="223"/>
        <v>#NUM!</v>
      </c>
      <c r="V409" s="45">
        <v>298</v>
      </c>
      <c r="W409" s="46">
        <f t="shared" si="235"/>
        <v>55335</v>
      </c>
      <c r="X409" s="346" t="e">
        <f t="shared" si="213"/>
        <v>#NUM!</v>
      </c>
      <c r="Y409" s="347" t="e">
        <f t="shared" si="208"/>
        <v>#NUM!</v>
      </c>
      <c r="Z409" s="348" t="e">
        <f t="shared" si="224"/>
        <v>#NUM!</v>
      </c>
      <c r="AA409" s="349" t="e">
        <f t="shared" si="225"/>
        <v>#NUM!</v>
      </c>
      <c r="AC409" s="45">
        <v>298</v>
      </c>
      <c r="AD409" s="46">
        <f t="shared" si="236"/>
        <v>55335</v>
      </c>
      <c r="AE409" s="346" t="e">
        <f t="shared" si="226"/>
        <v>#NUM!</v>
      </c>
      <c r="AF409" s="347" t="e">
        <f t="shared" si="214"/>
        <v>#NUM!</v>
      </c>
      <c r="AG409" s="348" t="e">
        <f t="shared" si="227"/>
        <v>#NUM!</v>
      </c>
      <c r="AH409" s="349" t="e">
        <f t="shared" si="215"/>
        <v>#NUM!</v>
      </c>
      <c r="AJ409" s="45">
        <v>298</v>
      </c>
      <c r="AK409" s="46">
        <f t="shared" si="237"/>
        <v>55335</v>
      </c>
      <c r="AL409" s="346" t="e">
        <f t="shared" si="228"/>
        <v>#NUM!</v>
      </c>
      <c r="AM409" s="347" t="e">
        <f t="shared" si="216"/>
        <v>#NUM!</v>
      </c>
      <c r="AN409" s="348" t="e">
        <f t="shared" si="229"/>
        <v>#NUM!</v>
      </c>
      <c r="AO409" s="349" t="e">
        <f t="shared" si="217"/>
        <v>#NUM!</v>
      </c>
      <c r="AQ409" s="45">
        <v>298</v>
      </c>
      <c r="AR409" s="46">
        <f t="shared" si="238"/>
        <v>55366</v>
      </c>
      <c r="AS409" s="346">
        <f t="shared" si="230"/>
        <v>0</v>
      </c>
      <c r="AT409" s="347">
        <f t="shared" si="218"/>
        <v>0</v>
      </c>
      <c r="AU409" s="348">
        <f t="shared" si="231"/>
        <v>0</v>
      </c>
      <c r="AV409" s="349">
        <f t="shared" si="219"/>
        <v>0</v>
      </c>
    </row>
    <row r="410" spans="1:48" x14ac:dyDescent="0.45">
      <c r="A410" s="45">
        <v>299</v>
      </c>
      <c r="B410" s="46">
        <f t="shared" si="232"/>
        <v>55366</v>
      </c>
      <c r="C410" s="346" t="e">
        <f t="shared" si="239"/>
        <v>#NUM!</v>
      </c>
      <c r="D410" s="347" t="e">
        <f t="shared" si="209"/>
        <v>#NUM!</v>
      </c>
      <c r="E410" s="355" t="e">
        <f t="shared" si="210"/>
        <v>#NUM!</v>
      </c>
      <c r="F410" s="349" t="e">
        <f t="shared" si="220"/>
        <v>#NUM!</v>
      </c>
      <c r="H410" s="45">
        <v>299</v>
      </c>
      <c r="I410" s="46">
        <f t="shared" si="233"/>
        <v>55366</v>
      </c>
      <c r="J410" s="346" t="e">
        <f t="shared" si="211"/>
        <v>#NUM!</v>
      </c>
      <c r="K410" s="347" t="e">
        <f t="shared" si="206"/>
        <v>#NUM!</v>
      </c>
      <c r="L410" s="348" t="e">
        <f t="shared" si="240"/>
        <v>#NUM!</v>
      </c>
      <c r="M410" s="349" t="e">
        <f t="shared" si="221"/>
        <v>#NUM!</v>
      </c>
      <c r="O410" s="45">
        <v>299</v>
      </c>
      <c r="P410" s="46">
        <f t="shared" si="234"/>
        <v>55366</v>
      </c>
      <c r="Q410" s="346" t="e">
        <f t="shared" si="212"/>
        <v>#NUM!</v>
      </c>
      <c r="R410" s="347" t="e">
        <f t="shared" si="207"/>
        <v>#NUM!</v>
      </c>
      <c r="S410" s="348" t="e">
        <f t="shared" si="222"/>
        <v>#NUM!</v>
      </c>
      <c r="T410" s="349" t="e">
        <f t="shared" si="223"/>
        <v>#NUM!</v>
      </c>
      <c r="V410" s="45">
        <v>299</v>
      </c>
      <c r="W410" s="46">
        <f t="shared" si="235"/>
        <v>55366</v>
      </c>
      <c r="X410" s="346" t="e">
        <f t="shared" si="213"/>
        <v>#NUM!</v>
      </c>
      <c r="Y410" s="347" t="e">
        <f t="shared" si="208"/>
        <v>#NUM!</v>
      </c>
      <c r="Z410" s="348" t="e">
        <f t="shared" si="224"/>
        <v>#NUM!</v>
      </c>
      <c r="AA410" s="349" t="e">
        <f t="shared" si="225"/>
        <v>#NUM!</v>
      </c>
      <c r="AC410" s="45">
        <v>299</v>
      </c>
      <c r="AD410" s="46">
        <f t="shared" si="236"/>
        <v>55366</v>
      </c>
      <c r="AE410" s="346" t="e">
        <f t="shared" si="226"/>
        <v>#NUM!</v>
      </c>
      <c r="AF410" s="347" t="e">
        <f t="shared" si="214"/>
        <v>#NUM!</v>
      </c>
      <c r="AG410" s="348" t="e">
        <f t="shared" si="227"/>
        <v>#NUM!</v>
      </c>
      <c r="AH410" s="349" t="e">
        <f t="shared" si="215"/>
        <v>#NUM!</v>
      </c>
      <c r="AJ410" s="45">
        <v>299</v>
      </c>
      <c r="AK410" s="46">
        <f t="shared" si="237"/>
        <v>55366</v>
      </c>
      <c r="AL410" s="346" t="e">
        <f t="shared" si="228"/>
        <v>#NUM!</v>
      </c>
      <c r="AM410" s="347" t="e">
        <f t="shared" si="216"/>
        <v>#NUM!</v>
      </c>
      <c r="AN410" s="348" t="e">
        <f t="shared" si="229"/>
        <v>#NUM!</v>
      </c>
      <c r="AO410" s="349" t="e">
        <f t="shared" si="217"/>
        <v>#NUM!</v>
      </c>
      <c r="AQ410" s="45">
        <v>299</v>
      </c>
      <c r="AR410" s="46">
        <f t="shared" si="238"/>
        <v>55397</v>
      </c>
      <c r="AS410" s="346">
        <f t="shared" si="230"/>
        <v>0</v>
      </c>
      <c r="AT410" s="347">
        <f t="shared" si="218"/>
        <v>0</v>
      </c>
      <c r="AU410" s="348">
        <f t="shared" si="231"/>
        <v>0</v>
      </c>
      <c r="AV410" s="349">
        <f t="shared" si="219"/>
        <v>0</v>
      </c>
    </row>
    <row r="411" spans="1:48" ht="14.65" thickBot="1" x14ac:dyDescent="0.5">
      <c r="A411" s="47">
        <v>300</v>
      </c>
      <c r="B411" s="48">
        <f t="shared" si="232"/>
        <v>55397</v>
      </c>
      <c r="C411" s="350" t="e">
        <f t="shared" si="239"/>
        <v>#NUM!</v>
      </c>
      <c r="D411" s="351" t="e">
        <f t="shared" si="209"/>
        <v>#NUM!</v>
      </c>
      <c r="E411" s="356" t="e">
        <f t="shared" si="210"/>
        <v>#NUM!</v>
      </c>
      <c r="F411" s="353" t="e">
        <f t="shared" si="220"/>
        <v>#NUM!</v>
      </c>
      <c r="H411" s="47">
        <v>300</v>
      </c>
      <c r="I411" s="48">
        <f t="shared" si="233"/>
        <v>55397</v>
      </c>
      <c r="J411" s="350" t="e">
        <f t="shared" si="211"/>
        <v>#NUM!</v>
      </c>
      <c r="K411" s="351" t="e">
        <f t="shared" si="206"/>
        <v>#NUM!</v>
      </c>
      <c r="L411" s="352" t="e">
        <f t="shared" si="240"/>
        <v>#NUM!</v>
      </c>
      <c r="M411" s="353" t="e">
        <f t="shared" si="221"/>
        <v>#NUM!</v>
      </c>
      <c r="O411" s="47">
        <v>300</v>
      </c>
      <c r="P411" s="48">
        <f t="shared" si="234"/>
        <v>55397</v>
      </c>
      <c r="Q411" s="350" t="e">
        <f t="shared" si="212"/>
        <v>#NUM!</v>
      </c>
      <c r="R411" s="351" t="e">
        <f t="shared" si="207"/>
        <v>#NUM!</v>
      </c>
      <c r="S411" s="352" t="e">
        <f t="shared" si="222"/>
        <v>#NUM!</v>
      </c>
      <c r="T411" s="353" t="e">
        <f t="shared" si="223"/>
        <v>#NUM!</v>
      </c>
      <c r="V411" s="47">
        <v>300</v>
      </c>
      <c r="W411" s="48">
        <f t="shared" si="235"/>
        <v>55397</v>
      </c>
      <c r="X411" s="350" t="e">
        <f t="shared" si="213"/>
        <v>#NUM!</v>
      </c>
      <c r="Y411" s="351" t="e">
        <f t="shared" si="208"/>
        <v>#NUM!</v>
      </c>
      <c r="Z411" s="352" t="e">
        <f t="shared" si="224"/>
        <v>#NUM!</v>
      </c>
      <c r="AA411" s="353" t="e">
        <f t="shared" si="225"/>
        <v>#NUM!</v>
      </c>
      <c r="AC411" s="47">
        <v>300</v>
      </c>
      <c r="AD411" s="48">
        <f t="shared" si="236"/>
        <v>55397</v>
      </c>
      <c r="AE411" s="350" t="e">
        <f t="shared" si="226"/>
        <v>#NUM!</v>
      </c>
      <c r="AF411" s="351" t="e">
        <f t="shared" si="214"/>
        <v>#NUM!</v>
      </c>
      <c r="AG411" s="352" t="e">
        <f t="shared" si="227"/>
        <v>#NUM!</v>
      </c>
      <c r="AH411" s="353" t="e">
        <f t="shared" si="215"/>
        <v>#NUM!</v>
      </c>
      <c r="AJ411" s="47">
        <v>300</v>
      </c>
      <c r="AK411" s="48">
        <f t="shared" si="237"/>
        <v>55397</v>
      </c>
      <c r="AL411" s="350" t="e">
        <f t="shared" si="228"/>
        <v>#NUM!</v>
      </c>
      <c r="AM411" s="351" t="e">
        <f t="shared" si="216"/>
        <v>#NUM!</v>
      </c>
      <c r="AN411" s="352" t="e">
        <f t="shared" si="229"/>
        <v>#NUM!</v>
      </c>
      <c r="AO411" s="353" t="e">
        <f t="shared" si="217"/>
        <v>#NUM!</v>
      </c>
      <c r="AQ411" s="47">
        <v>300</v>
      </c>
      <c r="AR411" s="48">
        <f t="shared" si="238"/>
        <v>55427</v>
      </c>
      <c r="AS411" s="350">
        <f t="shared" si="230"/>
        <v>0</v>
      </c>
      <c r="AT411" s="351">
        <f t="shared" si="218"/>
        <v>0</v>
      </c>
      <c r="AU411" s="352">
        <f t="shared" si="231"/>
        <v>0</v>
      </c>
      <c r="AV411" s="353">
        <f t="shared" si="219"/>
        <v>0</v>
      </c>
    </row>
    <row r="412" spans="1:48" x14ac:dyDescent="0.45">
      <c r="A412" s="43">
        <v>301</v>
      </c>
      <c r="B412" s="44">
        <f t="shared" si="232"/>
        <v>55427</v>
      </c>
      <c r="C412" s="344" t="e">
        <f t="shared" si="239"/>
        <v>#NUM!</v>
      </c>
      <c r="D412" s="253" t="e">
        <f t="shared" si="209"/>
        <v>#NUM!</v>
      </c>
      <c r="E412" s="354" t="e">
        <f t="shared" si="210"/>
        <v>#NUM!</v>
      </c>
      <c r="F412" s="254" t="e">
        <f t="shared" si="220"/>
        <v>#NUM!</v>
      </c>
      <c r="H412" s="43">
        <v>301</v>
      </c>
      <c r="I412" s="44">
        <f t="shared" si="233"/>
        <v>55427</v>
      </c>
      <c r="J412" s="344" t="e">
        <f t="shared" si="211"/>
        <v>#NUM!</v>
      </c>
      <c r="K412" s="253" t="e">
        <f t="shared" si="206"/>
        <v>#NUM!</v>
      </c>
      <c r="L412" s="345" t="e">
        <f t="shared" si="240"/>
        <v>#NUM!</v>
      </c>
      <c r="M412" s="254" t="e">
        <f t="shared" si="221"/>
        <v>#NUM!</v>
      </c>
      <c r="O412" s="43">
        <v>301</v>
      </c>
      <c r="P412" s="44">
        <f t="shared" si="234"/>
        <v>55427</v>
      </c>
      <c r="Q412" s="344" t="e">
        <f t="shared" si="212"/>
        <v>#NUM!</v>
      </c>
      <c r="R412" s="253" t="e">
        <f t="shared" si="207"/>
        <v>#NUM!</v>
      </c>
      <c r="S412" s="345" t="e">
        <f t="shared" si="222"/>
        <v>#NUM!</v>
      </c>
      <c r="T412" s="254" t="e">
        <f t="shared" si="223"/>
        <v>#NUM!</v>
      </c>
      <c r="V412" s="43">
        <v>301</v>
      </c>
      <c r="W412" s="44">
        <f t="shared" si="235"/>
        <v>55427</v>
      </c>
      <c r="X412" s="344" t="e">
        <f t="shared" si="213"/>
        <v>#NUM!</v>
      </c>
      <c r="Y412" s="253" t="e">
        <f t="shared" si="208"/>
        <v>#NUM!</v>
      </c>
      <c r="Z412" s="345" t="e">
        <f t="shared" si="224"/>
        <v>#NUM!</v>
      </c>
      <c r="AA412" s="254" t="e">
        <f t="shared" si="225"/>
        <v>#NUM!</v>
      </c>
      <c r="AC412" s="43">
        <v>301</v>
      </c>
      <c r="AD412" s="44">
        <f t="shared" si="236"/>
        <v>55427</v>
      </c>
      <c r="AE412" s="344" t="e">
        <f t="shared" si="226"/>
        <v>#NUM!</v>
      </c>
      <c r="AF412" s="253" t="e">
        <f t="shared" si="214"/>
        <v>#NUM!</v>
      </c>
      <c r="AG412" s="345" t="e">
        <f t="shared" si="227"/>
        <v>#NUM!</v>
      </c>
      <c r="AH412" s="254" t="e">
        <f t="shared" si="215"/>
        <v>#NUM!</v>
      </c>
      <c r="AJ412" s="43">
        <v>301</v>
      </c>
      <c r="AK412" s="44">
        <f t="shared" si="237"/>
        <v>55427</v>
      </c>
      <c r="AL412" s="344" t="e">
        <f t="shared" si="228"/>
        <v>#NUM!</v>
      </c>
      <c r="AM412" s="253" t="e">
        <f t="shared" si="216"/>
        <v>#NUM!</v>
      </c>
      <c r="AN412" s="345" t="e">
        <f t="shared" si="229"/>
        <v>#NUM!</v>
      </c>
      <c r="AO412" s="254" t="e">
        <f t="shared" si="217"/>
        <v>#NUM!</v>
      </c>
      <c r="AQ412" s="43">
        <v>301</v>
      </c>
      <c r="AR412" s="44">
        <f t="shared" si="238"/>
        <v>55458</v>
      </c>
      <c r="AS412" s="344">
        <f t="shared" si="230"/>
        <v>0</v>
      </c>
      <c r="AT412" s="253">
        <f t="shared" si="218"/>
        <v>0</v>
      </c>
      <c r="AU412" s="345">
        <f t="shared" si="231"/>
        <v>0</v>
      </c>
      <c r="AV412" s="254">
        <f t="shared" si="219"/>
        <v>0</v>
      </c>
    </row>
    <row r="413" spans="1:48" x14ac:dyDescent="0.45">
      <c r="A413" s="45">
        <v>302</v>
      </c>
      <c r="B413" s="46">
        <f t="shared" si="232"/>
        <v>55458</v>
      </c>
      <c r="C413" s="346" t="e">
        <f t="shared" si="239"/>
        <v>#NUM!</v>
      </c>
      <c r="D413" s="347" t="e">
        <f t="shared" si="209"/>
        <v>#NUM!</v>
      </c>
      <c r="E413" s="355" t="e">
        <f t="shared" si="210"/>
        <v>#NUM!</v>
      </c>
      <c r="F413" s="349" t="e">
        <f t="shared" si="220"/>
        <v>#NUM!</v>
      </c>
      <c r="H413" s="45">
        <v>302</v>
      </c>
      <c r="I413" s="46">
        <f t="shared" si="233"/>
        <v>55458</v>
      </c>
      <c r="J413" s="346" t="e">
        <f t="shared" si="211"/>
        <v>#NUM!</v>
      </c>
      <c r="K413" s="347" t="e">
        <f t="shared" si="206"/>
        <v>#NUM!</v>
      </c>
      <c r="L413" s="348" t="e">
        <f t="shared" si="240"/>
        <v>#NUM!</v>
      </c>
      <c r="M413" s="349" t="e">
        <f t="shared" si="221"/>
        <v>#NUM!</v>
      </c>
      <c r="O413" s="45">
        <v>302</v>
      </c>
      <c r="P413" s="46">
        <f t="shared" si="234"/>
        <v>55458</v>
      </c>
      <c r="Q413" s="346" t="e">
        <f t="shared" si="212"/>
        <v>#NUM!</v>
      </c>
      <c r="R413" s="347" t="e">
        <f t="shared" si="207"/>
        <v>#NUM!</v>
      </c>
      <c r="S413" s="348" t="e">
        <f t="shared" si="222"/>
        <v>#NUM!</v>
      </c>
      <c r="T413" s="349" t="e">
        <f t="shared" si="223"/>
        <v>#NUM!</v>
      </c>
      <c r="V413" s="45">
        <v>302</v>
      </c>
      <c r="W413" s="46">
        <f t="shared" si="235"/>
        <v>55458</v>
      </c>
      <c r="X413" s="346" t="e">
        <f t="shared" si="213"/>
        <v>#NUM!</v>
      </c>
      <c r="Y413" s="347" t="e">
        <f t="shared" si="208"/>
        <v>#NUM!</v>
      </c>
      <c r="Z413" s="348" t="e">
        <f t="shared" si="224"/>
        <v>#NUM!</v>
      </c>
      <c r="AA413" s="349" t="e">
        <f t="shared" si="225"/>
        <v>#NUM!</v>
      </c>
      <c r="AC413" s="45">
        <v>302</v>
      </c>
      <c r="AD413" s="46">
        <f t="shared" si="236"/>
        <v>55458</v>
      </c>
      <c r="AE413" s="346" t="e">
        <f t="shared" si="226"/>
        <v>#NUM!</v>
      </c>
      <c r="AF413" s="347" t="e">
        <f t="shared" si="214"/>
        <v>#NUM!</v>
      </c>
      <c r="AG413" s="348" t="e">
        <f t="shared" si="227"/>
        <v>#NUM!</v>
      </c>
      <c r="AH413" s="349" t="e">
        <f t="shared" si="215"/>
        <v>#NUM!</v>
      </c>
      <c r="AJ413" s="45">
        <v>302</v>
      </c>
      <c r="AK413" s="46">
        <f t="shared" si="237"/>
        <v>55458</v>
      </c>
      <c r="AL413" s="346" t="e">
        <f t="shared" si="228"/>
        <v>#NUM!</v>
      </c>
      <c r="AM413" s="347" t="e">
        <f t="shared" si="216"/>
        <v>#NUM!</v>
      </c>
      <c r="AN413" s="348" t="e">
        <f t="shared" si="229"/>
        <v>#NUM!</v>
      </c>
      <c r="AO413" s="349" t="e">
        <f t="shared" si="217"/>
        <v>#NUM!</v>
      </c>
      <c r="AQ413" s="45">
        <v>302</v>
      </c>
      <c r="AR413" s="46">
        <f t="shared" si="238"/>
        <v>55488</v>
      </c>
      <c r="AS413" s="346">
        <f t="shared" si="230"/>
        <v>0</v>
      </c>
      <c r="AT413" s="347">
        <f t="shared" si="218"/>
        <v>0</v>
      </c>
      <c r="AU413" s="348">
        <f t="shared" si="231"/>
        <v>0</v>
      </c>
      <c r="AV413" s="349">
        <f t="shared" si="219"/>
        <v>0</v>
      </c>
    </row>
    <row r="414" spans="1:48" x14ac:dyDescent="0.45">
      <c r="A414" s="45">
        <v>303</v>
      </c>
      <c r="B414" s="46">
        <f t="shared" si="232"/>
        <v>55488</v>
      </c>
      <c r="C414" s="346" t="e">
        <f t="shared" si="239"/>
        <v>#NUM!</v>
      </c>
      <c r="D414" s="347" t="e">
        <f t="shared" si="209"/>
        <v>#NUM!</v>
      </c>
      <c r="E414" s="355" t="e">
        <f t="shared" si="210"/>
        <v>#NUM!</v>
      </c>
      <c r="F414" s="349" t="e">
        <f t="shared" si="220"/>
        <v>#NUM!</v>
      </c>
      <c r="H414" s="45">
        <v>303</v>
      </c>
      <c r="I414" s="46">
        <f t="shared" si="233"/>
        <v>55488</v>
      </c>
      <c r="J414" s="346" t="e">
        <f t="shared" si="211"/>
        <v>#NUM!</v>
      </c>
      <c r="K414" s="347" t="e">
        <f t="shared" si="206"/>
        <v>#NUM!</v>
      </c>
      <c r="L414" s="348" t="e">
        <f t="shared" si="240"/>
        <v>#NUM!</v>
      </c>
      <c r="M414" s="349" t="e">
        <f t="shared" si="221"/>
        <v>#NUM!</v>
      </c>
      <c r="O414" s="45">
        <v>303</v>
      </c>
      <c r="P414" s="46">
        <f t="shared" si="234"/>
        <v>55488</v>
      </c>
      <c r="Q414" s="346" t="e">
        <f t="shared" si="212"/>
        <v>#NUM!</v>
      </c>
      <c r="R414" s="347" t="e">
        <f t="shared" si="207"/>
        <v>#NUM!</v>
      </c>
      <c r="S414" s="348" t="e">
        <f t="shared" si="222"/>
        <v>#NUM!</v>
      </c>
      <c r="T414" s="349" t="e">
        <f t="shared" si="223"/>
        <v>#NUM!</v>
      </c>
      <c r="V414" s="45">
        <v>303</v>
      </c>
      <c r="W414" s="46">
        <f t="shared" si="235"/>
        <v>55488</v>
      </c>
      <c r="X414" s="346" t="e">
        <f t="shared" si="213"/>
        <v>#NUM!</v>
      </c>
      <c r="Y414" s="347" t="e">
        <f t="shared" si="208"/>
        <v>#NUM!</v>
      </c>
      <c r="Z414" s="348" t="e">
        <f t="shared" si="224"/>
        <v>#NUM!</v>
      </c>
      <c r="AA414" s="349" t="e">
        <f t="shared" si="225"/>
        <v>#NUM!</v>
      </c>
      <c r="AC414" s="45">
        <v>303</v>
      </c>
      <c r="AD414" s="46">
        <f t="shared" si="236"/>
        <v>55488</v>
      </c>
      <c r="AE414" s="346" t="e">
        <f t="shared" si="226"/>
        <v>#NUM!</v>
      </c>
      <c r="AF414" s="347" t="e">
        <f t="shared" si="214"/>
        <v>#NUM!</v>
      </c>
      <c r="AG414" s="348" t="e">
        <f t="shared" si="227"/>
        <v>#NUM!</v>
      </c>
      <c r="AH414" s="349" t="e">
        <f t="shared" si="215"/>
        <v>#NUM!</v>
      </c>
      <c r="AJ414" s="45">
        <v>303</v>
      </c>
      <c r="AK414" s="46">
        <f t="shared" si="237"/>
        <v>55488</v>
      </c>
      <c r="AL414" s="346" t="e">
        <f t="shared" si="228"/>
        <v>#NUM!</v>
      </c>
      <c r="AM414" s="347" t="e">
        <f t="shared" si="216"/>
        <v>#NUM!</v>
      </c>
      <c r="AN414" s="348" t="e">
        <f t="shared" si="229"/>
        <v>#NUM!</v>
      </c>
      <c r="AO414" s="349" t="e">
        <f t="shared" si="217"/>
        <v>#NUM!</v>
      </c>
      <c r="AQ414" s="45">
        <v>303</v>
      </c>
      <c r="AR414" s="46">
        <f t="shared" si="238"/>
        <v>55519</v>
      </c>
      <c r="AS414" s="346">
        <f t="shared" si="230"/>
        <v>0</v>
      </c>
      <c r="AT414" s="347">
        <f t="shared" si="218"/>
        <v>0</v>
      </c>
      <c r="AU414" s="348">
        <f t="shared" si="231"/>
        <v>0</v>
      </c>
      <c r="AV414" s="349">
        <f t="shared" si="219"/>
        <v>0</v>
      </c>
    </row>
    <row r="415" spans="1:48" x14ac:dyDescent="0.45">
      <c r="A415" s="45">
        <v>304</v>
      </c>
      <c r="B415" s="46">
        <f t="shared" si="232"/>
        <v>55519</v>
      </c>
      <c r="C415" s="346" t="e">
        <f t="shared" si="239"/>
        <v>#NUM!</v>
      </c>
      <c r="D415" s="347" t="e">
        <f t="shared" si="209"/>
        <v>#NUM!</v>
      </c>
      <c r="E415" s="355" t="e">
        <f t="shared" si="210"/>
        <v>#NUM!</v>
      </c>
      <c r="F415" s="349" t="e">
        <f t="shared" si="220"/>
        <v>#NUM!</v>
      </c>
      <c r="H415" s="45">
        <v>304</v>
      </c>
      <c r="I415" s="46">
        <f t="shared" si="233"/>
        <v>55519</v>
      </c>
      <c r="J415" s="346" t="e">
        <f t="shared" si="211"/>
        <v>#NUM!</v>
      </c>
      <c r="K415" s="347" t="e">
        <f t="shared" si="206"/>
        <v>#NUM!</v>
      </c>
      <c r="L415" s="348" t="e">
        <f t="shared" si="240"/>
        <v>#NUM!</v>
      </c>
      <c r="M415" s="349" t="e">
        <f t="shared" si="221"/>
        <v>#NUM!</v>
      </c>
      <c r="O415" s="45">
        <v>304</v>
      </c>
      <c r="P415" s="46">
        <f t="shared" si="234"/>
        <v>55519</v>
      </c>
      <c r="Q415" s="346" t="e">
        <f t="shared" si="212"/>
        <v>#NUM!</v>
      </c>
      <c r="R415" s="347" t="e">
        <f t="shared" si="207"/>
        <v>#NUM!</v>
      </c>
      <c r="S415" s="348" t="e">
        <f t="shared" si="222"/>
        <v>#NUM!</v>
      </c>
      <c r="T415" s="349" t="e">
        <f t="shared" si="223"/>
        <v>#NUM!</v>
      </c>
      <c r="V415" s="45">
        <v>304</v>
      </c>
      <c r="W415" s="46">
        <f t="shared" si="235"/>
        <v>55519</v>
      </c>
      <c r="X415" s="346" t="e">
        <f t="shared" si="213"/>
        <v>#NUM!</v>
      </c>
      <c r="Y415" s="347" t="e">
        <f t="shared" si="208"/>
        <v>#NUM!</v>
      </c>
      <c r="Z415" s="348" t="e">
        <f t="shared" si="224"/>
        <v>#NUM!</v>
      </c>
      <c r="AA415" s="349" t="e">
        <f t="shared" si="225"/>
        <v>#NUM!</v>
      </c>
      <c r="AC415" s="45">
        <v>304</v>
      </c>
      <c r="AD415" s="46">
        <f t="shared" si="236"/>
        <v>55519</v>
      </c>
      <c r="AE415" s="346" t="e">
        <f t="shared" si="226"/>
        <v>#NUM!</v>
      </c>
      <c r="AF415" s="347" t="e">
        <f t="shared" si="214"/>
        <v>#NUM!</v>
      </c>
      <c r="AG415" s="348" t="e">
        <f t="shared" si="227"/>
        <v>#NUM!</v>
      </c>
      <c r="AH415" s="349" t="e">
        <f t="shared" si="215"/>
        <v>#NUM!</v>
      </c>
      <c r="AJ415" s="45">
        <v>304</v>
      </c>
      <c r="AK415" s="46">
        <f t="shared" si="237"/>
        <v>55519</v>
      </c>
      <c r="AL415" s="346" t="e">
        <f t="shared" si="228"/>
        <v>#NUM!</v>
      </c>
      <c r="AM415" s="347" t="e">
        <f t="shared" si="216"/>
        <v>#NUM!</v>
      </c>
      <c r="AN415" s="348" t="e">
        <f t="shared" si="229"/>
        <v>#NUM!</v>
      </c>
      <c r="AO415" s="349" t="e">
        <f t="shared" si="217"/>
        <v>#NUM!</v>
      </c>
      <c r="AQ415" s="45">
        <v>304</v>
      </c>
      <c r="AR415" s="46">
        <f t="shared" si="238"/>
        <v>55550</v>
      </c>
      <c r="AS415" s="346">
        <f t="shared" si="230"/>
        <v>0</v>
      </c>
      <c r="AT415" s="347">
        <f t="shared" si="218"/>
        <v>0</v>
      </c>
      <c r="AU415" s="348">
        <f t="shared" si="231"/>
        <v>0</v>
      </c>
      <c r="AV415" s="349">
        <f t="shared" si="219"/>
        <v>0</v>
      </c>
    </row>
    <row r="416" spans="1:48" x14ac:dyDescent="0.45">
      <c r="A416" s="45">
        <v>305</v>
      </c>
      <c r="B416" s="46">
        <f t="shared" si="232"/>
        <v>55550</v>
      </c>
      <c r="C416" s="346" t="e">
        <f t="shared" si="239"/>
        <v>#NUM!</v>
      </c>
      <c r="D416" s="347" t="e">
        <f t="shared" si="209"/>
        <v>#NUM!</v>
      </c>
      <c r="E416" s="355" t="e">
        <f t="shared" si="210"/>
        <v>#NUM!</v>
      </c>
      <c r="F416" s="349" t="e">
        <f t="shared" si="220"/>
        <v>#NUM!</v>
      </c>
      <c r="H416" s="45">
        <v>305</v>
      </c>
      <c r="I416" s="46">
        <f t="shared" si="233"/>
        <v>55550</v>
      </c>
      <c r="J416" s="346" t="e">
        <f t="shared" si="211"/>
        <v>#NUM!</v>
      </c>
      <c r="K416" s="347" t="e">
        <f t="shared" si="206"/>
        <v>#NUM!</v>
      </c>
      <c r="L416" s="348" t="e">
        <f t="shared" si="240"/>
        <v>#NUM!</v>
      </c>
      <c r="M416" s="349" t="e">
        <f t="shared" si="221"/>
        <v>#NUM!</v>
      </c>
      <c r="O416" s="45">
        <v>305</v>
      </c>
      <c r="P416" s="46">
        <f t="shared" si="234"/>
        <v>55550</v>
      </c>
      <c r="Q416" s="346" t="e">
        <f t="shared" si="212"/>
        <v>#NUM!</v>
      </c>
      <c r="R416" s="347" t="e">
        <f t="shared" si="207"/>
        <v>#NUM!</v>
      </c>
      <c r="S416" s="348" t="e">
        <f t="shared" si="222"/>
        <v>#NUM!</v>
      </c>
      <c r="T416" s="349" t="e">
        <f t="shared" si="223"/>
        <v>#NUM!</v>
      </c>
      <c r="V416" s="45">
        <v>305</v>
      </c>
      <c r="W416" s="46">
        <f t="shared" si="235"/>
        <v>55550</v>
      </c>
      <c r="X416" s="346" t="e">
        <f t="shared" si="213"/>
        <v>#NUM!</v>
      </c>
      <c r="Y416" s="347" t="e">
        <f t="shared" si="208"/>
        <v>#NUM!</v>
      </c>
      <c r="Z416" s="348" t="e">
        <f t="shared" si="224"/>
        <v>#NUM!</v>
      </c>
      <c r="AA416" s="349" t="e">
        <f t="shared" si="225"/>
        <v>#NUM!</v>
      </c>
      <c r="AC416" s="45">
        <v>305</v>
      </c>
      <c r="AD416" s="46">
        <f t="shared" si="236"/>
        <v>55550</v>
      </c>
      <c r="AE416" s="346" t="e">
        <f t="shared" si="226"/>
        <v>#NUM!</v>
      </c>
      <c r="AF416" s="347" t="e">
        <f t="shared" si="214"/>
        <v>#NUM!</v>
      </c>
      <c r="AG416" s="348" t="e">
        <f t="shared" si="227"/>
        <v>#NUM!</v>
      </c>
      <c r="AH416" s="349" t="e">
        <f t="shared" si="215"/>
        <v>#NUM!</v>
      </c>
      <c r="AJ416" s="45">
        <v>305</v>
      </c>
      <c r="AK416" s="46">
        <f t="shared" si="237"/>
        <v>55550</v>
      </c>
      <c r="AL416" s="346" t="e">
        <f t="shared" si="228"/>
        <v>#NUM!</v>
      </c>
      <c r="AM416" s="347" t="e">
        <f t="shared" si="216"/>
        <v>#NUM!</v>
      </c>
      <c r="AN416" s="348" t="e">
        <f t="shared" si="229"/>
        <v>#NUM!</v>
      </c>
      <c r="AO416" s="349" t="e">
        <f t="shared" si="217"/>
        <v>#NUM!</v>
      </c>
      <c r="AQ416" s="45">
        <v>305</v>
      </c>
      <c r="AR416" s="46">
        <f t="shared" si="238"/>
        <v>55579</v>
      </c>
      <c r="AS416" s="346">
        <f t="shared" si="230"/>
        <v>0</v>
      </c>
      <c r="AT416" s="347">
        <f t="shared" si="218"/>
        <v>0</v>
      </c>
      <c r="AU416" s="348">
        <f t="shared" si="231"/>
        <v>0</v>
      </c>
      <c r="AV416" s="349">
        <f t="shared" si="219"/>
        <v>0</v>
      </c>
    </row>
    <row r="417" spans="1:48" x14ac:dyDescent="0.45">
      <c r="A417" s="45">
        <v>306</v>
      </c>
      <c r="B417" s="46">
        <f t="shared" si="232"/>
        <v>55579</v>
      </c>
      <c r="C417" s="346" t="e">
        <f t="shared" si="239"/>
        <v>#NUM!</v>
      </c>
      <c r="D417" s="347" t="e">
        <f t="shared" si="209"/>
        <v>#NUM!</v>
      </c>
      <c r="E417" s="355" t="e">
        <f t="shared" si="210"/>
        <v>#NUM!</v>
      </c>
      <c r="F417" s="349" t="e">
        <f t="shared" si="220"/>
        <v>#NUM!</v>
      </c>
      <c r="H417" s="45">
        <v>306</v>
      </c>
      <c r="I417" s="46">
        <f t="shared" si="233"/>
        <v>55579</v>
      </c>
      <c r="J417" s="346" t="e">
        <f t="shared" si="211"/>
        <v>#NUM!</v>
      </c>
      <c r="K417" s="347" t="e">
        <f t="shared" si="206"/>
        <v>#NUM!</v>
      </c>
      <c r="L417" s="348" t="e">
        <f t="shared" si="240"/>
        <v>#NUM!</v>
      </c>
      <c r="M417" s="349" t="e">
        <f t="shared" si="221"/>
        <v>#NUM!</v>
      </c>
      <c r="O417" s="45">
        <v>306</v>
      </c>
      <c r="P417" s="46">
        <f t="shared" si="234"/>
        <v>55579</v>
      </c>
      <c r="Q417" s="346" t="e">
        <f t="shared" si="212"/>
        <v>#NUM!</v>
      </c>
      <c r="R417" s="347" t="e">
        <f t="shared" si="207"/>
        <v>#NUM!</v>
      </c>
      <c r="S417" s="348" t="e">
        <f t="shared" si="222"/>
        <v>#NUM!</v>
      </c>
      <c r="T417" s="349" t="e">
        <f t="shared" si="223"/>
        <v>#NUM!</v>
      </c>
      <c r="V417" s="45">
        <v>306</v>
      </c>
      <c r="W417" s="46">
        <f t="shared" si="235"/>
        <v>55579</v>
      </c>
      <c r="X417" s="346" t="e">
        <f t="shared" si="213"/>
        <v>#NUM!</v>
      </c>
      <c r="Y417" s="347" t="e">
        <f t="shared" si="208"/>
        <v>#NUM!</v>
      </c>
      <c r="Z417" s="348" t="e">
        <f t="shared" si="224"/>
        <v>#NUM!</v>
      </c>
      <c r="AA417" s="349" t="e">
        <f t="shared" si="225"/>
        <v>#NUM!</v>
      </c>
      <c r="AC417" s="45">
        <v>306</v>
      </c>
      <c r="AD417" s="46">
        <f t="shared" si="236"/>
        <v>55579</v>
      </c>
      <c r="AE417" s="346" t="e">
        <f t="shared" si="226"/>
        <v>#NUM!</v>
      </c>
      <c r="AF417" s="347" t="e">
        <f t="shared" si="214"/>
        <v>#NUM!</v>
      </c>
      <c r="AG417" s="348" t="e">
        <f t="shared" si="227"/>
        <v>#NUM!</v>
      </c>
      <c r="AH417" s="349" t="e">
        <f t="shared" si="215"/>
        <v>#NUM!</v>
      </c>
      <c r="AJ417" s="45">
        <v>306</v>
      </c>
      <c r="AK417" s="46">
        <f t="shared" si="237"/>
        <v>55579</v>
      </c>
      <c r="AL417" s="346" t="e">
        <f t="shared" si="228"/>
        <v>#NUM!</v>
      </c>
      <c r="AM417" s="347" t="e">
        <f t="shared" si="216"/>
        <v>#NUM!</v>
      </c>
      <c r="AN417" s="348" t="e">
        <f t="shared" si="229"/>
        <v>#NUM!</v>
      </c>
      <c r="AO417" s="349" t="e">
        <f t="shared" si="217"/>
        <v>#NUM!</v>
      </c>
      <c r="AQ417" s="45">
        <v>306</v>
      </c>
      <c r="AR417" s="46">
        <f t="shared" si="238"/>
        <v>55610</v>
      </c>
      <c r="AS417" s="346">
        <f t="shared" si="230"/>
        <v>0</v>
      </c>
      <c r="AT417" s="347">
        <f t="shared" si="218"/>
        <v>0</v>
      </c>
      <c r="AU417" s="348">
        <f t="shared" si="231"/>
        <v>0</v>
      </c>
      <c r="AV417" s="349">
        <f t="shared" si="219"/>
        <v>0</v>
      </c>
    </row>
    <row r="418" spans="1:48" x14ac:dyDescent="0.45">
      <c r="A418" s="45">
        <v>307</v>
      </c>
      <c r="B418" s="46">
        <f t="shared" si="232"/>
        <v>55610</v>
      </c>
      <c r="C418" s="346" t="e">
        <f t="shared" si="239"/>
        <v>#NUM!</v>
      </c>
      <c r="D418" s="347" t="e">
        <f t="shared" si="209"/>
        <v>#NUM!</v>
      </c>
      <c r="E418" s="355" t="e">
        <f t="shared" si="210"/>
        <v>#NUM!</v>
      </c>
      <c r="F418" s="349" t="e">
        <f t="shared" si="220"/>
        <v>#NUM!</v>
      </c>
      <c r="H418" s="45">
        <v>307</v>
      </c>
      <c r="I418" s="46">
        <f t="shared" si="233"/>
        <v>55610</v>
      </c>
      <c r="J418" s="346" t="e">
        <f t="shared" si="211"/>
        <v>#NUM!</v>
      </c>
      <c r="K418" s="347" t="e">
        <f t="shared" si="206"/>
        <v>#NUM!</v>
      </c>
      <c r="L418" s="348" t="e">
        <f t="shared" si="240"/>
        <v>#NUM!</v>
      </c>
      <c r="M418" s="349" t="e">
        <f t="shared" si="221"/>
        <v>#NUM!</v>
      </c>
      <c r="O418" s="45">
        <v>307</v>
      </c>
      <c r="P418" s="46">
        <f t="shared" si="234"/>
        <v>55610</v>
      </c>
      <c r="Q418" s="346" t="e">
        <f t="shared" si="212"/>
        <v>#NUM!</v>
      </c>
      <c r="R418" s="347" t="e">
        <f t="shared" si="207"/>
        <v>#NUM!</v>
      </c>
      <c r="S418" s="348" t="e">
        <f t="shared" si="222"/>
        <v>#NUM!</v>
      </c>
      <c r="T418" s="349" t="e">
        <f t="shared" si="223"/>
        <v>#NUM!</v>
      </c>
      <c r="V418" s="45">
        <v>307</v>
      </c>
      <c r="W418" s="46">
        <f t="shared" si="235"/>
        <v>55610</v>
      </c>
      <c r="X418" s="346" t="e">
        <f t="shared" si="213"/>
        <v>#NUM!</v>
      </c>
      <c r="Y418" s="347" t="e">
        <f t="shared" si="208"/>
        <v>#NUM!</v>
      </c>
      <c r="Z418" s="348" t="e">
        <f t="shared" si="224"/>
        <v>#NUM!</v>
      </c>
      <c r="AA418" s="349" t="e">
        <f t="shared" si="225"/>
        <v>#NUM!</v>
      </c>
      <c r="AC418" s="45">
        <v>307</v>
      </c>
      <c r="AD418" s="46">
        <f t="shared" si="236"/>
        <v>55610</v>
      </c>
      <c r="AE418" s="346" t="e">
        <f t="shared" si="226"/>
        <v>#NUM!</v>
      </c>
      <c r="AF418" s="347" t="e">
        <f t="shared" si="214"/>
        <v>#NUM!</v>
      </c>
      <c r="AG418" s="348" t="e">
        <f t="shared" si="227"/>
        <v>#NUM!</v>
      </c>
      <c r="AH418" s="349" t="e">
        <f t="shared" si="215"/>
        <v>#NUM!</v>
      </c>
      <c r="AJ418" s="45">
        <v>307</v>
      </c>
      <c r="AK418" s="46">
        <f t="shared" si="237"/>
        <v>55610</v>
      </c>
      <c r="AL418" s="346" t="e">
        <f t="shared" si="228"/>
        <v>#NUM!</v>
      </c>
      <c r="AM418" s="347" t="e">
        <f t="shared" si="216"/>
        <v>#NUM!</v>
      </c>
      <c r="AN418" s="348" t="e">
        <f t="shared" si="229"/>
        <v>#NUM!</v>
      </c>
      <c r="AO418" s="349" t="e">
        <f t="shared" si="217"/>
        <v>#NUM!</v>
      </c>
      <c r="AQ418" s="45">
        <v>307</v>
      </c>
      <c r="AR418" s="46">
        <f t="shared" si="238"/>
        <v>55640</v>
      </c>
      <c r="AS418" s="346">
        <f t="shared" si="230"/>
        <v>0</v>
      </c>
      <c r="AT418" s="347">
        <f t="shared" si="218"/>
        <v>0</v>
      </c>
      <c r="AU418" s="348">
        <f t="shared" si="231"/>
        <v>0</v>
      </c>
      <c r="AV418" s="349">
        <f t="shared" si="219"/>
        <v>0</v>
      </c>
    </row>
    <row r="419" spans="1:48" x14ac:dyDescent="0.45">
      <c r="A419" s="45">
        <v>308</v>
      </c>
      <c r="B419" s="46">
        <f t="shared" si="232"/>
        <v>55640</v>
      </c>
      <c r="C419" s="346" t="e">
        <f t="shared" si="239"/>
        <v>#NUM!</v>
      </c>
      <c r="D419" s="347" t="e">
        <f t="shared" si="209"/>
        <v>#NUM!</v>
      </c>
      <c r="E419" s="355" t="e">
        <f t="shared" si="210"/>
        <v>#NUM!</v>
      </c>
      <c r="F419" s="349" t="e">
        <f t="shared" si="220"/>
        <v>#NUM!</v>
      </c>
      <c r="H419" s="45">
        <v>308</v>
      </c>
      <c r="I419" s="46">
        <f t="shared" si="233"/>
        <v>55640</v>
      </c>
      <c r="J419" s="346" t="e">
        <f t="shared" si="211"/>
        <v>#NUM!</v>
      </c>
      <c r="K419" s="347" t="e">
        <f t="shared" si="206"/>
        <v>#NUM!</v>
      </c>
      <c r="L419" s="348" t="e">
        <f t="shared" si="240"/>
        <v>#NUM!</v>
      </c>
      <c r="M419" s="349" t="e">
        <f t="shared" si="221"/>
        <v>#NUM!</v>
      </c>
      <c r="O419" s="45">
        <v>308</v>
      </c>
      <c r="P419" s="46">
        <f t="shared" si="234"/>
        <v>55640</v>
      </c>
      <c r="Q419" s="346" t="e">
        <f t="shared" si="212"/>
        <v>#NUM!</v>
      </c>
      <c r="R419" s="347" t="e">
        <f t="shared" si="207"/>
        <v>#NUM!</v>
      </c>
      <c r="S419" s="348" t="e">
        <f t="shared" si="222"/>
        <v>#NUM!</v>
      </c>
      <c r="T419" s="349" t="e">
        <f t="shared" si="223"/>
        <v>#NUM!</v>
      </c>
      <c r="V419" s="45">
        <v>308</v>
      </c>
      <c r="W419" s="46">
        <f t="shared" si="235"/>
        <v>55640</v>
      </c>
      <c r="X419" s="346" t="e">
        <f t="shared" si="213"/>
        <v>#NUM!</v>
      </c>
      <c r="Y419" s="347" t="e">
        <f t="shared" si="208"/>
        <v>#NUM!</v>
      </c>
      <c r="Z419" s="348" t="e">
        <f t="shared" si="224"/>
        <v>#NUM!</v>
      </c>
      <c r="AA419" s="349" t="e">
        <f t="shared" si="225"/>
        <v>#NUM!</v>
      </c>
      <c r="AC419" s="45">
        <v>308</v>
      </c>
      <c r="AD419" s="46">
        <f t="shared" si="236"/>
        <v>55640</v>
      </c>
      <c r="AE419" s="346" t="e">
        <f t="shared" si="226"/>
        <v>#NUM!</v>
      </c>
      <c r="AF419" s="347" t="e">
        <f t="shared" si="214"/>
        <v>#NUM!</v>
      </c>
      <c r="AG419" s="348" t="e">
        <f t="shared" si="227"/>
        <v>#NUM!</v>
      </c>
      <c r="AH419" s="349" t="e">
        <f t="shared" si="215"/>
        <v>#NUM!</v>
      </c>
      <c r="AJ419" s="45">
        <v>308</v>
      </c>
      <c r="AK419" s="46">
        <f t="shared" si="237"/>
        <v>55640</v>
      </c>
      <c r="AL419" s="346" t="e">
        <f t="shared" si="228"/>
        <v>#NUM!</v>
      </c>
      <c r="AM419" s="347" t="e">
        <f t="shared" si="216"/>
        <v>#NUM!</v>
      </c>
      <c r="AN419" s="348" t="e">
        <f t="shared" si="229"/>
        <v>#NUM!</v>
      </c>
      <c r="AO419" s="349" t="e">
        <f t="shared" si="217"/>
        <v>#NUM!</v>
      </c>
      <c r="AQ419" s="45">
        <v>308</v>
      </c>
      <c r="AR419" s="46">
        <f t="shared" si="238"/>
        <v>55671</v>
      </c>
      <c r="AS419" s="346">
        <f t="shared" si="230"/>
        <v>0</v>
      </c>
      <c r="AT419" s="347">
        <f t="shared" si="218"/>
        <v>0</v>
      </c>
      <c r="AU419" s="348">
        <f t="shared" si="231"/>
        <v>0</v>
      </c>
      <c r="AV419" s="349">
        <f t="shared" si="219"/>
        <v>0</v>
      </c>
    </row>
    <row r="420" spans="1:48" x14ac:dyDescent="0.45">
      <c r="A420" s="45">
        <v>309</v>
      </c>
      <c r="B420" s="46">
        <f t="shared" si="232"/>
        <v>55671</v>
      </c>
      <c r="C420" s="346" t="e">
        <f t="shared" si="239"/>
        <v>#NUM!</v>
      </c>
      <c r="D420" s="347" t="e">
        <f t="shared" si="209"/>
        <v>#NUM!</v>
      </c>
      <c r="E420" s="355" t="e">
        <f t="shared" si="210"/>
        <v>#NUM!</v>
      </c>
      <c r="F420" s="349" t="e">
        <f t="shared" si="220"/>
        <v>#NUM!</v>
      </c>
      <c r="H420" s="45">
        <v>309</v>
      </c>
      <c r="I420" s="46">
        <f t="shared" si="233"/>
        <v>55671</v>
      </c>
      <c r="J420" s="346" t="e">
        <f t="shared" si="211"/>
        <v>#NUM!</v>
      </c>
      <c r="K420" s="347" t="e">
        <f t="shared" si="206"/>
        <v>#NUM!</v>
      </c>
      <c r="L420" s="348" t="e">
        <f t="shared" si="240"/>
        <v>#NUM!</v>
      </c>
      <c r="M420" s="349" t="e">
        <f t="shared" si="221"/>
        <v>#NUM!</v>
      </c>
      <c r="O420" s="45">
        <v>309</v>
      </c>
      <c r="P420" s="46">
        <f t="shared" si="234"/>
        <v>55671</v>
      </c>
      <c r="Q420" s="346" t="e">
        <f t="shared" si="212"/>
        <v>#NUM!</v>
      </c>
      <c r="R420" s="347" t="e">
        <f t="shared" si="207"/>
        <v>#NUM!</v>
      </c>
      <c r="S420" s="348" t="e">
        <f t="shared" si="222"/>
        <v>#NUM!</v>
      </c>
      <c r="T420" s="349" t="e">
        <f t="shared" si="223"/>
        <v>#NUM!</v>
      </c>
      <c r="V420" s="45">
        <v>309</v>
      </c>
      <c r="W420" s="46">
        <f t="shared" si="235"/>
        <v>55671</v>
      </c>
      <c r="X420" s="346" t="e">
        <f t="shared" si="213"/>
        <v>#NUM!</v>
      </c>
      <c r="Y420" s="347" t="e">
        <f t="shared" si="208"/>
        <v>#NUM!</v>
      </c>
      <c r="Z420" s="348" t="e">
        <f t="shared" si="224"/>
        <v>#NUM!</v>
      </c>
      <c r="AA420" s="349" t="e">
        <f t="shared" si="225"/>
        <v>#NUM!</v>
      </c>
      <c r="AC420" s="45">
        <v>309</v>
      </c>
      <c r="AD420" s="46">
        <f t="shared" si="236"/>
        <v>55671</v>
      </c>
      <c r="AE420" s="346" t="e">
        <f t="shared" si="226"/>
        <v>#NUM!</v>
      </c>
      <c r="AF420" s="347" t="e">
        <f t="shared" si="214"/>
        <v>#NUM!</v>
      </c>
      <c r="AG420" s="348" t="e">
        <f t="shared" si="227"/>
        <v>#NUM!</v>
      </c>
      <c r="AH420" s="349" t="e">
        <f t="shared" si="215"/>
        <v>#NUM!</v>
      </c>
      <c r="AJ420" s="45">
        <v>309</v>
      </c>
      <c r="AK420" s="46">
        <f t="shared" si="237"/>
        <v>55671</v>
      </c>
      <c r="AL420" s="346" t="e">
        <f t="shared" si="228"/>
        <v>#NUM!</v>
      </c>
      <c r="AM420" s="347" t="e">
        <f t="shared" si="216"/>
        <v>#NUM!</v>
      </c>
      <c r="AN420" s="348" t="e">
        <f t="shared" si="229"/>
        <v>#NUM!</v>
      </c>
      <c r="AO420" s="349" t="e">
        <f t="shared" si="217"/>
        <v>#NUM!</v>
      </c>
      <c r="AQ420" s="45">
        <v>309</v>
      </c>
      <c r="AR420" s="46">
        <f t="shared" si="238"/>
        <v>55701</v>
      </c>
      <c r="AS420" s="346">
        <f t="shared" si="230"/>
        <v>0</v>
      </c>
      <c r="AT420" s="347">
        <f t="shared" si="218"/>
        <v>0</v>
      </c>
      <c r="AU420" s="348">
        <f t="shared" si="231"/>
        <v>0</v>
      </c>
      <c r="AV420" s="349">
        <f t="shared" si="219"/>
        <v>0</v>
      </c>
    </row>
    <row r="421" spans="1:48" x14ac:dyDescent="0.45">
      <c r="A421" s="45">
        <v>310</v>
      </c>
      <c r="B421" s="46">
        <f t="shared" si="232"/>
        <v>55701</v>
      </c>
      <c r="C421" s="346" t="e">
        <f t="shared" si="239"/>
        <v>#NUM!</v>
      </c>
      <c r="D421" s="347" t="e">
        <f t="shared" si="209"/>
        <v>#NUM!</v>
      </c>
      <c r="E421" s="355" t="e">
        <f t="shared" si="210"/>
        <v>#NUM!</v>
      </c>
      <c r="F421" s="349" t="e">
        <f t="shared" si="220"/>
        <v>#NUM!</v>
      </c>
      <c r="H421" s="45">
        <v>310</v>
      </c>
      <c r="I421" s="46">
        <f t="shared" si="233"/>
        <v>55701</v>
      </c>
      <c r="J421" s="346" t="e">
        <f t="shared" si="211"/>
        <v>#NUM!</v>
      </c>
      <c r="K421" s="347" t="e">
        <f t="shared" si="206"/>
        <v>#NUM!</v>
      </c>
      <c r="L421" s="348" t="e">
        <f t="shared" si="240"/>
        <v>#NUM!</v>
      </c>
      <c r="M421" s="349" t="e">
        <f t="shared" si="221"/>
        <v>#NUM!</v>
      </c>
      <c r="O421" s="45">
        <v>310</v>
      </c>
      <c r="P421" s="46">
        <f t="shared" si="234"/>
        <v>55701</v>
      </c>
      <c r="Q421" s="346" t="e">
        <f t="shared" si="212"/>
        <v>#NUM!</v>
      </c>
      <c r="R421" s="347" t="e">
        <f t="shared" si="207"/>
        <v>#NUM!</v>
      </c>
      <c r="S421" s="348" t="e">
        <f t="shared" si="222"/>
        <v>#NUM!</v>
      </c>
      <c r="T421" s="349" t="e">
        <f t="shared" si="223"/>
        <v>#NUM!</v>
      </c>
      <c r="V421" s="45">
        <v>310</v>
      </c>
      <c r="W421" s="46">
        <f t="shared" si="235"/>
        <v>55701</v>
      </c>
      <c r="X421" s="346" t="e">
        <f t="shared" si="213"/>
        <v>#NUM!</v>
      </c>
      <c r="Y421" s="347" t="e">
        <f t="shared" si="208"/>
        <v>#NUM!</v>
      </c>
      <c r="Z421" s="348" t="e">
        <f t="shared" si="224"/>
        <v>#NUM!</v>
      </c>
      <c r="AA421" s="349" t="e">
        <f t="shared" si="225"/>
        <v>#NUM!</v>
      </c>
      <c r="AC421" s="45">
        <v>310</v>
      </c>
      <c r="AD421" s="46">
        <f t="shared" si="236"/>
        <v>55701</v>
      </c>
      <c r="AE421" s="346" t="e">
        <f t="shared" si="226"/>
        <v>#NUM!</v>
      </c>
      <c r="AF421" s="347" t="e">
        <f t="shared" si="214"/>
        <v>#NUM!</v>
      </c>
      <c r="AG421" s="348" t="e">
        <f t="shared" si="227"/>
        <v>#NUM!</v>
      </c>
      <c r="AH421" s="349" t="e">
        <f t="shared" si="215"/>
        <v>#NUM!</v>
      </c>
      <c r="AJ421" s="45">
        <v>310</v>
      </c>
      <c r="AK421" s="46">
        <f t="shared" si="237"/>
        <v>55701</v>
      </c>
      <c r="AL421" s="346" t="e">
        <f t="shared" si="228"/>
        <v>#NUM!</v>
      </c>
      <c r="AM421" s="347" t="e">
        <f t="shared" si="216"/>
        <v>#NUM!</v>
      </c>
      <c r="AN421" s="348" t="e">
        <f t="shared" si="229"/>
        <v>#NUM!</v>
      </c>
      <c r="AO421" s="349" t="e">
        <f t="shared" si="217"/>
        <v>#NUM!</v>
      </c>
      <c r="AQ421" s="45">
        <v>310</v>
      </c>
      <c r="AR421" s="46">
        <f t="shared" si="238"/>
        <v>55732</v>
      </c>
      <c r="AS421" s="346">
        <f t="shared" si="230"/>
        <v>0</v>
      </c>
      <c r="AT421" s="347">
        <f t="shared" si="218"/>
        <v>0</v>
      </c>
      <c r="AU421" s="348">
        <f t="shared" si="231"/>
        <v>0</v>
      </c>
      <c r="AV421" s="349">
        <f t="shared" si="219"/>
        <v>0</v>
      </c>
    </row>
    <row r="422" spans="1:48" x14ac:dyDescent="0.45">
      <c r="A422" s="45">
        <v>311</v>
      </c>
      <c r="B422" s="46">
        <f t="shared" si="232"/>
        <v>55732</v>
      </c>
      <c r="C422" s="346" t="e">
        <f t="shared" si="239"/>
        <v>#NUM!</v>
      </c>
      <c r="D422" s="347" t="e">
        <f t="shared" si="209"/>
        <v>#NUM!</v>
      </c>
      <c r="E422" s="355" t="e">
        <f t="shared" si="210"/>
        <v>#NUM!</v>
      </c>
      <c r="F422" s="349" t="e">
        <f t="shared" si="220"/>
        <v>#NUM!</v>
      </c>
      <c r="H422" s="45">
        <v>311</v>
      </c>
      <c r="I422" s="46">
        <f t="shared" si="233"/>
        <v>55732</v>
      </c>
      <c r="J422" s="346" t="e">
        <f t="shared" si="211"/>
        <v>#NUM!</v>
      </c>
      <c r="K422" s="347" t="e">
        <f t="shared" si="206"/>
        <v>#NUM!</v>
      </c>
      <c r="L422" s="348" t="e">
        <f t="shared" si="240"/>
        <v>#NUM!</v>
      </c>
      <c r="M422" s="349" t="e">
        <f t="shared" si="221"/>
        <v>#NUM!</v>
      </c>
      <c r="O422" s="45">
        <v>311</v>
      </c>
      <c r="P422" s="46">
        <f t="shared" si="234"/>
        <v>55732</v>
      </c>
      <c r="Q422" s="346" t="e">
        <f t="shared" si="212"/>
        <v>#NUM!</v>
      </c>
      <c r="R422" s="347" t="e">
        <f t="shared" si="207"/>
        <v>#NUM!</v>
      </c>
      <c r="S422" s="348" t="e">
        <f t="shared" si="222"/>
        <v>#NUM!</v>
      </c>
      <c r="T422" s="349" t="e">
        <f t="shared" si="223"/>
        <v>#NUM!</v>
      </c>
      <c r="V422" s="45">
        <v>311</v>
      </c>
      <c r="W422" s="46">
        <f t="shared" si="235"/>
        <v>55732</v>
      </c>
      <c r="X422" s="346" t="e">
        <f t="shared" si="213"/>
        <v>#NUM!</v>
      </c>
      <c r="Y422" s="347" t="e">
        <f t="shared" si="208"/>
        <v>#NUM!</v>
      </c>
      <c r="Z422" s="348" t="e">
        <f t="shared" si="224"/>
        <v>#NUM!</v>
      </c>
      <c r="AA422" s="349" t="e">
        <f t="shared" si="225"/>
        <v>#NUM!</v>
      </c>
      <c r="AC422" s="45">
        <v>311</v>
      </c>
      <c r="AD422" s="46">
        <f t="shared" si="236"/>
        <v>55732</v>
      </c>
      <c r="AE422" s="346" t="e">
        <f t="shared" si="226"/>
        <v>#NUM!</v>
      </c>
      <c r="AF422" s="347" t="e">
        <f t="shared" si="214"/>
        <v>#NUM!</v>
      </c>
      <c r="AG422" s="348" t="e">
        <f t="shared" si="227"/>
        <v>#NUM!</v>
      </c>
      <c r="AH422" s="349" t="e">
        <f t="shared" si="215"/>
        <v>#NUM!</v>
      </c>
      <c r="AJ422" s="45">
        <v>311</v>
      </c>
      <c r="AK422" s="46">
        <f t="shared" si="237"/>
        <v>55732</v>
      </c>
      <c r="AL422" s="346" t="e">
        <f t="shared" si="228"/>
        <v>#NUM!</v>
      </c>
      <c r="AM422" s="347" t="e">
        <f t="shared" si="216"/>
        <v>#NUM!</v>
      </c>
      <c r="AN422" s="348" t="e">
        <f t="shared" si="229"/>
        <v>#NUM!</v>
      </c>
      <c r="AO422" s="349" t="e">
        <f t="shared" si="217"/>
        <v>#NUM!</v>
      </c>
      <c r="AQ422" s="45">
        <v>311</v>
      </c>
      <c r="AR422" s="46">
        <f t="shared" si="238"/>
        <v>55763</v>
      </c>
      <c r="AS422" s="346">
        <f t="shared" si="230"/>
        <v>0</v>
      </c>
      <c r="AT422" s="347">
        <f t="shared" si="218"/>
        <v>0</v>
      </c>
      <c r="AU422" s="348">
        <f t="shared" si="231"/>
        <v>0</v>
      </c>
      <c r="AV422" s="349">
        <f t="shared" si="219"/>
        <v>0</v>
      </c>
    </row>
    <row r="423" spans="1:48" ht="14.65" thickBot="1" x14ac:dyDescent="0.5">
      <c r="A423" s="47">
        <v>312</v>
      </c>
      <c r="B423" s="48">
        <f t="shared" si="232"/>
        <v>55763</v>
      </c>
      <c r="C423" s="350" t="e">
        <f t="shared" si="239"/>
        <v>#NUM!</v>
      </c>
      <c r="D423" s="351" t="e">
        <f t="shared" si="209"/>
        <v>#NUM!</v>
      </c>
      <c r="E423" s="356" t="e">
        <f t="shared" si="210"/>
        <v>#NUM!</v>
      </c>
      <c r="F423" s="353" t="e">
        <f t="shared" si="220"/>
        <v>#NUM!</v>
      </c>
      <c r="H423" s="47">
        <v>312</v>
      </c>
      <c r="I423" s="48">
        <f t="shared" si="233"/>
        <v>55763</v>
      </c>
      <c r="J423" s="350" t="e">
        <f t="shared" si="211"/>
        <v>#NUM!</v>
      </c>
      <c r="K423" s="351" t="e">
        <f t="shared" si="206"/>
        <v>#NUM!</v>
      </c>
      <c r="L423" s="352" t="e">
        <f t="shared" si="240"/>
        <v>#NUM!</v>
      </c>
      <c r="M423" s="353" t="e">
        <f t="shared" si="221"/>
        <v>#NUM!</v>
      </c>
      <c r="O423" s="47">
        <v>312</v>
      </c>
      <c r="P423" s="48">
        <f t="shared" si="234"/>
        <v>55763</v>
      </c>
      <c r="Q423" s="350" t="e">
        <f t="shared" si="212"/>
        <v>#NUM!</v>
      </c>
      <c r="R423" s="351" t="e">
        <f t="shared" si="207"/>
        <v>#NUM!</v>
      </c>
      <c r="S423" s="352" t="e">
        <f t="shared" si="222"/>
        <v>#NUM!</v>
      </c>
      <c r="T423" s="353" t="e">
        <f t="shared" si="223"/>
        <v>#NUM!</v>
      </c>
      <c r="V423" s="47">
        <v>312</v>
      </c>
      <c r="W423" s="48">
        <f t="shared" si="235"/>
        <v>55763</v>
      </c>
      <c r="X423" s="350" t="e">
        <f t="shared" si="213"/>
        <v>#NUM!</v>
      </c>
      <c r="Y423" s="351" t="e">
        <f t="shared" si="208"/>
        <v>#NUM!</v>
      </c>
      <c r="Z423" s="352" t="e">
        <f t="shared" si="224"/>
        <v>#NUM!</v>
      </c>
      <c r="AA423" s="353" t="e">
        <f t="shared" si="225"/>
        <v>#NUM!</v>
      </c>
      <c r="AC423" s="47">
        <v>312</v>
      </c>
      <c r="AD423" s="48">
        <f t="shared" si="236"/>
        <v>55763</v>
      </c>
      <c r="AE423" s="350" t="e">
        <f t="shared" si="226"/>
        <v>#NUM!</v>
      </c>
      <c r="AF423" s="351" t="e">
        <f t="shared" si="214"/>
        <v>#NUM!</v>
      </c>
      <c r="AG423" s="352" t="e">
        <f t="shared" si="227"/>
        <v>#NUM!</v>
      </c>
      <c r="AH423" s="353" t="e">
        <f t="shared" si="215"/>
        <v>#NUM!</v>
      </c>
      <c r="AJ423" s="47">
        <v>312</v>
      </c>
      <c r="AK423" s="48">
        <f t="shared" si="237"/>
        <v>55763</v>
      </c>
      <c r="AL423" s="350" t="e">
        <f t="shared" si="228"/>
        <v>#NUM!</v>
      </c>
      <c r="AM423" s="351" t="e">
        <f t="shared" si="216"/>
        <v>#NUM!</v>
      </c>
      <c r="AN423" s="352" t="e">
        <f t="shared" si="229"/>
        <v>#NUM!</v>
      </c>
      <c r="AO423" s="353" t="e">
        <f t="shared" si="217"/>
        <v>#NUM!</v>
      </c>
      <c r="AQ423" s="47">
        <v>312</v>
      </c>
      <c r="AR423" s="48">
        <f t="shared" si="238"/>
        <v>55793</v>
      </c>
      <c r="AS423" s="350">
        <f t="shared" si="230"/>
        <v>0</v>
      </c>
      <c r="AT423" s="351">
        <f t="shared" si="218"/>
        <v>0</v>
      </c>
      <c r="AU423" s="352">
        <f t="shared" si="231"/>
        <v>0</v>
      </c>
      <c r="AV423" s="353">
        <f t="shared" si="219"/>
        <v>0</v>
      </c>
    </row>
    <row r="424" spans="1:48" x14ac:dyDescent="0.45">
      <c r="A424" s="43">
        <v>313</v>
      </c>
      <c r="B424" s="44">
        <f t="shared" si="232"/>
        <v>55793</v>
      </c>
      <c r="C424" s="344" t="e">
        <f t="shared" si="239"/>
        <v>#NUM!</v>
      </c>
      <c r="D424" s="253" t="e">
        <f t="shared" si="209"/>
        <v>#NUM!</v>
      </c>
      <c r="E424" s="354" t="e">
        <f t="shared" si="210"/>
        <v>#NUM!</v>
      </c>
      <c r="F424" s="254" t="e">
        <f t="shared" si="220"/>
        <v>#NUM!</v>
      </c>
      <c r="H424" s="43">
        <v>313</v>
      </c>
      <c r="I424" s="44">
        <f t="shared" si="233"/>
        <v>55793</v>
      </c>
      <c r="J424" s="344" t="e">
        <f t="shared" si="211"/>
        <v>#NUM!</v>
      </c>
      <c r="K424" s="253" t="e">
        <f t="shared" si="206"/>
        <v>#NUM!</v>
      </c>
      <c r="L424" s="345" t="e">
        <f t="shared" si="240"/>
        <v>#NUM!</v>
      </c>
      <c r="M424" s="254" t="e">
        <f t="shared" si="221"/>
        <v>#NUM!</v>
      </c>
      <c r="O424" s="43">
        <v>313</v>
      </c>
      <c r="P424" s="44">
        <f t="shared" si="234"/>
        <v>55793</v>
      </c>
      <c r="Q424" s="344" t="e">
        <f t="shared" si="212"/>
        <v>#NUM!</v>
      </c>
      <c r="R424" s="253" t="e">
        <f t="shared" si="207"/>
        <v>#NUM!</v>
      </c>
      <c r="S424" s="345" t="e">
        <f t="shared" si="222"/>
        <v>#NUM!</v>
      </c>
      <c r="T424" s="254" t="e">
        <f t="shared" si="223"/>
        <v>#NUM!</v>
      </c>
      <c r="V424" s="43">
        <v>313</v>
      </c>
      <c r="W424" s="44">
        <f t="shared" si="235"/>
        <v>55793</v>
      </c>
      <c r="X424" s="344" t="e">
        <f t="shared" si="213"/>
        <v>#NUM!</v>
      </c>
      <c r="Y424" s="253" t="e">
        <f t="shared" si="208"/>
        <v>#NUM!</v>
      </c>
      <c r="Z424" s="345" t="e">
        <f t="shared" si="224"/>
        <v>#NUM!</v>
      </c>
      <c r="AA424" s="254" t="e">
        <f t="shared" si="225"/>
        <v>#NUM!</v>
      </c>
      <c r="AC424" s="43">
        <v>313</v>
      </c>
      <c r="AD424" s="44">
        <f t="shared" si="236"/>
        <v>55793</v>
      </c>
      <c r="AE424" s="344" t="e">
        <f t="shared" si="226"/>
        <v>#NUM!</v>
      </c>
      <c r="AF424" s="253" t="e">
        <f t="shared" si="214"/>
        <v>#NUM!</v>
      </c>
      <c r="AG424" s="345" t="e">
        <f t="shared" si="227"/>
        <v>#NUM!</v>
      </c>
      <c r="AH424" s="254" t="e">
        <f t="shared" si="215"/>
        <v>#NUM!</v>
      </c>
      <c r="AJ424" s="43">
        <v>313</v>
      </c>
      <c r="AK424" s="44">
        <f t="shared" si="237"/>
        <v>55793</v>
      </c>
      <c r="AL424" s="344" t="e">
        <f t="shared" si="228"/>
        <v>#NUM!</v>
      </c>
      <c r="AM424" s="253" t="e">
        <f t="shared" si="216"/>
        <v>#NUM!</v>
      </c>
      <c r="AN424" s="345" t="e">
        <f t="shared" si="229"/>
        <v>#NUM!</v>
      </c>
      <c r="AO424" s="254" t="e">
        <f t="shared" si="217"/>
        <v>#NUM!</v>
      </c>
      <c r="AQ424" s="43">
        <v>313</v>
      </c>
      <c r="AR424" s="44">
        <f t="shared" si="238"/>
        <v>55824</v>
      </c>
      <c r="AS424" s="344">
        <f t="shared" si="230"/>
        <v>0</v>
      </c>
      <c r="AT424" s="253">
        <f t="shared" si="218"/>
        <v>0</v>
      </c>
      <c r="AU424" s="345">
        <f t="shared" si="231"/>
        <v>0</v>
      </c>
      <c r="AV424" s="254">
        <f t="shared" si="219"/>
        <v>0</v>
      </c>
    </row>
    <row r="425" spans="1:48" x14ac:dyDescent="0.45">
      <c r="A425" s="45">
        <v>314</v>
      </c>
      <c r="B425" s="46">
        <f t="shared" si="232"/>
        <v>55824</v>
      </c>
      <c r="C425" s="346" t="e">
        <f t="shared" si="239"/>
        <v>#NUM!</v>
      </c>
      <c r="D425" s="347" t="e">
        <f t="shared" si="209"/>
        <v>#NUM!</v>
      </c>
      <c r="E425" s="355" t="e">
        <f t="shared" si="210"/>
        <v>#NUM!</v>
      </c>
      <c r="F425" s="349" t="e">
        <f t="shared" si="220"/>
        <v>#NUM!</v>
      </c>
      <c r="H425" s="45">
        <v>314</v>
      </c>
      <c r="I425" s="46">
        <f t="shared" si="233"/>
        <v>55824</v>
      </c>
      <c r="J425" s="346" t="e">
        <f t="shared" si="211"/>
        <v>#NUM!</v>
      </c>
      <c r="K425" s="347" t="e">
        <f t="shared" si="206"/>
        <v>#NUM!</v>
      </c>
      <c r="L425" s="348" t="e">
        <f t="shared" si="240"/>
        <v>#NUM!</v>
      </c>
      <c r="M425" s="349" t="e">
        <f t="shared" si="221"/>
        <v>#NUM!</v>
      </c>
      <c r="O425" s="45">
        <v>314</v>
      </c>
      <c r="P425" s="46">
        <f t="shared" si="234"/>
        <v>55824</v>
      </c>
      <c r="Q425" s="346" t="e">
        <f t="shared" si="212"/>
        <v>#NUM!</v>
      </c>
      <c r="R425" s="347" t="e">
        <f t="shared" si="207"/>
        <v>#NUM!</v>
      </c>
      <c r="S425" s="348" t="e">
        <f t="shared" si="222"/>
        <v>#NUM!</v>
      </c>
      <c r="T425" s="349" t="e">
        <f t="shared" si="223"/>
        <v>#NUM!</v>
      </c>
      <c r="V425" s="45">
        <v>314</v>
      </c>
      <c r="W425" s="46">
        <f t="shared" si="235"/>
        <v>55824</v>
      </c>
      <c r="X425" s="346" t="e">
        <f t="shared" si="213"/>
        <v>#NUM!</v>
      </c>
      <c r="Y425" s="347" t="e">
        <f t="shared" si="208"/>
        <v>#NUM!</v>
      </c>
      <c r="Z425" s="348" t="e">
        <f t="shared" si="224"/>
        <v>#NUM!</v>
      </c>
      <c r="AA425" s="349" t="e">
        <f t="shared" si="225"/>
        <v>#NUM!</v>
      </c>
      <c r="AC425" s="45">
        <v>314</v>
      </c>
      <c r="AD425" s="46">
        <f t="shared" si="236"/>
        <v>55824</v>
      </c>
      <c r="AE425" s="346" t="e">
        <f t="shared" si="226"/>
        <v>#NUM!</v>
      </c>
      <c r="AF425" s="347" t="e">
        <f t="shared" si="214"/>
        <v>#NUM!</v>
      </c>
      <c r="AG425" s="348" t="e">
        <f t="shared" si="227"/>
        <v>#NUM!</v>
      </c>
      <c r="AH425" s="349" t="e">
        <f t="shared" si="215"/>
        <v>#NUM!</v>
      </c>
      <c r="AJ425" s="45">
        <v>314</v>
      </c>
      <c r="AK425" s="46">
        <f t="shared" si="237"/>
        <v>55824</v>
      </c>
      <c r="AL425" s="346" t="e">
        <f t="shared" si="228"/>
        <v>#NUM!</v>
      </c>
      <c r="AM425" s="347" t="e">
        <f t="shared" si="216"/>
        <v>#NUM!</v>
      </c>
      <c r="AN425" s="348" t="e">
        <f t="shared" si="229"/>
        <v>#NUM!</v>
      </c>
      <c r="AO425" s="349" t="e">
        <f t="shared" si="217"/>
        <v>#NUM!</v>
      </c>
      <c r="AQ425" s="45">
        <v>314</v>
      </c>
      <c r="AR425" s="46">
        <f t="shared" si="238"/>
        <v>55854</v>
      </c>
      <c r="AS425" s="346">
        <f t="shared" si="230"/>
        <v>0</v>
      </c>
      <c r="AT425" s="347">
        <f t="shared" si="218"/>
        <v>0</v>
      </c>
      <c r="AU425" s="348">
        <f t="shared" si="231"/>
        <v>0</v>
      </c>
      <c r="AV425" s="349">
        <f t="shared" si="219"/>
        <v>0</v>
      </c>
    </row>
    <row r="426" spans="1:48" x14ac:dyDescent="0.45">
      <c r="A426" s="45">
        <v>315</v>
      </c>
      <c r="B426" s="46">
        <f t="shared" si="232"/>
        <v>55854</v>
      </c>
      <c r="C426" s="346" t="e">
        <f t="shared" si="239"/>
        <v>#NUM!</v>
      </c>
      <c r="D426" s="347" t="e">
        <f t="shared" si="209"/>
        <v>#NUM!</v>
      </c>
      <c r="E426" s="355" t="e">
        <f t="shared" si="210"/>
        <v>#NUM!</v>
      </c>
      <c r="F426" s="349" t="e">
        <f t="shared" si="220"/>
        <v>#NUM!</v>
      </c>
      <c r="H426" s="45">
        <v>315</v>
      </c>
      <c r="I426" s="46">
        <f t="shared" si="233"/>
        <v>55854</v>
      </c>
      <c r="J426" s="346" t="e">
        <f t="shared" si="211"/>
        <v>#NUM!</v>
      </c>
      <c r="K426" s="347" t="e">
        <f t="shared" si="206"/>
        <v>#NUM!</v>
      </c>
      <c r="L426" s="348" t="e">
        <f t="shared" si="240"/>
        <v>#NUM!</v>
      </c>
      <c r="M426" s="349" t="e">
        <f t="shared" si="221"/>
        <v>#NUM!</v>
      </c>
      <c r="O426" s="45">
        <v>315</v>
      </c>
      <c r="P426" s="46">
        <f t="shared" si="234"/>
        <v>55854</v>
      </c>
      <c r="Q426" s="346" t="e">
        <f t="shared" si="212"/>
        <v>#NUM!</v>
      </c>
      <c r="R426" s="347" t="e">
        <f t="shared" si="207"/>
        <v>#NUM!</v>
      </c>
      <c r="S426" s="348" t="e">
        <f t="shared" si="222"/>
        <v>#NUM!</v>
      </c>
      <c r="T426" s="349" t="e">
        <f t="shared" si="223"/>
        <v>#NUM!</v>
      </c>
      <c r="V426" s="45">
        <v>315</v>
      </c>
      <c r="W426" s="46">
        <f t="shared" si="235"/>
        <v>55854</v>
      </c>
      <c r="X426" s="346" t="e">
        <f t="shared" si="213"/>
        <v>#NUM!</v>
      </c>
      <c r="Y426" s="347" t="e">
        <f t="shared" si="208"/>
        <v>#NUM!</v>
      </c>
      <c r="Z426" s="348" t="e">
        <f t="shared" si="224"/>
        <v>#NUM!</v>
      </c>
      <c r="AA426" s="349" t="e">
        <f t="shared" si="225"/>
        <v>#NUM!</v>
      </c>
      <c r="AC426" s="45">
        <v>315</v>
      </c>
      <c r="AD426" s="46">
        <f t="shared" si="236"/>
        <v>55854</v>
      </c>
      <c r="AE426" s="346" t="e">
        <f t="shared" si="226"/>
        <v>#NUM!</v>
      </c>
      <c r="AF426" s="347" t="e">
        <f t="shared" si="214"/>
        <v>#NUM!</v>
      </c>
      <c r="AG426" s="348" t="e">
        <f t="shared" si="227"/>
        <v>#NUM!</v>
      </c>
      <c r="AH426" s="349" t="e">
        <f t="shared" si="215"/>
        <v>#NUM!</v>
      </c>
      <c r="AJ426" s="45">
        <v>315</v>
      </c>
      <c r="AK426" s="46">
        <f t="shared" si="237"/>
        <v>55854</v>
      </c>
      <c r="AL426" s="346" t="e">
        <f t="shared" si="228"/>
        <v>#NUM!</v>
      </c>
      <c r="AM426" s="347" t="e">
        <f t="shared" si="216"/>
        <v>#NUM!</v>
      </c>
      <c r="AN426" s="348" t="e">
        <f t="shared" si="229"/>
        <v>#NUM!</v>
      </c>
      <c r="AO426" s="349" t="e">
        <f t="shared" si="217"/>
        <v>#NUM!</v>
      </c>
      <c r="AQ426" s="45">
        <v>315</v>
      </c>
      <c r="AR426" s="46">
        <f t="shared" si="238"/>
        <v>55885</v>
      </c>
      <c r="AS426" s="346">
        <f t="shared" si="230"/>
        <v>0</v>
      </c>
      <c r="AT426" s="347">
        <f t="shared" si="218"/>
        <v>0</v>
      </c>
      <c r="AU426" s="348">
        <f t="shared" si="231"/>
        <v>0</v>
      </c>
      <c r="AV426" s="349">
        <f t="shared" si="219"/>
        <v>0</v>
      </c>
    </row>
    <row r="427" spans="1:48" x14ac:dyDescent="0.45">
      <c r="A427" s="45">
        <v>316</v>
      </c>
      <c r="B427" s="46">
        <f t="shared" si="232"/>
        <v>55885</v>
      </c>
      <c r="C427" s="346" t="e">
        <f t="shared" si="239"/>
        <v>#NUM!</v>
      </c>
      <c r="D427" s="347" t="e">
        <f t="shared" si="209"/>
        <v>#NUM!</v>
      </c>
      <c r="E427" s="355" t="e">
        <f t="shared" si="210"/>
        <v>#NUM!</v>
      </c>
      <c r="F427" s="349" t="e">
        <f t="shared" si="220"/>
        <v>#NUM!</v>
      </c>
      <c r="H427" s="45">
        <v>316</v>
      </c>
      <c r="I427" s="46">
        <f t="shared" si="233"/>
        <v>55885</v>
      </c>
      <c r="J427" s="346" t="e">
        <f t="shared" si="211"/>
        <v>#NUM!</v>
      </c>
      <c r="K427" s="347" t="e">
        <f t="shared" si="206"/>
        <v>#NUM!</v>
      </c>
      <c r="L427" s="348" t="e">
        <f t="shared" si="240"/>
        <v>#NUM!</v>
      </c>
      <c r="M427" s="349" t="e">
        <f t="shared" si="221"/>
        <v>#NUM!</v>
      </c>
      <c r="O427" s="45">
        <v>316</v>
      </c>
      <c r="P427" s="46">
        <f t="shared" si="234"/>
        <v>55885</v>
      </c>
      <c r="Q427" s="346" t="e">
        <f t="shared" si="212"/>
        <v>#NUM!</v>
      </c>
      <c r="R427" s="347" t="e">
        <f t="shared" si="207"/>
        <v>#NUM!</v>
      </c>
      <c r="S427" s="348" t="e">
        <f t="shared" si="222"/>
        <v>#NUM!</v>
      </c>
      <c r="T427" s="349" t="e">
        <f t="shared" si="223"/>
        <v>#NUM!</v>
      </c>
      <c r="V427" s="45">
        <v>316</v>
      </c>
      <c r="W427" s="46">
        <f t="shared" si="235"/>
        <v>55885</v>
      </c>
      <c r="X427" s="346" t="e">
        <f t="shared" si="213"/>
        <v>#NUM!</v>
      </c>
      <c r="Y427" s="347" t="e">
        <f t="shared" si="208"/>
        <v>#NUM!</v>
      </c>
      <c r="Z427" s="348" t="e">
        <f t="shared" si="224"/>
        <v>#NUM!</v>
      </c>
      <c r="AA427" s="349" t="e">
        <f t="shared" si="225"/>
        <v>#NUM!</v>
      </c>
      <c r="AC427" s="45">
        <v>316</v>
      </c>
      <c r="AD427" s="46">
        <f t="shared" si="236"/>
        <v>55885</v>
      </c>
      <c r="AE427" s="346" t="e">
        <f t="shared" si="226"/>
        <v>#NUM!</v>
      </c>
      <c r="AF427" s="347" t="e">
        <f t="shared" si="214"/>
        <v>#NUM!</v>
      </c>
      <c r="AG427" s="348" t="e">
        <f t="shared" si="227"/>
        <v>#NUM!</v>
      </c>
      <c r="AH427" s="349" t="e">
        <f t="shared" si="215"/>
        <v>#NUM!</v>
      </c>
      <c r="AJ427" s="45">
        <v>316</v>
      </c>
      <c r="AK427" s="46">
        <f t="shared" si="237"/>
        <v>55885</v>
      </c>
      <c r="AL427" s="346" t="e">
        <f t="shared" si="228"/>
        <v>#NUM!</v>
      </c>
      <c r="AM427" s="347" t="e">
        <f t="shared" si="216"/>
        <v>#NUM!</v>
      </c>
      <c r="AN427" s="348" t="e">
        <f t="shared" si="229"/>
        <v>#NUM!</v>
      </c>
      <c r="AO427" s="349" t="e">
        <f t="shared" si="217"/>
        <v>#NUM!</v>
      </c>
      <c r="AQ427" s="45">
        <v>316</v>
      </c>
      <c r="AR427" s="46">
        <f t="shared" si="238"/>
        <v>55916</v>
      </c>
      <c r="AS427" s="346">
        <f t="shared" si="230"/>
        <v>0</v>
      </c>
      <c r="AT427" s="347">
        <f t="shared" si="218"/>
        <v>0</v>
      </c>
      <c r="AU427" s="348">
        <f t="shared" si="231"/>
        <v>0</v>
      </c>
      <c r="AV427" s="349">
        <f t="shared" si="219"/>
        <v>0</v>
      </c>
    </row>
    <row r="428" spans="1:48" x14ac:dyDescent="0.45">
      <c r="A428" s="45">
        <v>317</v>
      </c>
      <c r="B428" s="46">
        <f t="shared" si="232"/>
        <v>55916</v>
      </c>
      <c r="C428" s="346" t="e">
        <f t="shared" si="239"/>
        <v>#NUM!</v>
      </c>
      <c r="D428" s="347" t="e">
        <f t="shared" si="209"/>
        <v>#NUM!</v>
      </c>
      <c r="E428" s="355" t="e">
        <f t="shared" si="210"/>
        <v>#NUM!</v>
      </c>
      <c r="F428" s="349" t="e">
        <f t="shared" si="220"/>
        <v>#NUM!</v>
      </c>
      <c r="H428" s="45">
        <v>317</v>
      </c>
      <c r="I428" s="46">
        <f t="shared" si="233"/>
        <v>55916</v>
      </c>
      <c r="J428" s="346" t="e">
        <f t="shared" si="211"/>
        <v>#NUM!</v>
      </c>
      <c r="K428" s="347" t="e">
        <f t="shared" si="206"/>
        <v>#NUM!</v>
      </c>
      <c r="L428" s="348" t="e">
        <f t="shared" si="240"/>
        <v>#NUM!</v>
      </c>
      <c r="M428" s="349" t="e">
        <f t="shared" si="221"/>
        <v>#NUM!</v>
      </c>
      <c r="O428" s="45">
        <v>317</v>
      </c>
      <c r="P428" s="46">
        <f t="shared" si="234"/>
        <v>55916</v>
      </c>
      <c r="Q428" s="346" t="e">
        <f t="shared" si="212"/>
        <v>#NUM!</v>
      </c>
      <c r="R428" s="347" t="e">
        <f t="shared" si="207"/>
        <v>#NUM!</v>
      </c>
      <c r="S428" s="348" t="e">
        <f t="shared" si="222"/>
        <v>#NUM!</v>
      </c>
      <c r="T428" s="349" t="e">
        <f t="shared" si="223"/>
        <v>#NUM!</v>
      </c>
      <c r="V428" s="45">
        <v>317</v>
      </c>
      <c r="W428" s="46">
        <f t="shared" si="235"/>
        <v>55916</v>
      </c>
      <c r="X428" s="346" t="e">
        <f t="shared" si="213"/>
        <v>#NUM!</v>
      </c>
      <c r="Y428" s="347" t="e">
        <f t="shared" si="208"/>
        <v>#NUM!</v>
      </c>
      <c r="Z428" s="348" t="e">
        <f t="shared" si="224"/>
        <v>#NUM!</v>
      </c>
      <c r="AA428" s="349" t="e">
        <f t="shared" si="225"/>
        <v>#NUM!</v>
      </c>
      <c r="AC428" s="45">
        <v>317</v>
      </c>
      <c r="AD428" s="46">
        <f t="shared" si="236"/>
        <v>55916</v>
      </c>
      <c r="AE428" s="346" t="e">
        <f t="shared" si="226"/>
        <v>#NUM!</v>
      </c>
      <c r="AF428" s="347" t="e">
        <f t="shared" si="214"/>
        <v>#NUM!</v>
      </c>
      <c r="AG428" s="348" t="e">
        <f t="shared" si="227"/>
        <v>#NUM!</v>
      </c>
      <c r="AH428" s="349" t="e">
        <f t="shared" si="215"/>
        <v>#NUM!</v>
      </c>
      <c r="AJ428" s="45">
        <v>317</v>
      </c>
      <c r="AK428" s="46">
        <f t="shared" si="237"/>
        <v>55916</v>
      </c>
      <c r="AL428" s="346" t="e">
        <f t="shared" si="228"/>
        <v>#NUM!</v>
      </c>
      <c r="AM428" s="347" t="e">
        <f t="shared" si="216"/>
        <v>#NUM!</v>
      </c>
      <c r="AN428" s="348" t="e">
        <f t="shared" si="229"/>
        <v>#NUM!</v>
      </c>
      <c r="AO428" s="349" t="e">
        <f t="shared" si="217"/>
        <v>#NUM!</v>
      </c>
      <c r="AQ428" s="45">
        <v>317</v>
      </c>
      <c r="AR428" s="46">
        <f t="shared" si="238"/>
        <v>55944</v>
      </c>
      <c r="AS428" s="346">
        <f t="shared" si="230"/>
        <v>0</v>
      </c>
      <c r="AT428" s="347">
        <f t="shared" si="218"/>
        <v>0</v>
      </c>
      <c r="AU428" s="348">
        <f t="shared" si="231"/>
        <v>0</v>
      </c>
      <c r="AV428" s="349">
        <f t="shared" si="219"/>
        <v>0</v>
      </c>
    </row>
    <row r="429" spans="1:48" x14ac:dyDescent="0.45">
      <c r="A429" s="45">
        <v>318</v>
      </c>
      <c r="B429" s="46">
        <f t="shared" si="232"/>
        <v>55944</v>
      </c>
      <c r="C429" s="346" t="e">
        <f t="shared" si="239"/>
        <v>#NUM!</v>
      </c>
      <c r="D429" s="347" t="e">
        <f t="shared" si="209"/>
        <v>#NUM!</v>
      </c>
      <c r="E429" s="355" t="e">
        <f t="shared" si="210"/>
        <v>#NUM!</v>
      </c>
      <c r="F429" s="349" t="e">
        <f t="shared" si="220"/>
        <v>#NUM!</v>
      </c>
      <c r="H429" s="45">
        <v>318</v>
      </c>
      <c r="I429" s="46">
        <f t="shared" si="233"/>
        <v>55944</v>
      </c>
      <c r="J429" s="346" t="e">
        <f t="shared" si="211"/>
        <v>#NUM!</v>
      </c>
      <c r="K429" s="347" t="e">
        <f t="shared" ref="K429:K492" si="241">IF(K$107="I/O",0,IF(AND(K$108&gt;0,H429/12&lt;=K$108),0,-PPMT(J$105/12,H429-(K$108*12),K$105*K$107,J$104)))</f>
        <v>#NUM!</v>
      </c>
      <c r="L429" s="348" t="e">
        <f t="shared" si="240"/>
        <v>#NUM!</v>
      </c>
      <c r="M429" s="349" t="e">
        <f t="shared" si="221"/>
        <v>#NUM!</v>
      </c>
      <c r="O429" s="45">
        <v>318</v>
      </c>
      <c r="P429" s="46">
        <f t="shared" si="234"/>
        <v>55944</v>
      </c>
      <c r="Q429" s="346" t="e">
        <f t="shared" si="212"/>
        <v>#NUM!</v>
      </c>
      <c r="R429" s="347" t="e">
        <f t="shared" ref="R429:R492" si="242">IF(R$107="I/O",0,IF(AND(R$108&gt;0,O429/12&lt;=R$108),0,-PPMT(Q$105/12,O429-(R$108*12),R$105*R$107,Q$104)))</f>
        <v>#NUM!</v>
      </c>
      <c r="S429" s="348" t="e">
        <f t="shared" si="222"/>
        <v>#NUM!</v>
      </c>
      <c r="T429" s="349" t="e">
        <f t="shared" si="223"/>
        <v>#NUM!</v>
      </c>
      <c r="V429" s="45">
        <v>318</v>
      </c>
      <c r="W429" s="46">
        <f t="shared" si="235"/>
        <v>55944</v>
      </c>
      <c r="X429" s="346" t="e">
        <f t="shared" si="213"/>
        <v>#NUM!</v>
      </c>
      <c r="Y429" s="347" t="e">
        <f t="shared" ref="Y429:Y492" si="243">IF(Y$107="I/O",0,IF(AND(Y$108&gt;0,V429/12&lt;=Y$108),0,-PPMT(X$105/12,V429-(Y$108*12),Y$105*Y$107,X$104)))</f>
        <v>#NUM!</v>
      </c>
      <c r="Z429" s="348" t="e">
        <f t="shared" si="224"/>
        <v>#NUM!</v>
      </c>
      <c r="AA429" s="349" t="e">
        <f t="shared" si="225"/>
        <v>#NUM!</v>
      </c>
      <c r="AC429" s="45">
        <v>318</v>
      </c>
      <c r="AD429" s="46">
        <f t="shared" si="236"/>
        <v>55944</v>
      </c>
      <c r="AE429" s="346" t="e">
        <f t="shared" si="226"/>
        <v>#NUM!</v>
      </c>
      <c r="AF429" s="347" t="e">
        <f t="shared" si="214"/>
        <v>#NUM!</v>
      </c>
      <c r="AG429" s="348" t="e">
        <f t="shared" si="227"/>
        <v>#NUM!</v>
      </c>
      <c r="AH429" s="349" t="e">
        <f t="shared" si="215"/>
        <v>#NUM!</v>
      </c>
      <c r="AJ429" s="45">
        <v>318</v>
      </c>
      <c r="AK429" s="46">
        <f t="shared" si="237"/>
        <v>55944</v>
      </c>
      <c r="AL429" s="346" t="e">
        <f t="shared" si="228"/>
        <v>#NUM!</v>
      </c>
      <c r="AM429" s="347" t="e">
        <f t="shared" si="216"/>
        <v>#NUM!</v>
      </c>
      <c r="AN429" s="348" t="e">
        <f t="shared" si="229"/>
        <v>#NUM!</v>
      </c>
      <c r="AO429" s="349" t="e">
        <f t="shared" si="217"/>
        <v>#NUM!</v>
      </c>
      <c r="AQ429" s="45">
        <v>318</v>
      </c>
      <c r="AR429" s="46">
        <f t="shared" si="238"/>
        <v>55975</v>
      </c>
      <c r="AS429" s="346">
        <f t="shared" si="230"/>
        <v>0</v>
      </c>
      <c r="AT429" s="347">
        <f t="shared" si="218"/>
        <v>0</v>
      </c>
      <c r="AU429" s="348">
        <f t="shared" si="231"/>
        <v>0</v>
      </c>
      <c r="AV429" s="349">
        <f t="shared" si="219"/>
        <v>0</v>
      </c>
    </row>
    <row r="430" spans="1:48" x14ac:dyDescent="0.45">
      <c r="A430" s="45">
        <v>319</v>
      </c>
      <c r="B430" s="46">
        <f t="shared" si="232"/>
        <v>55975</v>
      </c>
      <c r="C430" s="346" t="e">
        <f t="shared" si="239"/>
        <v>#NUM!</v>
      </c>
      <c r="D430" s="347" t="e">
        <f t="shared" si="209"/>
        <v>#NUM!</v>
      </c>
      <c r="E430" s="355" t="e">
        <f t="shared" si="210"/>
        <v>#NUM!</v>
      </c>
      <c r="F430" s="349" t="e">
        <f t="shared" si="220"/>
        <v>#NUM!</v>
      </c>
      <c r="H430" s="45">
        <v>319</v>
      </c>
      <c r="I430" s="46">
        <f t="shared" si="233"/>
        <v>55975</v>
      </c>
      <c r="J430" s="346" t="e">
        <f t="shared" si="211"/>
        <v>#NUM!</v>
      </c>
      <c r="K430" s="347" t="e">
        <f t="shared" si="241"/>
        <v>#NUM!</v>
      </c>
      <c r="L430" s="348" t="e">
        <f t="shared" si="240"/>
        <v>#NUM!</v>
      </c>
      <c r="M430" s="349" t="e">
        <f t="shared" si="221"/>
        <v>#NUM!</v>
      </c>
      <c r="O430" s="45">
        <v>319</v>
      </c>
      <c r="P430" s="46">
        <f t="shared" si="234"/>
        <v>55975</v>
      </c>
      <c r="Q430" s="346" t="e">
        <f t="shared" si="212"/>
        <v>#NUM!</v>
      </c>
      <c r="R430" s="347" t="e">
        <f t="shared" si="242"/>
        <v>#NUM!</v>
      </c>
      <c r="S430" s="348" t="e">
        <f t="shared" si="222"/>
        <v>#NUM!</v>
      </c>
      <c r="T430" s="349" t="e">
        <f t="shared" si="223"/>
        <v>#NUM!</v>
      </c>
      <c r="V430" s="45">
        <v>319</v>
      </c>
      <c r="W430" s="46">
        <f t="shared" si="235"/>
        <v>55975</v>
      </c>
      <c r="X430" s="346" t="e">
        <f t="shared" si="213"/>
        <v>#NUM!</v>
      </c>
      <c r="Y430" s="347" t="e">
        <f t="shared" si="243"/>
        <v>#NUM!</v>
      </c>
      <c r="Z430" s="348" t="e">
        <f t="shared" si="224"/>
        <v>#NUM!</v>
      </c>
      <c r="AA430" s="349" t="e">
        <f t="shared" si="225"/>
        <v>#NUM!</v>
      </c>
      <c r="AC430" s="45">
        <v>319</v>
      </c>
      <c r="AD430" s="46">
        <f t="shared" si="236"/>
        <v>55975</v>
      </c>
      <c r="AE430" s="346" t="e">
        <f t="shared" si="226"/>
        <v>#NUM!</v>
      </c>
      <c r="AF430" s="347" t="e">
        <f t="shared" si="214"/>
        <v>#NUM!</v>
      </c>
      <c r="AG430" s="348" t="e">
        <f t="shared" si="227"/>
        <v>#NUM!</v>
      </c>
      <c r="AH430" s="349" t="e">
        <f t="shared" si="215"/>
        <v>#NUM!</v>
      </c>
      <c r="AJ430" s="45">
        <v>319</v>
      </c>
      <c r="AK430" s="46">
        <f t="shared" si="237"/>
        <v>55975</v>
      </c>
      <c r="AL430" s="346" t="e">
        <f t="shared" si="228"/>
        <v>#NUM!</v>
      </c>
      <c r="AM430" s="347" t="e">
        <f t="shared" si="216"/>
        <v>#NUM!</v>
      </c>
      <c r="AN430" s="348" t="e">
        <f t="shared" si="229"/>
        <v>#NUM!</v>
      </c>
      <c r="AO430" s="349" t="e">
        <f t="shared" si="217"/>
        <v>#NUM!</v>
      </c>
      <c r="AQ430" s="45">
        <v>319</v>
      </c>
      <c r="AR430" s="46">
        <f t="shared" si="238"/>
        <v>56005</v>
      </c>
      <c r="AS430" s="346">
        <f t="shared" si="230"/>
        <v>0</v>
      </c>
      <c r="AT430" s="347">
        <f t="shared" si="218"/>
        <v>0</v>
      </c>
      <c r="AU430" s="348">
        <f t="shared" si="231"/>
        <v>0</v>
      </c>
      <c r="AV430" s="349">
        <f t="shared" si="219"/>
        <v>0</v>
      </c>
    </row>
    <row r="431" spans="1:48" x14ac:dyDescent="0.45">
      <c r="A431" s="45">
        <v>320</v>
      </c>
      <c r="B431" s="46">
        <f t="shared" si="232"/>
        <v>56005</v>
      </c>
      <c r="C431" s="346" t="e">
        <f t="shared" si="239"/>
        <v>#NUM!</v>
      </c>
      <c r="D431" s="347" t="e">
        <f t="shared" si="209"/>
        <v>#NUM!</v>
      </c>
      <c r="E431" s="355" t="e">
        <f t="shared" si="210"/>
        <v>#NUM!</v>
      </c>
      <c r="F431" s="349" t="e">
        <f t="shared" si="220"/>
        <v>#NUM!</v>
      </c>
      <c r="H431" s="45">
        <v>320</v>
      </c>
      <c r="I431" s="46">
        <f t="shared" si="233"/>
        <v>56005</v>
      </c>
      <c r="J431" s="346" t="e">
        <f t="shared" si="211"/>
        <v>#NUM!</v>
      </c>
      <c r="K431" s="347" t="e">
        <f t="shared" si="241"/>
        <v>#NUM!</v>
      </c>
      <c r="L431" s="348" t="e">
        <f t="shared" si="240"/>
        <v>#NUM!</v>
      </c>
      <c r="M431" s="349" t="e">
        <f t="shared" si="221"/>
        <v>#NUM!</v>
      </c>
      <c r="O431" s="45">
        <v>320</v>
      </c>
      <c r="P431" s="46">
        <f t="shared" si="234"/>
        <v>56005</v>
      </c>
      <c r="Q431" s="346" t="e">
        <f t="shared" si="212"/>
        <v>#NUM!</v>
      </c>
      <c r="R431" s="347" t="e">
        <f t="shared" si="242"/>
        <v>#NUM!</v>
      </c>
      <c r="S431" s="348" t="e">
        <f t="shared" si="222"/>
        <v>#NUM!</v>
      </c>
      <c r="T431" s="349" t="e">
        <f t="shared" si="223"/>
        <v>#NUM!</v>
      </c>
      <c r="V431" s="45">
        <v>320</v>
      </c>
      <c r="W431" s="46">
        <f t="shared" si="235"/>
        <v>56005</v>
      </c>
      <c r="X431" s="346" t="e">
        <f t="shared" si="213"/>
        <v>#NUM!</v>
      </c>
      <c r="Y431" s="347" t="e">
        <f t="shared" si="243"/>
        <v>#NUM!</v>
      </c>
      <c r="Z431" s="348" t="e">
        <f t="shared" si="224"/>
        <v>#NUM!</v>
      </c>
      <c r="AA431" s="349" t="e">
        <f t="shared" si="225"/>
        <v>#NUM!</v>
      </c>
      <c r="AC431" s="45">
        <v>320</v>
      </c>
      <c r="AD431" s="46">
        <f t="shared" si="236"/>
        <v>56005</v>
      </c>
      <c r="AE431" s="346" t="e">
        <f t="shared" si="226"/>
        <v>#NUM!</v>
      </c>
      <c r="AF431" s="347" t="e">
        <f t="shared" si="214"/>
        <v>#NUM!</v>
      </c>
      <c r="AG431" s="348" t="e">
        <f t="shared" si="227"/>
        <v>#NUM!</v>
      </c>
      <c r="AH431" s="349" t="e">
        <f t="shared" si="215"/>
        <v>#NUM!</v>
      </c>
      <c r="AJ431" s="45">
        <v>320</v>
      </c>
      <c r="AK431" s="46">
        <f t="shared" si="237"/>
        <v>56005</v>
      </c>
      <c r="AL431" s="346" t="e">
        <f t="shared" si="228"/>
        <v>#NUM!</v>
      </c>
      <c r="AM431" s="347" t="e">
        <f t="shared" si="216"/>
        <v>#NUM!</v>
      </c>
      <c r="AN431" s="348" t="e">
        <f t="shared" si="229"/>
        <v>#NUM!</v>
      </c>
      <c r="AO431" s="349" t="e">
        <f t="shared" si="217"/>
        <v>#NUM!</v>
      </c>
      <c r="AQ431" s="45">
        <v>320</v>
      </c>
      <c r="AR431" s="46">
        <f t="shared" si="238"/>
        <v>56036</v>
      </c>
      <c r="AS431" s="346">
        <f t="shared" si="230"/>
        <v>0</v>
      </c>
      <c r="AT431" s="347">
        <f t="shared" si="218"/>
        <v>0</v>
      </c>
      <c r="AU431" s="348">
        <f t="shared" si="231"/>
        <v>0</v>
      </c>
      <c r="AV431" s="349">
        <f t="shared" si="219"/>
        <v>0</v>
      </c>
    </row>
    <row r="432" spans="1:48" x14ac:dyDescent="0.45">
      <c r="A432" s="45">
        <v>321</v>
      </c>
      <c r="B432" s="46">
        <f t="shared" si="232"/>
        <v>56036</v>
      </c>
      <c r="C432" s="346" t="e">
        <f t="shared" si="239"/>
        <v>#NUM!</v>
      </c>
      <c r="D432" s="347" t="e">
        <f t="shared" ref="D432:D495" si="244">IF(D$107="I/O",0,IF(AND(D$108&gt;0,A432/12&lt;=D$108),0,-PPMT(C$105/12,A432-(D$108*12),D$105*D$107,C$104)))</f>
        <v>#NUM!</v>
      </c>
      <c r="E432" s="355" t="e">
        <f t="shared" ref="E432:E495" si="245">F432-D432</f>
        <v>#NUM!</v>
      </c>
      <c r="F432" s="349" t="e">
        <f t="shared" si="220"/>
        <v>#NUM!</v>
      </c>
      <c r="H432" s="45">
        <v>321</v>
      </c>
      <c r="I432" s="46">
        <f t="shared" si="233"/>
        <v>56036</v>
      </c>
      <c r="J432" s="346" t="e">
        <f t="shared" ref="J432:J495" si="246">J431-K432</f>
        <v>#NUM!</v>
      </c>
      <c r="K432" s="347" t="e">
        <f t="shared" si="241"/>
        <v>#NUM!</v>
      </c>
      <c r="L432" s="348" t="e">
        <f t="shared" si="240"/>
        <v>#NUM!</v>
      </c>
      <c r="M432" s="349" t="e">
        <f t="shared" si="221"/>
        <v>#NUM!</v>
      </c>
      <c r="O432" s="45">
        <v>321</v>
      </c>
      <c r="P432" s="46">
        <f t="shared" si="234"/>
        <v>56036</v>
      </c>
      <c r="Q432" s="346" t="e">
        <f t="shared" ref="Q432:Q495" si="247">Q431-R432</f>
        <v>#NUM!</v>
      </c>
      <c r="R432" s="347" t="e">
        <f t="shared" si="242"/>
        <v>#NUM!</v>
      </c>
      <c r="S432" s="348" t="e">
        <f t="shared" si="222"/>
        <v>#NUM!</v>
      </c>
      <c r="T432" s="349" t="e">
        <f t="shared" si="223"/>
        <v>#NUM!</v>
      </c>
      <c r="V432" s="45">
        <v>321</v>
      </c>
      <c r="W432" s="46">
        <f t="shared" si="235"/>
        <v>56036</v>
      </c>
      <c r="X432" s="346" t="e">
        <f t="shared" ref="X432:X495" si="248">X431-Y432</f>
        <v>#NUM!</v>
      </c>
      <c r="Y432" s="347" t="e">
        <f t="shared" si="243"/>
        <v>#NUM!</v>
      </c>
      <c r="Z432" s="348" t="e">
        <f t="shared" si="224"/>
        <v>#NUM!</v>
      </c>
      <c r="AA432" s="349" t="e">
        <f t="shared" si="225"/>
        <v>#NUM!</v>
      </c>
      <c r="AC432" s="45">
        <v>321</v>
      </c>
      <c r="AD432" s="46">
        <f t="shared" si="236"/>
        <v>56036</v>
      </c>
      <c r="AE432" s="346" t="e">
        <f t="shared" si="226"/>
        <v>#NUM!</v>
      </c>
      <c r="AF432" s="347" t="e">
        <f t="shared" ref="AF432:AF495" si="249">IF(AF$107="I/O",0,IF(AND(AF$108&gt;0,AC432/12&lt;=AF$108),0,-PPMT(AE$105/12,AC432-(AF$108*12),AF$105*AF$107,AE$104)))</f>
        <v>#NUM!</v>
      </c>
      <c r="AG432" s="348" t="e">
        <f t="shared" si="227"/>
        <v>#NUM!</v>
      </c>
      <c r="AH432" s="349" t="e">
        <f t="shared" ref="AH432:AH495" si="250">IF(AND(AF$108&gt;0,AC432/12&lt;=AF$108),AE$104*(AE$105/12),AF$104)</f>
        <v>#NUM!</v>
      </c>
      <c r="AJ432" s="45">
        <v>321</v>
      </c>
      <c r="AK432" s="46">
        <f t="shared" si="237"/>
        <v>56036</v>
      </c>
      <c r="AL432" s="346" t="e">
        <f t="shared" si="228"/>
        <v>#NUM!</v>
      </c>
      <c r="AM432" s="347" t="e">
        <f t="shared" ref="AM432:AM495" si="251">IF(AM$107="I/O",0,IF(AND(AM$108&gt;0,AJ432/12&lt;=AM$108),0,-PPMT(AL$105/12,AJ432-(AM$108*12),AM$105*AM$107,AL$104)))</f>
        <v>#NUM!</v>
      </c>
      <c r="AN432" s="348" t="e">
        <f t="shared" si="229"/>
        <v>#NUM!</v>
      </c>
      <c r="AO432" s="349" t="e">
        <f t="shared" ref="AO432:AO495" si="252">IF(AND(AM$108&gt;0,AJ432/12&lt;=AM$108),AL$104*(AL$105/12),AM$104)</f>
        <v>#NUM!</v>
      </c>
      <c r="AQ432" s="45">
        <v>321</v>
      </c>
      <c r="AR432" s="46">
        <f t="shared" si="238"/>
        <v>56066</v>
      </c>
      <c r="AS432" s="346">
        <f t="shared" si="230"/>
        <v>0</v>
      </c>
      <c r="AT432" s="347">
        <f t="shared" ref="AT432:AT495" si="253">IF(AT$107="I/O",0,IF(AND(AT$108&gt;0,AQ432/12&lt;=AT$108),0,-PPMT(AS$105/12,AQ432-(AT$108*12),AT$105*AT$107,AS$104)))</f>
        <v>0</v>
      </c>
      <c r="AU432" s="348">
        <f t="shared" si="231"/>
        <v>0</v>
      </c>
      <c r="AV432" s="349">
        <f t="shared" ref="AV432:AV495" si="254">IF(AND(AT$108&gt;0,AQ432/12&lt;=AT$108),AS$104*(AS$105/12),AT$104)</f>
        <v>0</v>
      </c>
    </row>
    <row r="433" spans="1:48" x14ac:dyDescent="0.45">
      <c r="A433" s="45">
        <v>322</v>
      </c>
      <c r="B433" s="46">
        <f t="shared" si="232"/>
        <v>56066</v>
      </c>
      <c r="C433" s="346" t="e">
        <f t="shared" si="239"/>
        <v>#NUM!</v>
      </c>
      <c r="D433" s="347" t="e">
        <f t="shared" si="244"/>
        <v>#NUM!</v>
      </c>
      <c r="E433" s="355" t="e">
        <f t="shared" si="245"/>
        <v>#NUM!</v>
      </c>
      <c r="F433" s="349" t="e">
        <f t="shared" ref="F433:F496" si="255">IF(AND(D$108&gt;0,A433/12&lt;=D$108),C$104*(C$105/12),D$104)</f>
        <v>#NUM!</v>
      </c>
      <c r="H433" s="45">
        <v>322</v>
      </c>
      <c r="I433" s="46">
        <f t="shared" si="233"/>
        <v>56066</v>
      </c>
      <c r="J433" s="346" t="e">
        <f t="shared" si="246"/>
        <v>#NUM!</v>
      </c>
      <c r="K433" s="347" t="e">
        <f t="shared" si="241"/>
        <v>#NUM!</v>
      </c>
      <c r="L433" s="348" t="e">
        <f t="shared" si="240"/>
        <v>#NUM!</v>
      </c>
      <c r="M433" s="349" t="e">
        <f t="shared" ref="M433:M496" si="256">IF(AND(K$108&gt;0,H433/12&lt;=K$108),J$104*(J$105/12),K$104)</f>
        <v>#NUM!</v>
      </c>
      <c r="O433" s="45">
        <v>322</v>
      </c>
      <c r="P433" s="46">
        <f t="shared" si="234"/>
        <v>56066</v>
      </c>
      <c r="Q433" s="346" t="e">
        <f t="shared" si="247"/>
        <v>#NUM!</v>
      </c>
      <c r="R433" s="347" t="e">
        <f t="shared" si="242"/>
        <v>#NUM!</v>
      </c>
      <c r="S433" s="348" t="e">
        <f t="shared" ref="S433:S496" si="257">T433-R433</f>
        <v>#NUM!</v>
      </c>
      <c r="T433" s="349" t="e">
        <f t="shared" ref="T433:T496" si="258">IF(AND(R$108&gt;0,O433/12&lt;=R$108),Q$104*(Q$105/12),R$104)</f>
        <v>#NUM!</v>
      </c>
      <c r="V433" s="45">
        <v>322</v>
      </c>
      <c r="W433" s="46">
        <f t="shared" si="235"/>
        <v>56066</v>
      </c>
      <c r="X433" s="346" t="e">
        <f t="shared" si="248"/>
        <v>#NUM!</v>
      </c>
      <c r="Y433" s="347" t="e">
        <f t="shared" si="243"/>
        <v>#NUM!</v>
      </c>
      <c r="Z433" s="348" t="e">
        <f t="shared" ref="Z433:Z496" si="259">AA433-Y433</f>
        <v>#NUM!</v>
      </c>
      <c r="AA433" s="349" t="e">
        <f t="shared" ref="AA433:AA496" si="260">IF(AND(Y$108&gt;0,V433/12&lt;=Y$108),X$104*(X$105/12),Y$104)</f>
        <v>#NUM!</v>
      </c>
      <c r="AC433" s="45">
        <v>322</v>
      </c>
      <c r="AD433" s="46">
        <f t="shared" si="236"/>
        <v>56066</v>
      </c>
      <c r="AE433" s="346" t="e">
        <f t="shared" ref="AE433:AE496" si="261">AE432-AF433</f>
        <v>#NUM!</v>
      </c>
      <c r="AF433" s="347" t="e">
        <f t="shared" si="249"/>
        <v>#NUM!</v>
      </c>
      <c r="AG433" s="348" t="e">
        <f t="shared" ref="AG433:AG496" si="262">AH433-AF433</f>
        <v>#NUM!</v>
      </c>
      <c r="AH433" s="349" t="e">
        <f t="shared" si="250"/>
        <v>#NUM!</v>
      </c>
      <c r="AJ433" s="45">
        <v>322</v>
      </c>
      <c r="AK433" s="46">
        <f t="shared" si="237"/>
        <v>56066</v>
      </c>
      <c r="AL433" s="346" t="e">
        <f t="shared" ref="AL433:AL496" si="263">AL432-AM433</f>
        <v>#NUM!</v>
      </c>
      <c r="AM433" s="347" t="e">
        <f t="shared" si="251"/>
        <v>#NUM!</v>
      </c>
      <c r="AN433" s="348" t="e">
        <f t="shared" ref="AN433:AN496" si="264">AO433-AM433</f>
        <v>#NUM!</v>
      </c>
      <c r="AO433" s="349" t="e">
        <f t="shared" si="252"/>
        <v>#NUM!</v>
      </c>
      <c r="AQ433" s="45">
        <v>322</v>
      </c>
      <c r="AR433" s="46">
        <f t="shared" si="238"/>
        <v>56097</v>
      </c>
      <c r="AS433" s="346">
        <f t="shared" ref="AS433:AS496" si="265">AS432-AT433</f>
        <v>0</v>
      </c>
      <c r="AT433" s="347">
        <f t="shared" si="253"/>
        <v>0</v>
      </c>
      <c r="AU433" s="348">
        <f t="shared" ref="AU433:AU496" si="266">AV433-AT433</f>
        <v>0</v>
      </c>
      <c r="AV433" s="349">
        <f t="shared" si="254"/>
        <v>0</v>
      </c>
    </row>
    <row r="434" spans="1:48" x14ac:dyDescent="0.45">
      <c r="A434" s="45">
        <v>323</v>
      </c>
      <c r="B434" s="46">
        <f t="shared" ref="B434:B497" si="267">EDATE(B433,1)</f>
        <v>56097</v>
      </c>
      <c r="C434" s="346" t="e">
        <f t="shared" si="239"/>
        <v>#NUM!</v>
      </c>
      <c r="D434" s="347" t="e">
        <f t="shared" si="244"/>
        <v>#NUM!</v>
      </c>
      <c r="E434" s="355" t="e">
        <f t="shared" si="245"/>
        <v>#NUM!</v>
      </c>
      <c r="F434" s="349" t="e">
        <f t="shared" si="255"/>
        <v>#NUM!</v>
      </c>
      <c r="H434" s="45">
        <v>323</v>
      </c>
      <c r="I434" s="46">
        <f t="shared" ref="I434:I497" si="268">EDATE(I433,1)</f>
        <v>56097</v>
      </c>
      <c r="J434" s="346" t="e">
        <f t="shared" si="246"/>
        <v>#NUM!</v>
      </c>
      <c r="K434" s="347" t="e">
        <f t="shared" si="241"/>
        <v>#NUM!</v>
      </c>
      <c r="L434" s="348" t="e">
        <f t="shared" si="240"/>
        <v>#NUM!</v>
      </c>
      <c r="M434" s="349" t="e">
        <f t="shared" si="256"/>
        <v>#NUM!</v>
      </c>
      <c r="O434" s="45">
        <v>323</v>
      </c>
      <c r="P434" s="46">
        <f t="shared" ref="P434:P497" si="269">EDATE(P433,1)</f>
        <v>56097</v>
      </c>
      <c r="Q434" s="346" t="e">
        <f t="shared" si="247"/>
        <v>#NUM!</v>
      </c>
      <c r="R434" s="347" t="e">
        <f t="shared" si="242"/>
        <v>#NUM!</v>
      </c>
      <c r="S434" s="348" t="e">
        <f t="shared" si="257"/>
        <v>#NUM!</v>
      </c>
      <c r="T434" s="349" t="e">
        <f t="shared" si="258"/>
        <v>#NUM!</v>
      </c>
      <c r="V434" s="45">
        <v>323</v>
      </c>
      <c r="W434" s="46">
        <f t="shared" ref="W434:W497" si="270">EDATE(W433,1)</f>
        <v>56097</v>
      </c>
      <c r="X434" s="346" t="e">
        <f t="shared" si="248"/>
        <v>#NUM!</v>
      </c>
      <c r="Y434" s="347" t="e">
        <f t="shared" si="243"/>
        <v>#NUM!</v>
      </c>
      <c r="Z434" s="348" t="e">
        <f t="shared" si="259"/>
        <v>#NUM!</v>
      </c>
      <c r="AA434" s="349" t="e">
        <f t="shared" si="260"/>
        <v>#NUM!</v>
      </c>
      <c r="AC434" s="45">
        <v>323</v>
      </c>
      <c r="AD434" s="46">
        <f t="shared" ref="AD434:AD497" si="271">EDATE(AD433,1)</f>
        <v>56097</v>
      </c>
      <c r="AE434" s="346" t="e">
        <f t="shared" si="261"/>
        <v>#NUM!</v>
      </c>
      <c r="AF434" s="347" t="e">
        <f t="shared" si="249"/>
        <v>#NUM!</v>
      </c>
      <c r="AG434" s="348" t="e">
        <f t="shared" si="262"/>
        <v>#NUM!</v>
      </c>
      <c r="AH434" s="349" t="e">
        <f t="shared" si="250"/>
        <v>#NUM!</v>
      </c>
      <c r="AJ434" s="45">
        <v>323</v>
      </c>
      <c r="AK434" s="46">
        <f t="shared" ref="AK434:AK497" si="272">EDATE(AK433,1)</f>
        <v>56097</v>
      </c>
      <c r="AL434" s="346" t="e">
        <f t="shared" si="263"/>
        <v>#NUM!</v>
      </c>
      <c r="AM434" s="347" t="e">
        <f t="shared" si="251"/>
        <v>#NUM!</v>
      </c>
      <c r="AN434" s="348" t="e">
        <f t="shared" si="264"/>
        <v>#NUM!</v>
      </c>
      <c r="AO434" s="349" t="e">
        <f t="shared" si="252"/>
        <v>#NUM!</v>
      </c>
      <c r="AQ434" s="45">
        <v>323</v>
      </c>
      <c r="AR434" s="46">
        <f t="shared" ref="AR434:AR497" si="273">EDATE(AR433,1)</f>
        <v>56128</v>
      </c>
      <c r="AS434" s="346">
        <f t="shared" si="265"/>
        <v>0</v>
      </c>
      <c r="AT434" s="347">
        <f t="shared" si="253"/>
        <v>0</v>
      </c>
      <c r="AU434" s="348">
        <f t="shared" si="266"/>
        <v>0</v>
      </c>
      <c r="AV434" s="349">
        <f t="shared" si="254"/>
        <v>0</v>
      </c>
    </row>
    <row r="435" spans="1:48" ht="14.65" thickBot="1" x14ac:dyDescent="0.5">
      <c r="A435" s="47">
        <v>324</v>
      </c>
      <c r="B435" s="48">
        <f t="shared" si="267"/>
        <v>56128</v>
      </c>
      <c r="C435" s="350" t="e">
        <f t="shared" si="239"/>
        <v>#NUM!</v>
      </c>
      <c r="D435" s="351" t="e">
        <f t="shared" si="244"/>
        <v>#NUM!</v>
      </c>
      <c r="E435" s="356" t="e">
        <f t="shared" si="245"/>
        <v>#NUM!</v>
      </c>
      <c r="F435" s="353" t="e">
        <f t="shared" si="255"/>
        <v>#NUM!</v>
      </c>
      <c r="H435" s="47">
        <v>324</v>
      </c>
      <c r="I435" s="48">
        <f t="shared" si="268"/>
        <v>56128</v>
      </c>
      <c r="J435" s="350" t="e">
        <f t="shared" si="246"/>
        <v>#NUM!</v>
      </c>
      <c r="K435" s="351" t="e">
        <f t="shared" si="241"/>
        <v>#NUM!</v>
      </c>
      <c r="L435" s="352" t="e">
        <f t="shared" si="240"/>
        <v>#NUM!</v>
      </c>
      <c r="M435" s="353" t="e">
        <f t="shared" si="256"/>
        <v>#NUM!</v>
      </c>
      <c r="O435" s="47">
        <v>324</v>
      </c>
      <c r="P435" s="48">
        <f t="shared" si="269"/>
        <v>56128</v>
      </c>
      <c r="Q435" s="350" t="e">
        <f t="shared" si="247"/>
        <v>#NUM!</v>
      </c>
      <c r="R435" s="351" t="e">
        <f t="shared" si="242"/>
        <v>#NUM!</v>
      </c>
      <c r="S435" s="352" t="e">
        <f t="shared" si="257"/>
        <v>#NUM!</v>
      </c>
      <c r="T435" s="353" t="e">
        <f t="shared" si="258"/>
        <v>#NUM!</v>
      </c>
      <c r="V435" s="47">
        <v>324</v>
      </c>
      <c r="W435" s="48">
        <f t="shared" si="270"/>
        <v>56128</v>
      </c>
      <c r="X435" s="350" t="e">
        <f t="shared" si="248"/>
        <v>#NUM!</v>
      </c>
      <c r="Y435" s="351" t="e">
        <f t="shared" si="243"/>
        <v>#NUM!</v>
      </c>
      <c r="Z435" s="352" t="e">
        <f t="shared" si="259"/>
        <v>#NUM!</v>
      </c>
      <c r="AA435" s="353" t="e">
        <f t="shared" si="260"/>
        <v>#NUM!</v>
      </c>
      <c r="AC435" s="47">
        <v>324</v>
      </c>
      <c r="AD435" s="48">
        <f t="shared" si="271"/>
        <v>56128</v>
      </c>
      <c r="AE435" s="350" t="e">
        <f t="shared" si="261"/>
        <v>#NUM!</v>
      </c>
      <c r="AF435" s="351" t="e">
        <f t="shared" si="249"/>
        <v>#NUM!</v>
      </c>
      <c r="AG435" s="352" t="e">
        <f t="shared" si="262"/>
        <v>#NUM!</v>
      </c>
      <c r="AH435" s="353" t="e">
        <f t="shared" si="250"/>
        <v>#NUM!</v>
      </c>
      <c r="AJ435" s="47">
        <v>324</v>
      </c>
      <c r="AK435" s="48">
        <f t="shared" si="272"/>
        <v>56128</v>
      </c>
      <c r="AL435" s="350" t="e">
        <f t="shared" si="263"/>
        <v>#NUM!</v>
      </c>
      <c r="AM435" s="351" t="e">
        <f t="shared" si="251"/>
        <v>#NUM!</v>
      </c>
      <c r="AN435" s="352" t="e">
        <f t="shared" si="264"/>
        <v>#NUM!</v>
      </c>
      <c r="AO435" s="353" t="e">
        <f t="shared" si="252"/>
        <v>#NUM!</v>
      </c>
      <c r="AQ435" s="47">
        <v>324</v>
      </c>
      <c r="AR435" s="48">
        <f t="shared" si="273"/>
        <v>56158</v>
      </c>
      <c r="AS435" s="350">
        <f t="shared" si="265"/>
        <v>0</v>
      </c>
      <c r="AT435" s="351">
        <f t="shared" si="253"/>
        <v>0</v>
      </c>
      <c r="AU435" s="352">
        <f t="shared" si="266"/>
        <v>0</v>
      </c>
      <c r="AV435" s="353">
        <f t="shared" si="254"/>
        <v>0</v>
      </c>
    </row>
    <row r="436" spans="1:48" x14ac:dyDescent="0.45">
      <c r="A436" s="43">
        <v>325</v>
      </c>
      <c r="B436" s="44">
        <f t="shared" si="267"/>
        <v>56158</v>
      </c>
      <c r="C436" s="344" t="e">
        <f t="shared" si="239"/>
        <v>#NUM!</v>
      </c>
      <c r="D436" s="253" t="e">
        <f t="shared" si="244"/>
        <v>#NUM!</v>
      </c>
      <c r="E436" s="354" t="e">
        <f t="shared" si="245"/>
        <v>#NUM!</v>
      </c>
      <c r="F436" s="254" t="e">
        <f t="shared" si="255"/>
        <v>#NUM!</v>
      </c>
      <c r="H436" s="43">
        <v>325</v>
      </c>
      <c r="I436" s="44">
        <f t="shared" si="268"/>
        <v>56158</v>
      </c>
      <c r="J436" s="344" t="e">
        <f t="shared" si="246"/>
        <v>#NUM!</v>
      </c>
      <c r="K436" s="253" t="e">
        <f t="shared" si="241"/>
        <v>#NUM!</v>
      </c>
      <c r="L436" s="345" t="e">
        <f t="shared" si="240"/>
        <v>#NUM!</v>
      </c>
      <c r="M436" s="254" t="e">
        <f t="shared" si="256"/>
        <v>#NUM!</v>
      </c>
      <c r="O436" s="43">
        <v>325</v>
      </c>
      <c r="P436" s="44">
        <f t="shared" si="269"/>
        <v>56158</v>
      </c>
      <c r="Q436" s="344" t="e">
        <f t="shared" si="247"/>
        <v>#NUM!</v>
      </c>
      <c r="R436" s="253" t="e">
        <f t="shared" si="242"/>
        <v>#NUM!</v>
      </c>
      <c r="S436" s="345" t="e">
        <f t="shared" si="257"/>
        <v>#NUM!</v>
      </c>
      <c r="T436" s="254" t="e">
        <f t="shared" si="258"/>
        <v>#NUM!</v>
      </c>
      <c r="V436" s="43">
        <v>325</v>
      </c>
      <c r="W436" s="44">
        <f t="shared" si="270"/>
        <v>56158</v>
      </c>
      <c r="X436" s="344" t="e">
        <f t="shared" si="248"/>
        <v>#NUM!</v>
      </c>
      <c r="Y436" s="253" t="e">
        <f t="shared" si="243"/>
        <v>#NUM!</v>
      </c>
      <c r="Z436" s="345" t="e">
        <f t="shared" si="259"/>
        <v>#NUM!</v>
      </c>
      <c r="AA436" s="254" t="e">
        <f t="shared" si="260"/>
        <v>#NUM!</v>
      </c>
      <c r="AC436" s="43">
        <v>325</v>
      </c>
      <c r="AD436" s="44">
        <f t="shared" si="271"/>
        <v>56158</v>
      </c>
      <c r="AE436" s="344" t="e">
        <f t="shared" si="261"/>
        <v>#NUM!</v>
      </c>
      <c r="AF436" s="253" t="e">
        <f t="shared" si="249"/>
        <v>#NUM!</v>
      </c>
      <c r="AG436" s="345" t="e">
        <f t="shared" si="262"/>
        <v>#NUM!</v>
      </c>
      <c r="AH436" s="254" t="e">
        <f t="shared" si="250"/>
        <v>#NUM!</v>
      </c>
      <c r="AJ436" s="43">
        <v>325</v>
      </c>
      <c r="AK436" s="44">
        <f t="shared" si="272"/>
        <v>56158</v>
      </c>
      <c r="AL436" s="344" t="e">
        <f t="shared" si="263"/>
        <v>#NUM!</v>
      </c>
      <c r="AM436" s="253" t="e">
        <f t="shared" si="251"/>
        <v>#NUM!</v>
      </c>
      <c r="AN436" s="345" t="e">
        <f t="shared" si="264"/>
        <v>#NUM!</v>
      </c>
      <c r="AO436" s="254" t="e">
        <f t="shared" si="252"/>
        <v>#NUM!</v>
      </c>
      <c r="AQ436" s="43">
        <v>325</v>
      </c>
      <c r="AR436" s="44">
        <f t="shared" si="273"/>
        <v>56189</v>
      </c>
      <c r="AS436" s="344">
        <f t="shared" si="265"/>
        <v>0</v>
      </c>
      <c r="AT436" s="253">
        <f t="shared" si="253"/>
        <v>0</v>
      </c>
      <c r="AU436" s="345">
        <f t="shared" si="266"/>
        <v>0</v>
      </c>
      <c r="AV436" s="254">
        <f t="shared" si="254"/>
        <v>0</v>
      </c>
    </row>
    <row r="437" spans="1:48" x14ac:dyDescent="0.45">
      <c r="A437" s="45">
        <v>326</v>
      </c>
      <c r="B437" s="46">
        <f t="shared" si="267"/>
        <v>56189</v>
      </c>
      <c r="C437" s="346" t="e">
        <f t="shared" si="239"/>
        <v>#NUM!</v>
      </c>
      <c r="D437" s="347" t="e">
        <f t="shared" si="244"/>
        <v>#NUM!</v>
      </c>
      <c r="E437" s="355" t="e">
        <f t="shared" si="245"/>
        <v>#NUM!</v>
      </c>
      <c r="F437" s="349" t="e">
        <f t="shared" si="255"/>
        <v>#NUM!</v>
      </c>
      <c r="H437" s="45">
        <v>326</v>
      </c>
      <c r="I437" s="46">
        <f t="shared" si="268"/>
        <v>56189</v>
      </c>
      <c r="J437" s="346" t="e">
        <f t="shared" si="246"/>
        <v>#NUM!</v>
      </c>
      <c r="K437" s="347" t="e">
        <f t="shared" si="241"/>
        <v>#NUM!</v>
      </c>
      <c r="L437" s="348" t="e">
        <f t="shared" si="240"/>
        <v>#NUM!</v>
      </c>
      <c r="M437" s="349" t="e">
        <f t="shared" si="256"/>
        <v>#NUM!</v>
      </c>
      <c r="O437" s="45">
        <v>326</v>
      </c>
      <c r="P437" s="46">
        <f t="shared" si="269"/>
        <v>56189</v>
      </c>
      <c r="Q437" s="346" t="e">
        <f t="shared" si="247"/>
        <v>#NUM!</v>
      </c>
      <c r="R437" s="347" t="e">
        <f t="shared" si="242"/>
        <v>#NUM!</v>
      </c>
      <c r="S437" s="348" t="e">
        <f t="shared" si="257"/>
        <v>#NUM!</v>
      </c>
      <c r="T437" s="349" t="e">
        <f t="shared" si="258"/>
        <v>#NUM!</v>
      </c>
      <c r="V437" s="45">
        <v>326</v>
      </c>
      <c r="W437" s="46">
        <f t="shared" si="270"/>
        <v>56189</v>
      </c>
      <c r="X437" s="346" t="e">
        <f t="shared" si="248"/>
        <v>#NUM!</v>
      </c>
      <c r="Y437" s="347" t="e">
        <f t="shared" si="243"/>
        <v>#NUM!</v>
      </c>
      <c r="Z437" s="348" t="e">
        <f t="shared" si="259"/>
        <v>#NUM!</v>
      </c>
      <c r="AA437" s="349" t="e">
        <f t="shared" si="260"/>
        <v>#NUM!</v>
      </c>
      <c r="AC437" s="45">
        <v>326</v>
      </c>
      <c r="AD437" s="46">
        <f t="shared" si="271"/>
        <v>56189</v>
      </c>
      <c r="AE437" s="346" t="e">
        <f t="shared" si="261"/>
        <v>#NUM!</v>
      </c>
      <c r="AF437" s="347" t="e">
        <f t="shared" si="249"/>
        <v>#NUM!</v>
      </c>
      <c r="AG437" s="348" t="e">
        <f t="shared" si="262"/>
        <v>#NUM!</v>
      </c>
      <c r="AH437" s="349" t="e">
        <f t="shared" si="250"/>
        <v>#NUM!</v>
      </c>
      <c r="AJ437" s="45">
        <v>326</v>
      </c>
      <c r="AK437" s="46">
        <f t="shared" si="272"/>
        <v>56189</v>
      </c>
      <c r="AL437" s="346" t="e">
        <f t="shared" si="263"/>
        <v>#NUM!</v>
      </c>
      <c r="AM437" s="347" t="e">
        <f t="shared" si="251"/>
        <v>#NUM!</v>
      </c>
      <c r="AN437" s="348" t="e">
        <f t="shared" si="264"/>
        <v>#NUM!</v>
      </c>
      <c r="AO437" s="349" t="e">
        <f t="shared" si="252"/>
        <v>#NUM!</v>
      </c>
      <c r="AQ437" s="45">
        <v>326</v>
      </c>
      <c r="AR437" s="46">
        <f t="shared" si="273"/>
        <v>56219</v>
      </c>
      <c r="AS437" s="346">
        <f t="shared" si="265"/>
        <v>0</v>
      </c>
      <c r="AT437" s="347">
        <f t="shared" si="253"/>
        <v>0</v>
      </c>
      <c r="AU437" s="348">
        <f t="shared" si="266"/>
        <v>0</v>
      </c>
      <c r="AV437" s="349">
        <f t="shared" si="254"/>
        <v>0</v>
      </c>
    </row>
    <row r="438" spans="1:48" x14ac:dyDescent="0.45">
      <c r="A438" s="45">
        <v>327</v>
      </c>
      <c r="B438" s="46">
        <f t="shared" si="267"/>
        <v>56219</v>
      </c>
      <c r="C438" s="346" t="e">
        <f t="shared" si="239"/>
        <v>#NUM!</v>
      </c>
      <c r="D438" s="347" t="e">
        <f t="shared" si="244"/>
        <v>#NUM!</v>
      </c>
      <c r="E438" s="355" t="e">
        <f t="shared" si="245"/>
        <v>#NUM!</v>
      </c>
      <c r="F438" s="349" t="e">
        <f t="shared" si="255"/>
        <v>#NUM!</v>
      </c>
      <c r="H438" s="45">
        <v>327</v>
      </c>
      <c r="I438" s="46">
        <f t="shared" si="268"/>
        <v>56219</v>
      </c>
      <c r="J438" s="346" t="e">
        <f t="shared" si="246"/>
        <v>#NUM!</v>
      </c>
      <c r="K438" s="347" t="e">
        <f t="shared" si="241"/>
        <v>#NUM!</v>
      </c>
      <c r="L438" s="348" t="e">
        <f t="shared" si="240"/>
        <v>#NUM!</v>
      </c>
      <c r="M438" s="349" t="e">
        <f t="shared" si="256"/>
        <v>#NUM!</v>
      </c>
      <c r="O438" s="45">
        <v>327</v>
      </c>
      <c r="P438" s="46">
        <f t="shared" si="269"/>
        <v>56219</v>
      </c>
      <c r="Q438" s="346" t="e">
        <f t="shared" si="247"/>
        <v>#NUM!</v>
      </c>
      <c r="R438" s="347" t="e">
        <f t="shared" si="242"/>
        <v>#NUM!</v>
      </c>
      <c r="S438" s="348" t="e">
        <f t="shared" si="257"/>
        <v>#NUM!</v>
      </c>
      <c r="T438" s="349" t="e">
        <f t="shared" si="258"/>
        <v>#NUM!</v>
      </c>
      <c r="V438" s="45">
        <v>327</v>
      </c>
      <c r="W438" s="46">
        <f t="shared" si="270"/>
        <v>56219</v>
      </c>
      <c r="X438" s="346" t="e">
        <f t="shared" si="248"/>
        <v>#NUM!</v>
      </c>
      <c r="Y438" s="347" t="e">
        <f t="shared" si="243"/>
        <v>#NUM!</v>
      </c>
      <c r="Z438" s="348" t="e">
        <f t="shared" si="259"/>
        <v>#NUM!</v>
      </c>
      <c r="AA438" s="349" t="e">
        <f t="shared" si="260"/>
        <v>#NUM!</v>
      </c>
      <c r="AC438" s="45">
        <v>327</v>
      </c>
      <c r="AD438" s="46">
        <f t="shared" si="271"/>
        <v>56219</v>
      </c>
      <c r="AE438" s="346" t="e">
        <f t="shared" si="261"/>
        <v>#NUM!</v>
      </c>
      <c r="AF438" s="347" t="e">
        <f t="shared" si="249"/>
        <v>#NUM!</v>
      </c>
      <c r="AG438" s="348" t="e">
        <f t="shared" si="262"/>
        <v>#NUM!</v>
      </c>
      <c r="AH438" s="349" t="e">
        <f t="shared" si="250"/>
        <v>#NUM!</v>
      </c>
      <c r="AJ438" s="45">
        <v>327</v>
      </c>
      <c r="AK438" s="46">
        <f t="shared" si="272"/>
        <v>56219</v>
      </c>
      <c r="AL438" s="346" t="e">
        <f t="shared" si="263"/>
        <v>#NUM!</v>
      </c>
      <c r="AM438" s="347" t="e">
        <f t="shared" si="251"/>
        <v>#NUM!</v>
      </c>
      <c r="AN438" s="348" t="e">
        <f t="shared" si="264"/>
        <v>#NUM!</v>
      </c>
      <c r="AO438" s="349" t="e">
        <f t="shared" si="252"/>
        <v>#NUM!</v>
      </c>
      <c r="AQ438" s="45">
        <v>327</v>
      </c>
      <c r="AR438" s="46">
        <f t="shared" si="273"/>
        <v>56250</v>
      </c>
      <c r="AS438" s="346">
        <f t="shared" si="265"/>
        <v>0</v>
      </c>
      <c r="AT438" s="347">
        <f t="shared" si="253"/>
        <v>0</v>
      </c>
      <c r="AU438" s="348">
        <f t="shared" si="266"/>
        <v>0</v>
      </c>
      <c r="AV438" s="349">
        <f t="shared" si="254"/>
        <v>0</v>
      </c>
    </row>
    <row r="439" spans="1:48" x14ac:dyDescent="0.45">
      <c r="A439" s="45">
        <v>328</v>
      </c>
      <c r="B439" s="46">
        <f t="shared" si="267"/>
        <v>56250</v>
      </c>
      <c r="C439" s="346" t="e">
        <f t="shared" si="239"/>
        <v>#NUM!</v>
      </c>
      <c r="D439" s="347" t="e">
        <f t="shared" si="244"/>
        <v>#NUM!</v>
      </c>
      <c r="E439" s="355" t="e">
        <f t="shared" si="245"/>
        <v>#NUM!</v>
      </c>
      <c r="F439" s="349" t="e">
        <f t="shared" si="255"/>
        <v>#NUM!</v>
      </c>
      <c r="H439" s="45">
        <v>328</v>
      </c>
      <c r="I439" s="46">
        <f t="shared" si="268"/>
        <v>56250</v>
      </c>
      <c r="J439" s="346" t="e">
        <f t="shared" si="246"/>
        <v>#NUM!</v>
      </c>
      <c r="K439" s="347" t="e">
        <f t="shared" si="241"/>
        <v>#NUM!</v>
      </c>
      <c r="L439" s="348" t="e">
        <f t="shared" si="240"/>
        <v>#NUM!</v>
      </c>
      <c r="M439" s="349" t="e">
        <f t="shared" si="256"/>
        <v>#NUM!</v>
      </c>
      <c r="O439" s="45">
        <v>328</v>
      </c>
      <c r="P439" s="46">
        <f t="shared" si="269"/>
        <v>56250</v>
      </c>
      <c r="Q439" s="346" t="e">
        <f t="shared" si="247"/>
        <v>#NUM!</v>
      </c>
      <c r="R439" s="347" t="e">
        <f t="shared" si="242"/>
        <v>#NUM!</v>
      </c>
      <c r="S439" s="348" t="e">
        <f t="shared" si="257"/>
        <v>#NUM!</v>
      </c>
      <c r="T439" s="349" t="e">
        <f t="shared" si="258"/>
        <v>#NUM!</v>
      </c>
      <c r="V439" s="45">
        <v>328</v>
      </c>
      <c r="W439" s="46">
        <f t="shared" si="270"/>
        <v>56250</v>
      </c>
      <c r="X439" s="346" t="e">
        <f t="shared" si="248"/>
        <v>#NUM!</v>
      </c>
      <c r="Y439" s="347" t="e">
        <f t="shared" si="243"/>
        <v>#NUM!</v>
      </c>
      <c r="Z439" s="348" t="e">
        <f t="shared" si="259"/>
        <v>#NUM!</v>
      </c>
      <c r="AA439" s="349" t="e">
        <f t="shared" si="260"/>
        <v>#NUM!</v>
      </c>
      <c r="AC439" s="45">
        <v>328</v>
      </c>
      <c r="AD439" s="46">
        <f t="shared" si="271"/>
        <v>56250</v>
      </c>
      <c r="AE439" s="346" t="e">
        <f t="shared" si="261"/>
        <v>#NUM!</v>
      </c>
      <c r="AF439" s="347" t="e">
        <f t="shared" si="249"/>
        <v>#NUM!</v>
      </c>
      <c r="AG439" s="348" t="e">
        <f t="shared" si="262"/>
        <v>#NUM!</v>
      </c>
      <c r="AH439" s="349" t="e">
        <f t="shared" si="250"/>
        <v>#NUM!</v>
      </c>
      <c r="AJ439" s="45">
        <v>328</v>
      </c>
      <c r="AK439" s="46">
        <f t="shared" si="272"/>
        <v>56250</v>
      </c>
      <c r="AL439" s="346" t="e">
        <f t="shared" si="263"/>
        <v>#NUM!</v>
      </c>
      <c r="AM439" s="347" t="e">
        <f t="shared" si="251"/>
        <v>#NUM!</v>
      </c>
      <c r="AN439" s="348" t="e">
        <f t="shared" si="264"/>
        <v>#NUM!</v>
      </c>
      <c r="AO439" s="349" t="e">
        <f t="shared" si="252"/>
        <v>#NUM!</v>
      </c>
      <c r="AQ439" s="45">
        <v>328</v>
      </c>
      <c r="AR439" s="46">
        <f t="shared" si="273"/>
        <v>56281</v>
      </c>
      <c r="AS439" s="346">
        <f t="shared" si="265"/>
        <v>0</v>
      </c>
      <c r="AT439" s="347">
        <f t="shared" si="253"/>
        <v>0</v>
      </c>
      <c r="AU439" s="348">
        <f t="shared" si="266"/>
        <v>0</v>
      </c>
      <c r="AV439" s="349">
        <f t="shared" si="254"/>
        <v>0</v>
      </c>
    </row>
    <row r="440" spans="1:48" x14ac:dyDescent="0.45">
      <c r="A440" s="45">
        <v>329</v>
      </c>
      <c r="B440" s="46">
        <f t="shared" si="267"/>
        <v>56281</v>
      </c>
      <c r="C440" s="346" t="e">
        <f t="shared" si="239"/>
        <v>#NUM!</v>
      </c>
      <c r="D440" s="347" t="e">
        <f t="shared" si="244"/>
        <v>#NUM!</v>
      </c>
      <c r="E440" s="355" t="e">
        <f t="shared" si="245"/>
        <v>#NUM!</v>
      </c>
      <c r="F440" s="349" t="e">
        <f t="shared" si="255"/>
        <v>#NUM!</v>
      </c>
      <c r="H440" s="45">
        <v>329</v>
      </c>
      <c r="I440" s="46">
        <f t="shared" si="268"/>
        <v>56281</v>
      </c>
      <c r="J440" s="346" t="e">
        <f t="shared" si="246"/>
        <v>#NUM!</v>
      </c>
      <c r="K440" s="347" t="e">
        <f t="shared" si="241"/>
        <v>#NUM!</v>
      </c>
      <c r="L440" s="348" t="e">
        <f t="shared" si="240"/>
        <v>#NUM!</v>
      </c>
      <c r="M440" s="349" t="e">
        <f t="shared" si="256"/>
        <v>#NUM!</v>
      </c>
      <c r="O440" s="45">
        <v>329</v>
      </c>
      <c r="P440" s="46">
        <f t="shared" si="269"/>
        <v>56281</v>
      </c>
      <c r="Q440" s="346" t="e">
        <f t="shared" si="247"/>
        <v>#NUM!</v>
      </c>
      <c r="R440" s="347" t="e">
        <f t="shared" si="242"/>
        <v>#NUM!</v>
      </c>
      <c r="S440" s="348" t="e">
        <f t="shared" si="257"/>
        <v>#NUM!</v>
      </c>
      <c r="T440" s="349" t="e">
        <f t="shared" si="258"/>
        <v>#NUM!</v>
      </c>
      <c r="V440" s="45">
        <v>329</v>
      </c>
      <c r="W440" s="46">
        <f t="shared" si="270"/>
        <v>56281</v>
      </c>
      <c r="X440" s="346" t="e">
        <f t="shared" si="248"/>
        <v>#NUM!</v>
      </c>
      <c r="Y440" s="347" t="e">
        <f t="shared" si="243"/>
        <v>#NUM!</v>
      </c>
      <c r="Z440" s="348" t="e">
        <f t="shared" si="259"/>
        <v>#NUM!</v>
      </c>
      <c r="AA440" s="349" t="e">
        <f t="shared" si="260"/>
        <v>#NUM!</v>
      </c>
      <c r="AC440" s="45">
        <v>329</v>
      </c>
      <c r="AD440" s="46">
        <f t="shared" si="271"/>
        <v>56281</v>
      </c>
      <c r="AE440" s="346" t="e">
        <f t="shared" si="261"/>
        <v>#NUM!</v>
      </c>
      <c r="AF440" s="347" t="e">
        <f t="shared" si="249"/>
        <v>#NUM!</v>
      </c>
      <c r="AG440" s="348" t="e">
        <f t="shared" si="262"/>
        <v>#NUM!</v>
      </c>
      <c r="AH440" s="349" t="e">
        <f t="shared" si="250"/>
        <v>#NUM!</v>
      </c>
      <c r="AJ440" s="45">
        <v>329</v>
      </c>
      <c r="AK440" s="46">
        <f t="shared" si="272"/>
        <v>56281</v>
      </c>
      <c r="AL440" s="346" t="e">
        <f t="shared" si="263"/>
        <v>#NUM!</v>
      </c>
      <c r="AM440" s="347" t="e">
        <f t="shared" si="251"/>
        <v>#NUM!</v>
      </c>
      <c r="AN440" s="348" t="e">
        <f t="shared" si="264"/>
        <v>#NUM!</v>
      </c>
      <c r="AO440" s="349" t="e">
        <f t="shared" si="252"/>
        <v>#NUM!</v>
      </c>
      <c r="AQ440" s="45">
        <v>329</v>
      </c>
      <c r="AR440" s="46">
        <f t="shared" si="273"/>
        <v>56309</v>
      </c>
      <c r="AS440" s="346">
        <f t="shared" si="265"/>
        <v>0</v>
      </c>
      <c r="AT440" s="347">
        <f t="shared" si="253"/>
        <v>0</v>
      </c>
      <c r="AU440" s="348">
        <f t="shared" si="266"/>
        <v>0</v>
      </c>
      <c r="AV440" s="349">
        <f t="shared" si="254"/>
        <v>0</v>
      </c>
    </row>
    <row r="441" spans="1:48" x14ac:dyDescent="0.45">
      <c r="A441" s="45">
        <v>330</v>
      </c>
      <c r="B441" s="46">
        <f t="shared" si="267"/>
        <v>56309</v>
      </c>
      <c r="C441" s="346" t="e">
        <f t="shared" si="239"/>
        <v>#NUM!</v>
      </c>
      <c r="D441" s="347" t="e">
        <f t="shared" si="244"/>
        <v>#NUM!</v>
      </c>
      <c r="E441" s="355" t="e">
        <f t="shared" si="245"/>
        <v>#NUM!</v>
      </c>
      <c r="F441" s="349" t="e">
        <f t="shared" si="255"/>
        <v>#NUM!</v>
      </c>
      <c r="H441" s="45">
        <v>330</v>
      </c>
      <c r="I441" s="46">
        <f t="shared" si="268"/>
        <v>56309</v>
      </c>
      <c r="J441" s="346" t="e">
        <f t="shared" si="246"/>
        <v>#NUM!</v>
      </c>
      <c r="K441" s="347" t="e">
        <f t="shared" si="241"/>
        <v>#NUM!</v>
      </c>
      <c r="L441" s="348" t="e">
        <f t="shared" si="240"/>
        <v>#NUM!</v>
      </c>
      <c r="M441" s="349" t="e">
        <f t="shared" si="256"/>
        <v>#NUM!</v>
      </c>
      <c r="O441" s="45">
        <v>330</v>
      </c>
      <c r="P441" s="46">
        <f t="shared" si="269"/>
        <v>56309</v>
      </c>
      <c r="Q441" s="346" t="e">
        <f t="shared" si="247"/>
        <v>#NUM!</v>
      </c>
      <c r="R441" s="347" t="e">
        <f t="shared" si="242"/>
        <v>#NUM!</v>
      </c>
      <c r="S441" s="348" t="e">
        <f t="shared" si="257"/>
        <v>#NUM!</v>
      </c>
      <c r="T441" s="349" t="e">
        <f t="shared" si="258"/>
        <v>#NUM!</v>
      </c>
      <c r="V441" s="45">
        <v>330</v>
      </c>
      <c r="W441" s="46">
        <f t="shared" si="270"/>
        <v>56309</v>
      </c>
      <c r="X441" s="346" t="e">
        <f t="shared" si="248"/>
        <v>#NUM!</v>
      </c>
      <c r="Y441" s="347" t="e">
        <f t="shared" si="243"/>
        <v>#NUM!</v>
      </c>
      <c r="Z441" s="348" t="e">
        <f t="shared" si="259"/>
        <v>#NUM!</v>
      </c>
      <c r="AA441" s="349" t="e">
        <f t="shared" si="260"/>
        <v>#NUM!</v>
      </c>
      <c r="AC441" s="45">
        <v>330</v>
      </c>
      <c r="AD441" s="46">
        <f t="shared" si="271"/>
        <v>56309</v>
      </c>
      <c r="AE441" s="346" t="e">
        <f t="shared" si="261"/>
        <v>#NUM!</v>
      </c>
      <c r="AF441" s="347" t="e">
        <f t="shared" si="249"/>
        <v>#NUM!</v>
      </c>
      <c r="AG441" s="348" t="e">
        <f t="shared" si="262"/>
        <v>#NUM!</v>
      </c>
      <c r="AH441" s="349" t="e">
        <f t="shared" si="250"/>
        <v>#NUM!</v>
      </c>
      <c r="AJ441" s="45">
        <v>330</v>
      </c>
      <c r="AK441" s="46">
        <f t="shared" si="272"/>
        <v>56309</v>
      </c>
      <c r="AL441" s="346" t="e">
        <f t="shared" si="263"/>
        <v>#NUM!</v>
      </c>
      <c r="AM441" s="347" t="e">
        <f t="shared" si="251"/>
        <v>#NUM!</v>
      </c>
      <c r="AN441" s="348" t="e">
        <f t="shared" si="264"/>
        <v>#NUM!</v>
      </c>
      <c r="AO441" s="349" t="e">
        <f t="shared" si="252"/>
        <v>#NUM!</v>
      </c>
      <c r="AQ441" s="45">
        <v>330</v>
      </c>
      <c r="AR441" s="46">
        <f t="shared" si="273"/>
        <v>56340</v>
      </c>
      <c r="AS441" s="346">
        <f t="shared" si="265"/>
        <v>0</v>
      </c>
      <c r="AT441" s="347">
        <f t="shared" si="253"/>
        <v>0</v>
      </c>
      <c r="AU441" s="348">
        <f t="shared" si="266"/>
        <v>0</v>
      </c>
      <c r="AV441" s="349">
        <f t="shared" si="254"/>
        <v>0</v>
      </c>
    </row>
    <row r="442" spans="1:48" x14ac:dyDescent="0.45">
      <c r="A442" s="45">
        <v>331</v>
      </c>
      <c r="B442" s="46">
        <f t="shared" si="267"/>
        <v>56340</v>
      </c>
      <c r="C442" s="346" t="e">
        <f t="shared" si="239"/>
        <v>#NUM!</v>
      </c>
      <c r="D442" s="347" t="e">
        <f t="shared" si="244"/>
        <v>#NUM!</v>
      </c>
      <c r="E442" s="355" t="e">
        <f t="shared" si="245"/>
        <v>#NUM!</v>
      </c>
      <c r="F442" s="349" t="e">
        <f t="shared" si="255"/>
        <v>#NUM!</v>
      </c>
      <c r="H442" s="45">
        <v>331</v>
      </c>
      <c r="I442" s="46">
        <f t="shared" si="268"/>
        <v>56340</v>
      </c>
      <c r="J442" s="346" t="e">
        <f t="shared" si="246"/>
        <v>#NUM!</v>
      </c>
      <c r="K442" s="347" t="e">
        <f t="shared" si="241"/>
        <v>#NUM!</v>
      </c>
      <c r="L442" s="348" t="e">
        <f t="shared" si="240"/>
        <v>#NUM!</v>
      </c>
      <c r="M442" s="349" t="e">
        <f t="shared" si="256"/>
        <v>#NUM!</v>
      </c>
      <c r="O442" s="45">
        <v>331</v>
      </c>
      <c r="P442" s="46">
        <f t="shared" si="269"/>
        <v>56340</v>
      </c>
      <c r="Q442" s="346" t="e">
        <f t="shared" si="247"/>
        <v>#NUM!</v>
      </c>
      <c r="R442" s="347" t="e">
        <f t="shared" si="242"/>
        <v>#NUM!</v>
      </c>
      <c r="S442" s="348" t="e">
        <f t="shared" si="257"/>
        <v>#NUM!</v>
      </c>
      <c r="T442" s="349" t="e">
        <f t="shared" si="258"/>
        <v>#NUM!</v>
      </c>
      <c r="V442" s="45">
        <v>331</v>
      </c>
      <c r="W442" s="46">
        <f t="shared" si="270"/>
        <v>56340</v>
      </c>
      <c r="X442" s="346" t="e">
        <f t="shared" si="248"/>
        <v>#NUM!</v>
      </c>
      <c r="Y442" s="347" t="e">
        <f t="shared" si="243"/>
        <v>#NUM!</v>
      </c>
      <c r="Z442" s="348" t="e">
        <f t="shared" si="259"/>
        <v>#NUM!</v>
      </c>
      <c r="AA442" s="349" t="e">
        <f t="shared" si="260"/>
        <v>#NUM!</v>
      </c>
      <c r="AC442" s="45">
        <v>331</v>
      </c>
      <c r="AD442" s="46">
        <f t="shared" si="271"/>
        <v>56340</v>
      </c>
      <c r="AE442" s="346" t="e">
        <f t="shared" si="261"/>
        <v>#NUM!</v>
      </c>
      <c r="AF442" s="347" t="e">
        <f t="shared" si="249"/>
        <v>#NUM!</v>
      </c>
      <c r="AG442" s="348" t="e">
        <f t="shared" si="262"/>
        <v>#NUM!</v>
      </c>
      <c r="AH442" s="349" t="e">
        <f t="shared" si="250"/>
        <v>#NUM!</v>
      </c>
      <c r="AJ442" s="45">
        <v>331</v>
      </c>
      <c r="AK442" s="46">
        <f t="shared" si="272"/>
        <v>56340</v>
      </c>
      <c r="AL442" s="346" t="e">
        <f t="shared" si="263"/>
        <v>#NUM!</v>
      </c>
      <c r="AM442" s="347" t="e">
        <f t="shared" si="251"/>
        <v>#NUM!</v>
      </c>
      <c r="AN442" s="348" t="e">
        <f t="shared" si="264"/>
        <v>#NUM!</v>
      </c>
      <c r="AO442" s="349" t="e">
        <f t="shared" si="252"/>
        <v>#NUM!</v>
      </c>
      <c r="AQ442" s="45">
        <v>331</v>
      </c>
      <c r="AR442" s="46">
        <f t="shared" si="273"/>
        <v>56370</v>
      </c>
      <c r="AS442" s="346">
        <f t="shared" si="265"/>
        <v>0</v>
      </c>
      <c r="AT442" s="347">
        <f t="shared" si="253"/>
        <v>0</v>
      </c>
      <c r="AU442" s="348">
        <f t="shared" si="266"/>
        <v>0</v>
      </c>
      <c r="AV442" s="349">
        <f t="shared" si="254"/>
        <v>0</v>
      </c>
    </row>
    <row r="443" spans="1:48" x14ac:dyDescent="0.45">
      <c r="A443" s="45">
        <v>332</v>
      </c>
      <c r="B443" s="46">
        <f t="shared" si="267"/>
        <v>56370</v>
      </c>
      <c r="C443" s="346" t="e">
        <f t="shared" si="239"/>
        <v>#NUM!</v>
      </c>
      <c r="D443" s="347" t="e">
        <f t="shared" si="244"/>
        <v>#NUM!</v>
      </c>
      <c r="E443" s="355" t="e">
        <f t="shared" si="245"/>
        <v>#NUM!</v>
      </c>
      <c r="F443" s="349" t="e">
        <f t="shared" si="255"/>
        <v>#NUM!</v>
      </c>
      <c r="H443" s="45">
        <v>332</v>
      </c>
      <c r="I443" s="46">
        <f t="shared" si="268"/>
        <v>56370</v>
      </c>
      <c r="J443" s="346" t="e">
        <f t="shared" si="246"/>
        <v>#NUM!</v>
      </c>
      <c r="K443" s="347" t="e">
        <f t="shared" si="241"/>
        <v>#NUM!</v>
      </c>
      <c r="L443" s="348" t="e">
        <f t="shared" si="240"/>
        <v>#NUM!</v>
      </c>
      <c r="M443" s="349" t="e">
        <f t="shared" si="256"/>
        <v>#NUM!</v>
      </c>
      <c r="O443" s="45">
        <v>332</v>
      </c>
      <c r="P443" s="46">
        <f t="shared" si="269"/>
        <v>56370</v>
      </c>
      <c r="Q443" s="346" t="e">
        <f t="shared" si="247"/>
        <v>#NUM!</v>
      </c>
      <c r="R443" s="347" t="e">
        <f t="shared" si="242"/>
        <v>#NUM!</v>
      </c>
      <c r="S443" s="348" t="e">
        <f t="shared" si="257"/>
        <v>#NUM!</v>
      </c>
      <c r="T443" s="349" t="e">
        <f t="shared" si="258"/>
        <v>#NUM!</v>
      </c>
      <c r="V443" s="45">
        <v>332</v>
      </c>
      <c r="W443" s="46">
        <f t="shared" si="270"/>
        <v>56370</v>
      </c>
      <c r="X443" s="346" t="e">
        <f t="shared" si="248"/>
        <v>#NUM!</v>
      </c>
      <c r="Y443" s="347" t="e">
        <f t="shared" si="243"/>
        <v>#NUM!</v>
      </c>
      <c r="Z443" s="348" t="e">
        <f t="shared" si="259"/>
        <v>#NUM!</v>
      </c>
      <c r="AA443" s="349" t="e">
        <f t="shared" si="260"/>
        <v>#NUM!</v>
      </c>
      <c r="AC443" s="45">
        <v>332</v>
      </c>
      <c r="AD443" s="46">
        <f t="shared" si="271"/>
        <v>56370</v>
      </c>
      <c r="AE443" s="346" t="e">
        <f t="shared" si="261"/>
        <v>#NUM!</v>
      </c>
      <c r="AF443" s="347" t="e">
        <f t="shared" si="249"/>
        <v>#NUM!</v>
      </c>
      <c r="AG443" s="348" t="e">
        <f t="shared" si="262"/>
        <v>#NUM!</v>
      </c>
      <c r="AH443" s="349" t="e">
        <f t="shared" si="250"/>
        <v>#NUM!</v>
      </c>
      <c r="AJ443" s="45">
        <v>332</v>
      </c>
      <c r="AK443" s="46">
        <f t="shared" si="272"/>
        <v>56370</v>
      </c>
      <c r="AL443" s="346" t="e">
        <f t="shared" si="263"/>
        <v>#NUM!</v>
      </c>
      <c r="AM443" s="347" t="e">
        <f t="shared" si="251"/>
        <v>#NUM!</v>
      </c>
      <c r="AN443" s="348" t="e">
        <f t="shared" si="264"/>
        <v>#NUM!</v>
      </c>
      <c r="AO443" s="349" t="e">
        <f t="shared" si="252"/>
        <v>#NUM!</v>
      </c>
      <c r="AQ443" s="45">
        <v>332</v>
      </c>
      <c r="AR443" s="46">
        <f t="shared" si="273"/>
        <v>56401</v>
      </c>
      <c r="AS443" s="346">
        <f t="shared" si="265"/>
        <v>0</v>
      </c>
      <c r="AT443" s="347">
        <f t="shared" si="253"/>
        <v>0</v>
      </c>
      <c r="AU443" s="348">
        <f t="shared" si="266"/>
        <v>0</v>
      </c>
      <c r="AV443" s="349">
        <f t="shared" si="254"/>
        <v>0</v>
      </c>
    </row>
    <row r="444" spans="1:48" x14ac:dyDescent="0.45">
      <c r="A444" s="45">
        <v>333</v>
      </c>
      <c r="B444" s="46">
        <f t="shared" si="267"/>
        <v>56401</v>
      </c>
      <c r="C444" s="346" t="e">
        <f t="shared" si="239"/>
        <v>#NUM!</v>
      </c>
      <c r="D444" s="347" t="e">
        <f t="shared" si="244"/>
        <v>#NUM!</v>
      </c>
      <c r="E444" s="355" t="e">
        <f t="shared" si="245"/>
        <v>#NUM!</v>
      </c>
      <c r="F444" s="349" t="e">
        <f t="shared" si="255"/>
        <v>#NUM!</v>
      </c>
      <c r="H444" s="45">
        <v>333</v>
      </c>
      <c r="I444" s="46">
        <f t="shared" si="268"/>
        <v>56401</v>
      </c>
      <c r="J444" s="346" t="e">
        <f t="shared" si="246"/>
        <v>#NUM!</v>
      </c>
      <c r="K444" s="347" t="e">
        <f t="shared" si="241"/>
        <v>#NUM!</v>
      </c>
      <c r="L444" s="348" t="e">
        <f t="shared" si="240"/>
        <v>#NUM!</v>
      </c>
      <c r="M444" s="349" t="e">
        <f t="shared" si="256"/>
        <v>#NUM!</v>
      </c>
      <c r="O444" s="45">
        <v>333</v>
      </c>
      <c r="P444" s="46">
        <f t="shared" si="269"/>
        <v>56401</v>
      </c>
      <c r="Q444" s="346" t="e">
        <f t="shared" si="247"/>
        <v>#NUM!</v>
      </c>
      <c r="R444" s="347" t="e">
        <f t="shared" si="242"/>
        <v>#NUM!</v>
      </c>
      <c r="S444" s="348" t="e">
        <f t="shared" si="257"/>
        <v>#NUM!</v>
      </c>
      <c r="T444" s="349" t="e">
        <f t="shared" si="258"/>
        <v>#NUM!</v>
      </c>
      <c r="V444" s="45">
        <v>333</v>
      </c>
      <c r="W444" s="46">
        <f t="shared" si="270"/>
        <v>56401</v>
      </c>
      <c r="X444" s="346" t="e">
        <f t="shared" si="248"/>
        <v>#NUM!</v>
      </c>
      <c r="Y444" s="347" t="e">
        <f t="shared" si="243"/>
        <v>#NUM!</v>
      </c>
      <c r="Z444" s="348" t="e">
        <f t="shared" si="259"/>
        <v>#NUM!</v>
      </c>
      <c r="AA444" s="349" t="e">
        <f t="shared" si="260"/>
        <v>#NUM!</v>
      </c>
      <c r="AC444" s="45">
        <v>333</v>
      </c>
      <c r="AD444" s="46">
        <f t="shared" si="271"/>
        <v>56401</v>
      </c>
      <c r="AE444" s="346" t="e">
        <f t="shared" si="261"/>
        <v>#NUM!</v>
      </c>
      <c r="AF444" s="347" t="e">
        <f t="shared" si="249"/>
        <v>#NUM!</v>
      </c>
      <c r="AG444" s="348" t="e">
        <f t="shared" si="262"/>
        <v>#NUM!</v>
      </c>
      <c r="AH444" s="349" t="e">
        <f t="shared" si="250"/>
        <v>#NUM!</v>
      </c>
      <c r="AJ444" s="45">
        <v>333</v>
      </c>
      <c r="AK444" s="46">
        <f t="shared" si="272"/>
        <v>56401</v>
      </c>
      <c r="AL444" s="346" t="e">
        <f t="shared" si="263"/>
        <v>#NUM!</v>
      </c>
      <c r="AM444" s="347" t="e">
        <f t="shared" si="251"/>
        <v>#NUM!</v>
      </c>
      <c r="AN444" s="348" t="e">
        <f t="shared" si="264"/>
        <v>#NUM!</v>
      </c>
      <c r="AO444" s="349" t="e">
        <f t="shared" si="252"/>
        <v>#NUM!</v>
      </c>
      <c r="AQ444" s="45">
        <v>333</v>
      </c>
      <c r="AR444" s="46">
        <f t="shared" si="273"/>
        <v>56431</v>
      </c>
      <c r="AS444" s="346">
        <f t="shared" si="265"/>
        <v>0</v>
      </c>
      <c r="AT444" s="347">
        <f t="shared" si="253"/>
        <v>0</v>
      </c>
      <c r="AU444" s="348">
        <f t="shared" si="266"/>
        <v>0</v>
      </c>
      <c r="AV444" s="349">
        <f t="shared" si="254"/>
        <v>0</v>
      </c>
    </row>
    <row r="445" spans="1:48" x14ac:dyDescent="0.45">
      <c r="A445" s="45">
        <v>334</v>
      </c>
      <c r="B445" s="46">
        <f t="shared" si="267"/>
        <v>56431</v>
      </c>
      <c r="C445" s="346" t="e">
        <f t="shared" ref="C445:C508" si="274">C444-D445</f>
        <v>#NUM!</v>
      </c>
      <c r="D445" s="347" t="e">
        <f t="shared" si="244"/>
        <v>#NUM!</v>
      </c>
      <c r="E445" s="355" t="e">
        <f t="shared" si="245"/>
        <v>#NUM!</v>
      </c>
      <c r="F445" s="349" t="e">
        <f t="shared" si="255"/>
        <v>#NUM!</v>
      </c>
      <c r="H445" s="45">
        <v>334</v>
      </c>
      <c r="I445" s="46">
        <f t="shared" si="268"/>
        <v>56431</v>
      </c>
      <c r="J445" s="346" t="e">
        <f t="shared" si="246"/>
        <v>#NUM!</v>
      </c>
      <c r="K445" s="347" t="e">
        <f t="shared" si="241"/>
        <v>#NUM!</v>
      </c>
      <c r="L445" s="348" t="e">
        <f t="shared" ref="L445:L508" si="275">M445-K445</f>
        <v>#NUM!</v>
      </c>
      <c r="M445" s="349" t="e">
        <f t="shared" si="256"/>
        <v>#NUM!</v>
      </c>
      <c r="O445" s="45">
        <v>334</v>
      </c>
      <c r="P445" s="46">
        <f t="shared" si="269"/>
        <v>56431</v>
      </c>
      <c r="Q445" s="346" t="e">
        <f t="shared" si="247"/>
        <v>#NUM!</v>
      </c>
      <c r="R445" s="347" t="e">
        <f t="shared" si="242"/>
        <v>#NUM!</v>
      </c>
      <c r="S445" s="348" t="e">
        <f t="shared" si="257"/>
        <v>#NUM!</v>
      </c>
      <c r="T445" s="349" t="e">
        <f t="shared" si="258"/>
        <v>#NUM!</v>
      </c>
      <c r="V445" s="45">
        <v>334</v>
      </c>
      <c r="W445" s="46">
        <f t="shared" si="270"/>
        <v>56431</v>
      </c>
      <c r="X445" s="346" t="e">
        <f t="shared" si="248"/>
        <v>#NUM!</v>
      </c>
      <c r="Y445" s="347" t="e">
        <f t="shared" si="243"/>
        <v>#NUM!</v>
      </c>
      <c r="Z445" s="348" t="e">
        <f t="shared" si="259"/>
        <v>#NUM!</v>
      </c>
      <c r="AA445" s="349" t="e">
        <f t="shared" si="260"/>
        <v>#NUM!</v>
      </c>
      <c r="AC445" s="45">
        <v>334</v>
      </c>
      <c r="AD445" s="46">
        <f t="shared" si="271"/>
        <v>56431</v>
      </c>
      <c r="AE445" s="346" t="e">
        <f t="shared" si="261"/>
        <v>#NUM!</v>
      </c>
      <c r="AF445" s="347" t="e">
        <f t="shared" si="249"/>
        <v>#NUM!</v>
      </c>
      <c r="AG445" s="348" t="e">
        <f t="shared" si="262"/>
        <v>#NUM!</v>
      </c>
      <c r="AH445" s="349" t="e">
        <f t="shared" si="250"/>
        <v>#NUM!</v>
      </c>
      <c r="AJ445" s="45">
        <v>334</v>
      </c>
      <c r="AK445" s="46">
        <f t="shared" si="272"/>
        <v>56431</v>
      </c>
      <c r="AL445" s="346" t="e">
        <f t="shared" si="263"/>
        <v>#NUM!</v>
      </c>
      <c r="AM445" s="347" t="e">
        <f t="shared" si="251"/>
        <v>#NUM!</v>
      </c>
      <c r="AN445" s="348" t="e">
        <f t="shared" si="264"/>
        <v>#NUM!</v>
      </c>
      <c r="AO445" s="349" t="e">
        <f t="shared" si="252"/>
        <v>#NUM!</v>
      </c>
      <c r="AQ445" s="45">
        <v>334</v>
      </c>
      <c r="AR445" s="46">
        <f t="shared" si="273"/>
        <v>56462</v>
      </c>
      <c r="AS445" s="346">
        <f t="shared" si="265"/>
        <v>0</v>
      </c>
      <c r="AT445" s="347">
        <f t="shared" si="253"/>
        <v>0</v>
      </c>
      <c r="AU445" s="348">
        <f t="shared" si="266"/>
        <v>0</v>
      </c>
      <c r="AV445" s="349">
        <f t="shared" si="254"/>
        <v>0</v>
      </c>
    </row>
    <row r="446" spans="1:48" x14ac:dyDescent="0.45">
      <c r="A446" s="45">
        <v>335</v>
      </c>
      <c r="B446" s="46">
        <f t="shared" si="267"/>
        <v>56462</v>
      </c>
      <c r="C446" s="346" t="e">
        <f t="shared" si="274"/>
        <v>#NUM!</v>
      </c>
      <c r="D446" s="347" t="e">
        <f t="shared" si="244"/>
        <v>#NUM!</v>
      </c>
      <c r="E446" s="355" t="e">
        <f t="shared" si="245"/>
        <v>#NUM!</v>
      </c>
      <c r="F446" s="349" t="e">
        <f t="shared" si="255"/>
        <v>#NUM!</v>
      </c>
      <c r="H446" s="45">
        <v>335</v>
      </c>
      <c r="I446" s="46">
        <f t="shared" si="268"/>
        <v>56462</v>
      </c>
      <c r="J446" s="346" t="e">
        <f t="shared" si="246"/>
        <v>#NUM!</v>
      </c>
      <c r="K446" s="347" t="e">
        <f t="shared" si="241"/>
        <v>#NUM!</v>
      </c>
      <c r="L446" s="348" t="e">
        <f t="shared" si="275"/>
        <v>#NUM!</v>
      </c>
      <c r="M446" s="349" t="e">
        <f t="shared" si="256"/>
        <v>#NUM!</v>
      </c>
      <c r="O446" s="45">
        <v>335</v>
      </c>
      <c r="P446" s="46">
        <f t="shared" si="269"/>
        <v>56462</v>
      </c>
      <c r="Q446" s="346" t="e">
        <f t="shared" si="247"/>
        <v>#NUM!</v>
      </c>
      <c r="R446" s="347" t="e">
        <f t="shared" si="242"/>
        <v>#NUM!</v>
      </c>
      <c r="S446" s="348" t="e">
        <f t="shared" si="257"/>
        <v>#NUM!</v>
      </c>
      <c r="T446" s="349" t="e">
        <f t="shared" si="258"/>
        <v>#NUM!</v>
      </c>
      <c r="V446" s="45">
        <v>335</v>
      </c>
      <c r="W446" s="46">
        <f t="shared" si="270"/>
        <v>56462</v>
      </c>
      <c r="X446" s="346" t="e">
        <f t="shared" si="248"/>
        <v>#NUM!</v>
      </c>
      <c r="Y446" s="347" t="e">
        <f t="shared" si="243"/>
        <v>#NUM!</v>
      </c>
      <c r="Z446" s="348" t="e">
        <f t="shared" si="259"/>
        <v>#NUM!</v>
      </c>
      <c r="AA446" s="349" t="e">
        <f t="shared" si="260"/>
        <v>#NUM!</v>
      </c>
      <c r="AC446" s="45">
        <v>335</v>
      </c>
      <c r="AD446" s="46">
        <f t="shared" si="271"/>
        <v>56462</v>
      </c>
      <c r="AE446" s="346" t="e">
        <f t="shared" si="261"/>
        <v>#NUM!</v>
      </c>
      <c r="AF446" s="347" t="e">
        <f t="shared" si="249"/>
        <v>#NUM!</v>
      </c>
      <c r="AG446" s="348" t="e">
        <f t="shared" si="262"/>
        <v>#NUM!</v>
      </c>
      <c r="AH446" s="349" t="e">
        <f t="shared" si="250"/>
        <v>#NUM!</v>
      </c>
      <c r="AJ446" s="45">
        <v>335</v>
      </c>
      <c r="AK446" s="46">
        <f t="shared" si="272"/>
        <v>56462</v>
      </c>
      <c r="AL446" s="346" t="e">
        <f t="shared" si="263"/>
        <v>#NUM!</v>
      </c>
      <c r="AM446" s="347" t="e">
        <f t="shared" si="251"/>
        <v>#NUM!</v>
      </c>
      <c r="AN446" s="348" t="e">
        <f t="shared" si="264"/>
        <v>#NUM!</v>
      </c>
      <c r="AO446" s="349" t="e">
        <f t="shared" si="252"/>
        <v>#NUM!</v>
      </c>
      <c r="AQ446" s="45">
        <v>335</v>
      </c>
      <c r="AR446" s="46">
        <f t="shared" si="273"/>
        <v>56493</v>
      </c>
      <c r="AS446" s="346">
        <f t="shared" si="265"/>
        <v>0</v>
      </c>
      <c r="AT446" s="347">
        <f t="shared" si="253"/>
        <v>0</v>
      </c>
      <c r="AU446" s="348">
        <f t="shared" si="266"/>
        <v>0</v>
      </c>
      <c r="AV446" s="349">
        <f t="shared" si="254"/>
        <v>0</v>
      </c>
    </row>
    <row r="447" spans="1:48" ht="14.65" thickBot="1" x14ac:dyDescent="0.5">
      <c r="A447" s="47">
        <v>336</v>
      </c>
      <c r="B447" s="48">
        <f t="shared" si="267"/>
        <v>56493</v>
      </c>
      <c r="C447" s="350" t="e">
        <f t="shared" si="274"/>
        <v>#NUM!</v>
      </c>
      <c r="D447" s="351" t="e">
        <f t="shared" si="244"/>
        <v>#NUM!</v>
      </c>
      <c r="E447" s="356" t="e">
        <f t="shared" si="245"/>
        <v>#NUM!</v>
      </c>
      <c r="F447" s="353" t="e">
        <f t="shared" si="255"/>
        <v>#NUM!</v>
      </c>
      <c r="H447" s="47">
        <v>336</v>
      </c>
      <c r="I447" s="48">
        <f t="shared" si="268"/>
        <v>56493</v>
      </c>
      <c r="J447" s="350" t="e">
        <f t="shared" si="246"/>
        <v>#NUM!</v>
      </c>
      <c r="K447" s="351" t="e">
        <f t="shared" si="241"/>
        <v>#NUM!</v>
      </c>
      <c r="L447" s="352" t="e">
        <f t="shared" si="275"/>
        <v>#NUM!</v>
      </c>
      <c r="M447" s="353" t="e">
        <f t="shared" si="256"/>
        <v>#NUM!</v>
      </c>
      <c r="O447" s="47">
        <v>336</v>
      </c>
      <c r="P447" s="48">
        <f t="shared" si="269"/>
        <v>56493</v>
      </c>
      <c r="Q447" s="350" t="e">
        <f t="shared" si="247"/>
        <v>#NUM!</v>
      </c>
      <c r="R447" s="351" t="e">
        <f t="shared" si="242"/>
        <v>#NUM!</v>
      </c>
      <c r="S447" s="352" t="e">
        <f t="shared" si="257"/>
        <v>#NUM!</v>
      </c>
      <c r="T447" s="353" t="e">
        <f t="shared" si="258"/>
        <v>#NUM!</v>
      </c>
      <c r="V447" s="47">
        <v>336</v>
      </c>
      <c r="W447" s="48">
        <f t="shared" si="270"/>
        <v>56493</v>
      </c>
      <c r="X447" s="350" t="e">
        <f t="shared" si="248"/>
        <v>#NUM!</v>
      </c>
      <c r="Y447" s="351" t="e">
        <f t="shared" si="243"/>
        <v>#NUM!</v>
      </c>
      <c r="Z447" s="352" t="e">
        <f t="shared" si="259"/>
        <v>#NUM!</v>
      </c>
      <c r="AA447" s="353" t="e">
        <f t="shared" si="260"/>
        <v>#NUM!</v>
      </c>
      <c r="AC447" s="47">
        <v>336</v>
      </c>
      <c r="AD447" s="48">
        <f t="shared" si="271"/>
        <v>56493</v>
      </c>
      <c r="AE447" s="350" t="e">
        <f t="shared" si="261"/>
        <v>#NUM!</v>
      </c>
      <c r="AF447" s="351" t="e">
        <f t="shared" si="249"/>
        <v>#NUM!</v>
      </c>
      <c r="AG447" s="352" t="e">
        <f t="shared" si="262"/>
        <v>#NUM!</v>
      </c>
      <c r="AH447" s="353" t="e">
        <f t="shared" si="250"/>
        <v>#NUM!</v>
      </c>
      <c r="AJ447" s="47">
        <v>336</v>
      </c>
      <c r="AK447" s="48">
        <f t="shared" si="272"/>
        <v>56493</v>
      </c>
      <c r="AL447" s="350" t="e">
        <f t="shared" si="263"/>
        <v>#NUM!</v>
      </c>
      <c r="AM447" s="351" t="e">
        <f t="shared" si="251"/>
        <v>#NUM!</v>
      </c>
      <c r="AN447" s="352" t="e">
        <f t="shared" si="264"/>
        <v>#NUM!</v>
      </c>
      <c r="AO447" s="353" t="e">
        <f t="shared" si="252"/>
        <v>#NUM!</v>
      </c>
      <c r="AQ447" s="47">
        <v>336</v>
      </c>
      <c r="AR447" s="48">
        <f t="shared" si="273"/>
        <v>56523</v>
      </c>
      <c r="AS447" s="350">
        <f t="shared" si="265"/>
        <v>0</v>
      </c>
      <c r="AT447" s="351">
        <f t="shared" si="253"/>
        <v>0</v>
      </c>
      <c r="AU447" s="352">
        <f t="shared" si="266"/>
        <v>0</v>
      </c>
      <c r="AV447" s="353">
        <f t="shared" si="254"/>
        <v>0</v>
      </c>
    </row>
    <row r="448" spans="1:48" x14ac:dyDescent="0.45">
      <c r="A448" s="43">
        <v>337</v>
      </c>
      <c r="B448" s="44">
        <f t="shared" si="267"/>
        <v>56523</v>
      </c>
      <c r="C448" s="344" t="e">
        <f t="shared" si="274"/>
        <v>#NUM!</v>
      </c>
      <c r="D448" s="253" t="e">
        <f t="shared" si="244"/>
        <v>#NUM!</v>
      </c>
      <c r="E448" s="354" t="e">
        <f t="shared" si="245"/>
        <v>#NUM!</v>
      </c>
      <c r="F448" s="254" t="e">
        <f t="shared" si="255"/>
        <v>#NUM!</v>
      </c>
      <c r="H448" s="43">
        <v>337</v>
      </c>
      <c r="I448" s="44">
        <f t="shared" si="268"/>
        <v>56523</v>
      </c>
      <c r="J448" s="344" t="e">
        <f t="shared" si="246"/>
        <v>#NUM!</v>
      </c>
      <c r="K448" s="253" t="e">
        <f t="shared" si="241"/>
        <v>#NUM!</v>
      </c>
      <c r="L448" s="345" t="e">
        <f t="shared" si="275"/>
        <v>#NUM!</v>
      </c>
      <c r="M448" s="254" t="e">
        <f t="shared" si="256"/>
        <v>#NUM!</v>
      </c>
      <c r="O448" s="43">
        <v>337</v>
      </c>
      <c r="P448" s="44">
        <f t="shared" si="269"/>
        <v>56523</v>
      </c>
      <c r="Q448" s="344" t="e">
        <f t="shared" si="247"/>
        <v>#NUM!</v>
      </c>
      <c r="R448" s="253" t="e">
        <f t="shared" si="242"/>
        <v>#NUM!</v>
      </c>
      <c r="S448" s="345" t="e">
        <f t="shared" si="257"/>
        <v>#NUM!</v>
      </c>
      <c r="T448" s="254" t="e">
        <f t="shared" si="258"/>
        <v>#NUM!</v>
      </c>
      <c r="V448" s="43">
        <v>337</v>
      </c>
      <c r="W448" s="44">
        <f t="shared" si="270"/>
        <v>56523</v>
      </c>
      <c r="X448" s="344" t="e">
        <f t="shared" si="248"/>
        <v>#NUM!</v>
      </c>
      <c r="Y448" s="253" t="e">
        <f t="shared" si="243"/>
        <v>#NUM!</v>
      </c>
      <c r="Z448" s="345" t="e">
        <f t="shared" si="259"/>
        <v>#NUM!</v>
      </c>
      <c r="AA448" s="254" t="e">
        <f t="shared" si="260"/>
        <v>#NUM!</v>
      </c>
      <c r="AC448" s="43">
        <v>337</v>
      </c>
      <c r="AD448" s="44">
        <f t="shared" si="271"/>
        <v>56523</v>
      </c>
      <c r="AE448" s="344" t="e">
        <f t="shared" si="261"/>
        <v>#NUM!</v>
      </c>
      <c r="AF448" s="253" t="e">
        <f t="shared" si="249"/>
        <v>#NUM!</v>
      </c>
      <c r="AG448" s="345" t="e">
        <f t="shared" si="262"/>
        <v>#NUM!</v>
      </c>
      <c r="AH448" s="254" t="e">
        <f t="shared" si="250"/>
        <v>#NUM!</v>
      </c>
      <c r="AJ448" s="43">
        <v>337</v>
      </c>
      <c r="AK448" s="44">
        <f t="shared" si="272"/>
        <v>56523</v>
      </c>
      <c r="AL448" s="344" t="e">
        <f t="shared" si="263"/>
        <v>#NUM!</v>
      </c>
      <c r="AM448" s="253" t="e">
        <f t="shared" si="251"/>
        <v>#NUM!</v>
      </c>
      <c r="AN448" s="345" t="e">
        <f t="shared" si="264"/>
        <v>#NUM!</v>
      </c>
      <c r="AO448" s="254" t="e">
        <f t="shared" si="252"/>
        <v>#NUM!</v>
      </c>
      <c r="AQ448" s="43">
        <v>337</v>
      </c>
      <c r="AR448" s="44">
        <f t="shared" si="273"/>
        <v>56554</v>
      </c>
      <c r="AS448" s="344">
        <f t="shared" si="265"/>
        <v>0</v>
      </c>
      <c r="AT448" s="253">
        <f t="shared" si="253"/>
        <v>0</v>
      </c>
      <c r="AU448" s="345">
        <f t="shared" si="266"/>
        <v>0</v>
      </c>
      <c r="AV448" s="254">
        <f t="shared" si="254"/>
        <v>0</v>
      </c>
    </row>
    <row r="449" spans="1:48" x14ac:dyDescent="0.45">
      <c r="A449" s="45">
        <v>338</v>
      </c>
      <c r="B449" s="46">
        <f t="shared" si="267"/>
        <v>56554</v>
      </c>
      <c r="C449" s="346" t="e">
        <f t="shared" si="274"/>
        <v>#NUM!</v>
      </c>
      <c r="D449" s="347" t="e">
        <f t="shared" si="244"/>
        <v>#NUM!</v>
      </c>
      <c r="E449" s="355" t="e">
        <f t="shared" si="245"/>
        <v>#NUM!</v>
      </c>
      <c r="F449" s="349" t="e">
        <f t="shared" si="255"/>
        <v>#NUM!</v>
      </c>
      <c r="H449" s="45">
        <v>338</v>
      </c>
      <c r="I449" s="46">
        <f t="shared" si="268"/>
        <v>56554</v>
      </c>
      <c r="J449" s="346" t="e">
        <f t="shared" si="246"/>
        <v>#NUM!</v>
      </c>
      <c r="K449" s="347" t="e">
        <f t="shared" si="241"/>
        <v>#NUM!</v>
      </c>
      <c r="L449" s="348" t="e">
        <f t="shared" si="275"/>
        <v>#NUM!</v>
      </c>
      <c r="M449" s="349" t="e">
        <f t="shared" si="256"/>
        <v>#NUM!</v>
      </c>
      <c r="O449" s="45">
        <v>338</v>
      </c>
      <c r="P449" s="46">
        <f t="shared" si="269"/>
        <v>56554</v>
      </c>
      <c r="Q449" s="346" t="e">
        <f t="shared" si="247"/>
        <v>#NUM!</v>
      </c>
      <c r="R449" s="347" t="e">
        <f t="shared" si="242"/>
        <v>#NUM!</v>
      </c>
      <c r="S449" s="348" t="e">
        <f t="shared" si="257"/>
        <v>#NUM!</v>
      </c>
      <c r="T449" s="349" t="e">
        <f t="shared" si="258"/>
        <v>#NUM!</v>
      </c>
      <c r="V449" s="45">
        <v>338</v>
      </c>
      <c r="W449" s="46">
        <f t="shared" si="270"/>
        <v>56554</v>
      </c>
      <c r="X449" s="346" t="e">
        <f t="shared" si="248"/>
        <v>#NUM!</v>
      </c>
      <c r="Y449" s="347" t="e">
        <f t="shared" si="243"/>
        <v>#NUM!</v>
      </c>
      <c r="Z449" s="348" t="e">
        <f t="shared" si="259"/>
        <v>#NUM!</v>
      </c>
      <c r="AA449" s="349" t="e">
        <f t="shared" si="260"/>
        <v>#NUM!</v>
      </c>
      <c r="AC449" s="45">
        <v>338</v>
      </c>
      <c r="AD449" s="46">
        <f t="shared" si="271"/>
        <v>56554</v>
      </c>
      <c r="AE449" s="346" t="e">
        <f t="shared" si="261"/>
        <v>#NUM!</v>
      </c>
      <c r="AF449" s="347" t="e">
        <f t="shared" si="249"/>
        <v>#NUM!</v>
      </c>
      <c r="AG449" s="348" t="e">
        <f t="shared" si="262"/>
        <v>#NUM!</v>
      </c>
      <c r="AH449" s="349" t="e">
        <f t="shared" si="250"/>
        <v>#NUM!</v>
      </c>
      <c r="AJ449" s="45">
        <v>338</v>
      </c>
      <c r="AK449" s="46">
        <f t="shared" si="272"/>
        <v>56554</v>
      </c>
      <c r="AL449" s="346" t="e">
        <f t="shared" si="263"/>
        <v>#NUM!</v>
      </c>
      <c r="AM449" s="347" t="e">
        <f t="shared" si="251"/>
        <v>#NUM!</v>
      </c>
      <c r="AN449" s="348" t="e">
        <f t="shared" si="264"/>
        <v>#NUM!</v>
      </c>
      <c r="AO449" s="349" t="e">
        <f t="shared" si="252"/>
        <v>#NUM!</v>
      </c>
      <c r="AQ449" s="45">
        <v>338</v>
      </c>
      <c r="AR449" s="46">
        <f t="shared" si="273"/>
        <v>56584</v>
      </c>
      <c r="AS449" s="346">
        <f t="shared" si="265"/>
        <v>0</v>
      </c>
      <c r="AT449" s="347">
        <f t="shared" si="253"/>
        <v>0</v>
      </c>
      <c r="AU449" s="348">
        <f t="shared" si="266"/>
        <v>0</v>
      </c>
      <c r="AV449" s="349">
        <f t="shared" si="254"/>
        <v>0</v>
      </c>
    </row>
    <row r="450" spans="1:48" x14ac:dyDescent="0.45">
      <c r="A450" s="45">
        <v>339</v>
      </c>
      <c r="B450" s="46">
        <f t="shared" si="267"/>
        <v>56584</v>
      </c>
      <c r="C450" s="346" t="e">
        <f t="shared" si="274"/>
        <v>#NUM!</v>
      </c>
      <c r="D450" s="347" t="e">
        <f t="shared" si="244"/>
        <v>#NUM!</v>
      </c>
      <c r="E450" s="355" t="e">
        <f t="shared" si="245"/>
        <v>#NUM!</v>
      </c>
      <c r="F450" s="349" t="e">
        <f t="shared" si="255"/>
        <v>#NUM!</v>
      </c>
      <c r="H450" s="45">
        <v>339</v>
      </c>
      <c r="I450" s="46">
        <f t="shared" si="268"/>
        <v>56584</v>
      </c>
      <c r="J450" s="346" t="e">
        <f t="shared" si="246"/>
        <v>#NUM!</v>
      </c>
      <c r="K450" s="347" t="e">
        <f t="shared" si="241"/>
        <v>#NUM!</v>
      </c>
      <c r="L450" s="348" t="e">
        <f t="shared" si="275"/>
        <v>#NUM!</v>
      </c>
      <c r="M450" s="349" t="e">
        <f t="shared" si="256"/>
        <v>#NUM!</v>
      </c>
      <c r="O450" s="45">
        <v>339</v>
      </c>
      <c r="P450" s="46">
        <f t="shared" si="269"/>
        <v>56584</v>
      </c>
      <c r="Q450" s="346" t="e">
        <f t="shared" si="247"/>
        <v>#NUM!</v>
      </c>
      <c r="R450" s="347" t="e">
        <f t="shared" si="242"/>
        <v>#NUM!</v>
      </c>
      <c r="S450" s="348" t="e">
        <f t="shared" si="257"/>
        <v>#NUM!</v>
      </c>
      <c r="T450" s="349" t="e">
        <f t="shared" si="258"/>
        <v>#NUM!</v>
      </c>
      <c r="V450" s="45">
        <v>339</v>
      </c>
      <c r="W450" s="46">
        <f t="shared" si="270"/>
        <v>56584</v>
      </c>
      <c r="X450" s="346" t="e">
        <f t="shared" si="248"/>
        <v>#NUM!</v>
      </c>
      <c r="Y450" s="347" t="e">
        <f t="shared" si="243"/>
        <v>#NUM!</v>
      </c>
      <c r="Z450" s="348" t="e">
        <f t="shared" si="259"/>
        <v>#NUM!</v>
      </c>
      <c r="AA450" s="349" t="e">
        <f t="shared" si="260"/>
        <v>#NUM!</v>
      </c>
      <c r="AC450" s="45">
        <v>339</v>
      </c>
      <c r="AD450" s="46">
        <f t="shared" si="271"/>
        <v>56584</v>
      </c>
      <c r="AE450" s="346" t="e">
        <f t="shared" si="261"/>
        <v>#NUM!</v>
      </c>
      <c r="AF450" s="347" t="e">
        <f t="shared" si="249"/>
        <v>#NUM!</v>
      </c>
      <c r="AG450" s="348" t="e">
        <f t="shared" si="262"/>
        <v>#NUM!</v>
      </c>
      <c r="AH450" s="349" t="e">
        <f t="shared" si="250"/>
        <v>#NUM!</v>
      </c>
      <c r="AJ450" s="45">
        <v>339</v>
      </c>
      <c r="AK450" s="46">
        <f t="shared" si="272"/>
        <v>56584</v>
      </c>
      <c r="AL450" s="346" t="e">
        <f t="shared" si="263"/>
        <v>#NUM!</v>
      </c>
      <c r="AM450" s="347" t="e">
        <f t="shared" si="251"/>
        <v>#NUM!</v>
      </c>
      <c r="AN450" s="348" t="e">
        <f t="shared" si="264"/>
        <v>#NUM!</v>
      </c>
      <c r="AO450" s="349" t="e">
        <f t="shared" si="252"/>
        <v>#NUM!</v>
      </c>
      <c r="AQ450" s="45">
        <v>339</v>
      </c>
      <c r="AR450" s="46">
        <f t="shared" si="273"/>
        <v>56615</v>
      </c>
      <c r="AS450" s="346">
        <f t="shared" si="265"/>
        <v>0</v>
      </c>
      <c r="AT450" s="347">
        <f t="shared" si="253"/>
        <v>0</v>
      </c>
      <c r="AU450" s="348">
        <f t="shared" si="266"/>
        <v>0</v>
      </c>
      <c r="AV450" s="349">
        <f t="shared" si="254"/>
        <v>0</v>
      </c>
    </row>
    <row r="451" spans="1:48" x14ac:dyDescent="0.45">
      <c r="A451" s="45">
        <v>340</v>
      </c>
      <c r="B451" s="46">
        <f t="shared" si="267"/>
        <v>56615</v>
      </c>
      <c r="C451" s="346" t="e">
        <f t="shared" si="274"/>
        <v>#NUM!</v>
      </c>
      <c r="D451" s="347" t="e">
        <f t="shared" si="244"/>
        <v>#NUM!</v>
      </c>
      <c r="E451" s="355" t="e">
        <f t="shared" si="245"/>
        <v>#NUM!</v>
      </c>
      <c r="F451" s="349" t="e">
        <f t="shared" si="255"/>
        <v>#NUM!</v>
      </c>
      <c r="H451" s="45">
        <v>340</v>
      </c>
      <c r="I451" s="46">
        <f t="shared" si="268"/>
        <v>56615</v>
      </c>
      <c r="J451" s="346" t="e">
        <f t="shared" si="246"/>
        <v>#NUM!</v>
      </c>
      <c r="K451" s="347" t="e">
        <f t="shared" si="241"/>
        <v>#NUM!</v>
      </c>
      <c r="L451" s="348" t="e">
        <f t="shared" si="275"/>
        <v>#NUM!</v>
      </c>
      <c r="M451" s="349" t="e">
        <f t="shared" si="256"/>
        <v>#NUM!</v>
      </c>
      <c r="O451" s="45">
        <v>340</v>
      </c>
      <c r="P451" s="46">
        <f t="shared" si="269"/>
        <v>56615</v>
      </c>
      <c r="Q451" s="346" t="e">
        <f t="shared" si="247"/>
        <v>#NUM!</v>
      </c>
      <c r="R451" s="347" t="e">
        <f t="shared" si="242"/>
        <v>#NUM!</v>
      </c>
      <c r="S451" s="348" t="e">
        <f t="shared" si="257"/>
        <v>#NUM!</v>
      </c>
      <c r="T451" s="349" t="e">
        <f t="shared" si="258"/>
        <v>#NUM!</v>
      </c>
      <c r="V451" s="45">
        <v>340</v>
      </c>
      <c r="W451" s="46">
        <f t="shared" si="270"/>
        <v>56615</v>
      </c>
      <c r="X451" s="346" t="e">
        <f t="shared" si="248"/>
        <v>#NUM!</v>
      </c>
      <c r="Y451" s="347" t="e">
        <f t="shared" si="243"/>
        <v>#NUM!</v>
      </c>
      <c r="Z451" s="348" t="e">
        <f t="shared" si="259"/>
        <v>#NUM!</v>
      </c>
      <c r="AA451" s="349" t="e">
        <f t="shared" si="260"/>
        <v>#NUM!</v>
      </c>
      <c r="AC451" s="45">
        <v>340</v>
      </c>
      <c r="AD451" s="46">
        <f t="shared" si="271"/>
        <v>56615</v>
      </c>
      <c r="AE451" s="346" t="e">
        <f t="shared" si="261"/>
        <v>#NUM!</v>
      </c>
      <c r="AF451" s="347" t="e">
        <f t="shared" si="249"/>
        <v>#NUM!</v>
      </c>
      <c r="AG451" s="348" t="e">
        <f t="shared" si="262"/>
        <v>#NUM!</v>
      </c>
      <c r="AH451" s="349" t="e">
        <f t="shared" si="250"/>
        <v>#NUM!</v>
      </c>
      <c r="AJ451" s="45">
        <v>340</v>
      </c>
      <c r="AK451" s="46">
        <f t="shared" si="272"/>
        <v>56615</v>
      </c>
      <c r="AL451" s="346" t="e">
        <f t="shared" si="263"/>
        <v>#NUM!</v>
      </c>
      <c r="AM451" s="347" t="e">
        <f t="shared" si="251"/>
        <v>#NUM!</v>
      </c>
      <c r="AN451" s="348" t="e">
        <f t="shared" si="264"/>
        <v>#NUM!</v>
      </c>
      <c r="AO451" s="349" t="e">
        <f t="shared" si="252"/>
        <v>#NUM!</v>
      </c>
      <c r="AQ451" s="45">
        <v>340</v>
      </c>
      <c r="AR451" s="46">
        <f t="shared" si="273"/>
        <v>56646</v>
      </c>
      <c r="AS451" s="346">
        <f t="shared" si="265"/>
        <v>0</v>
      </c>
      <c r="AT451" s="347">
        <f t="shared" si="253"/>
        <v>0</v>
      </c>
      <c r="AU451" s="348">
        <f t="shared" si="266"/>
        <v>0</v>
      </c>
      <c r="AV451" s="349">
        <f t="shared" si="254"/>
        <v>0</v>
      </c>
    </row>
    <row r="452" spans="1:48" x14ac:dyDescent="0.45">
      <c r="A452" s="45">
        <v>341</v>
      </c>
      <c r="B452" s="46">
        <f t="shared" si="267"/>
        <v>56646</v>
      </c>
      <c r="C452" s="346" t="e">
        <f t="shared" si="274"/>
        <v>#NUM!</v>
      </c>
      <c r="D452" s="347" t="e">
        <f t="shared" si="244"/>
        <v>#NUM!</v>
      </c>
      <c r="E452" s="355" t="e">
        <f t="shared" si="245"/>
        <v>#NUM!</v>
      </c>
      <c r="F452" s="349" t="e">
        <f t="shared" si="255"/>
        <v>#NUM!</v>
      </c>
      <c r="H452" s="45">
        <v>341</v>
      </c>
      <c r="I452" s="46">
        <f t="shared" si="268"/>
        <v>56646</v>
      </c>
      <c r="J452" s="346" t="e">
        <f t="shared" si="246"/>
        <v>#NUM!</v>
      </c>
      <c r="K452" s="347" t="e">
        <f t="shared" si="241"/>
        <v>#NUM!</v>
      </c>
      <c r="L452" s="348" t="e">
        <f t="shared" si="275"/>
        <v>#NUM!</v>
      </c>
      <c r="M452" s="349" t="e">
        <f t="shared" si="256"/>
        <v>#NUM!</v>
      </c>
      <c r="O452" s="45">
        <v>341</v>
      </c>
      <c r="P452" s="46">
        <f t="shared" si="269"/>
        <v>56646</v>
      </c>
      <c r="Q452" s="346" t="e">
        <f t="shared" si="247"/>
        <v>#NUM!</v>
      </c>
      <c r="R452" s="347" t="e">
        <f t="shared" si="242"/>
        <v>#NUM!</v>
      </c>
      <c r="S452" s="348" t="e">
        <f t="shared" si="257"/>
        <v>#NUM!</v>
      </c>
      <c r="T452" s="349" t="e">
        <f t="shared" si="258"/>
        <v>#NUM!</v>
      </c>
      <c r="V452" s="45">
        <v>341</v>
      </c>
      <c r="W452" s="46">
        <f t="shared" si="270"/>
        <v>56646</v>
      </c>
      <c r="X452" s="346" t="e">
        <f t="shared" si="248"/>
        <v>#NUM!</v>
      </c>
      <c r="Y452" s="347" t="e">
        <f t="shared" si="243"/>
        <v>#NUM!</v>
      </c>
      <c r="Z452" s="348" t="e">
        <f t="shared" si="259"/>
        <v>#NUM!</v>
      </c>
      <c r="AA452" s="349" t="e">
        <f t="shared" si="260"/>
        <v>#NUM!</v>
      </c>
      <c r="AC452" s="45">
        <v>341</v>
      </c>
      <c r="AD452" s="46">
        <f t="shared" si="271"/>
        <v>56646</v>
      </c>
      <c r="AE452" s="346" t="e">
        <f t="shared" si="261"/>
        <v>#NUM!</v>
      </c>
      <c r="AF452" s="347" t="e">
        <f t="shared" si="249"/>
        <v>#NUM!</v>
      </c>
      <c r="AG452" s="348" t="e">
        <f t="shared" si="262"/>
        <v>#NUM!</v>
      </c>
      <c r="AH452" s="349" t="e">
        <f t="shared" si="250"/>
        <v>#NUM!</v>
      </c>
      <c r="AJ452" s="45">
        <v>341</v>
      </c>
      <c r="AK452" s="46">
        <f t="shared" si="272"/>
        <v>56646</v>
      </c>
      <c r="AL452" s="346" t="e">
        <f t="shared" si="263"/>
        <v>#NUM!</v>
      </c>
      <c r="AM452" s="347" t="e">
        <f t="shared" si="251"/>
        <v>#NUM!</v>
      </c>
      <c r="AN452" s="348" t="e">
        <f t="shared" si="264"/>
        <v>#NUM!</v>
      </c>
      <c r="AO452" s="349" t="e">
        <f t="shared" si="252"/>
        <v>#NUM!</v>
      </c>
      <c r="AQ452" s="45">
        <v>341</v>
      </c>
      <c r="AR452" s="46">
        <f t="shared" si="273"/>
        <v>56674</v>
      </c>
      <c r="AS452" s="346">
        <f t="shared" si="265"/>
        <v>0</v>
      </c>
      <c r="AT452" s="347">
        <f t="shared" si="253"/>
        <v>0</v>
      </c>
      <c r="AU452" s="348">
        <f t="shared" si="266"/>
        <v>0</v>
      </c>
      <c r="AV452" s="349">
        <f t="shared" si="254"/>
        <v>0</v>
      </c>
    </row>
    <row r="453" spans="1:48" x14ac:dyDescent="0.45">
      <c r="A453" s="45">
        <v>342</v>
      </c>
      <c r="B453" s="46">
        <f t="shared" si="267"/>
        <v>56674</v>
      </c>
      <c r="C453" s="346" t="e">
        <f t="shared" si="274"/>
        <v>#NUM!</v>
      </c>
      <c r="D453" s="347" t="e">
        <f t="shared" si="244"/>
        <v>#NUM!</v>
      </c>
      <c r="E453" s="355" t="e">
        <f t="shared" si="245"/>
        <v>#NUM!</v>
      </c>
      <c r="F453" s="349" t="e">
        <f t="shared" si="255"/>
        <v>#NUM!</v>
      </c>
      <c r="H453" s="45">
        <v>342</v>
      </c>
      <c r="I453" s="46">
        <f t="shared" si="268"/>
        <v>56674</v>
      </c>
      <c r="J453" s="346" t="e">
        <f t="shared" si="246"/>
        <v>#NUM!</v>
      </c>
      <c r="K453" s="347" t="e">
        <f t="shared" si="241"/>
        <v>#NUM!</v>
      </c>
      <c r="L453" s="348" t="e">
        <f t="shared" si="275"/>
        <v>#NUM!</v>
      </c>
      <c r="M453" s="349" t="e">
        <f t="shared" si="256"/>
        <v>#NUM!</v>
      </c>
      <c r="O453" s="45">
        <v>342</v>
      </c>
      <c r="P453" s="46">
        <f t="shared" si="269"/>
        <v>56674</v>
      </c>
      <c r="Q453" s="346" t="e">
        <f t="shared" si="247"/>
        <v>#NUM!</v>
      </c>
      <c r="R453" s="347" t="e">
        <f t="shared" si="242"/>
        <v>#NUM!</v>
      </c>
      <c r="S453" s="348" t="e">
        <f t="shared" si="257"/>
        <v>#NUM!</v>
      </c>
      <c r="T453" s="349" t="e">
        <f t="shared" si="258"/>
        <v>#NUM!</v>
      </c>
      <c r="V453" s="45">
        <v>342</v>
      </c>
      <c r="W453" s="46">
        <f t="shared" si="270"/>
        <v>56674</v>
      </c>
      <c r="X453" s="346" t="e">
        <f t="shared" si="248"/>
        <v>#NUM!</v>
      </c>
      <c r="Y453" s="347" t="e">
        <f t="shared" si="243"/>
        <v>#NUM!</v>
      </c>
      <c r="Z453" s="348" t="e">
        <f t="shared" si="259"/>
        <v>#NUM!</v>
      </c>
      <c r="AA453" s="349" t="e">
        <f t="shared" si="260"/>
        <v>#NUM!</v>
      </c>
      <c r="AC453" s="45">
        <v>342</v>
      </c>
      <c r="AD453" s="46">
        <f t="shared" si="271"/>
        <v>56674</v>
      </c>
      <c r="AE453" s="346" t="e">
        <f t="shared" si="261"/>
        <v>#NUM!</v>
      </c>
      <c r="AF453" s="347" t="e">
        <f t="shared" si="249"/>
        <v>#NUM!</v>
      </c>
      <c r="AG453" s="348" t="e">
        <f t="shared" si="262"/>
        <v>#NUM!</v>
      </c>
      <c r="AH453" s="349" t="e">
        <f t="shared" si="250"/>
        <v>#NUM!</v>
      </c>
      <c r="AJ453" s="45">
        <v>342</v>
      </c>
      <c r="AK453" s="46">
        <f t="shared" si="272"/>
        <v>56674</v>
      </c>
      <c r="AL453" s="346" t="e">
        <f t="shared" si="263"/>
        <v>#NUM!</v>
      </c>
      <c r="AM453" s="347" t="e">
        <f t="shared" si="251"/>
        <v>#NUM!</v>
      </c>
      <c r="AN453" s="348" t="e">
        <f t="shared" si="264"/>
        <v>#NUM!</v>
      </c>
      <c r="AO453" s="349" t="e">
        <f t="shared" si="252"/>
        <v>#NUM!</v>
      </c>
      <c r="AQ453" s="45">
        <v>342</v>
      </c>
      <c r="AR453" s="46">
        <f t="shared" si="273"/>
        <v>56705</v>
      </c>
      <c r="AS453" s="346">
        <f t="shared" si="265"/>
        <v>0</v>
      </c>
      <c r="AT453" s="347">
        <f t="shared" si="253"/>
        <v>0</v>
      </c>
      <c r="AU453" s="348">
        <f t="shared" si="266"/>
        <v>0</v>
      </c>
      <c r="AV453" s="349">
        <f t="shared" si="254"/>
        <v>0</v>
      </c>
    </row>
    <row r="454" spans="1:48" x14ac:dyDescent="0.45">
      <c r="A454" s="45">
        <v>343</v>
      </c>
      <c r="B454" s="46">
        <f t="shared" si="267"/>
        <v>56705</v>
      </c>
      <c r="C454" s="346" t="e">
        <f t="shared" si="274"/>
        <v>#NUM!</v>
      </c>
      <c r="D454" s="347" t="e">
        <f t="shared" si="244"/>
        <v>#NUM!</v>
      </c>
      <c r="E454" s="355" t="e">
        <f t="shared" si="245"/>
        <v>#NUM!</v>
      </c>
      <c r="F454" s="349" t="e">
        <f t="shared" si="255"/>
        <v>#NUM!</v>
      </c>
      <c r="H454" s="45">
        <v>343</v>
      </c>
      <c r="I454" s="46">
        <f t="shared" si="268"/>
        <v>56705</v>
      </c>
      <c r="J454" s="346" t="e">
        <f t="shared" si="246"/>
        <v>#NUM!</v>
      </c>
      <c r="K454" s="347" t="e">
        <f t="shared" si="241"/>
        <v>#NUM!</v>
      </c>
      <c r="L454" s="348" t="e">
        <f t="shared" si="275"/>
        <v>#NUM!</v>
      </c>
      <c r="M454" s="349" t="e">
        <f t="shared" si="256"/>
        <v>#NUM!</v>
      </c>
      <c r="O454" s="45">
        <v>343</v>
      </c>
      <c r="P454" s="46">
        <f t="shared" si="269"/>
        <v>56705</v>
      </c>
      <c r="Q454" s="346" t="e">
        <f t="shared" si="247"/>
        <v>#NUM!</v>
      </c>
      <c r="R454" s="347" t="e">
        <f t="shared" si="242"/>
        <v>#NUM!</v>
      </c>
      <c r="S454" s="348" t="e">
        <f t="shared" si="257"/>
        <v>#NUM!</v>
      </c>
      <c r="T454" s="349" t="e">
        <f t="shared" si="258"/>
        <v>#NUM!</v>
      </c>
      <c r="V454" s="45">
        <v>343</v>
      </c>
      <c r="W454" s="46">
        <f t="shared" si="270"/>
        <v>56705</v>
      </c>
      <c r="X454" s="346" t="e">
        <f t="shared" si="248"/>
        <v>#NUM!</v>
      </c>
      <c r="Y454" s="347" t="e">
        <f t="shared" si="243"/>
        <v>#NUM!</v>
      </c>
      <c r="Z454" s="348" t="e">
        <f t="shared" si="259"/>
        <v>#NUM!</v>
      </c>
      <c r="AA454" s="349" t="e">
        <f t="shared" si="260"/>
        <v>#NUM!</v>
      </c>
      <c r="AC454" s="45">
        <v>343</v>
      </c>
      <c r="AD454" s="46">
        <f t="shared" si="271"/>
        <v>56705</v>
      </c>
      <c r="AE454" s="346" t="e">
        <f t="shared" si="261"/>
        <v>#NUM!</v>
      </c>
      <c r="AF454" s="347" t="e">
        <f t="shared" si="249"/>
        <v>#NUM!</v>
      </c>
      <c r="AG454" s="348" t="e">
        <f t="shared" si="262"/>
        <v>#NUM!</v>
      </c>
      <c r="AH454" s="349" t="e">
        <f t="shared" si="250"/>
        <v>#NUM!</v>
      </c>
      <c r="AJ454" s="45">
        <v>343</v>
      </c>
      <c r="AK454" s="46">
        <f t="shared" si="272"/>
        <v>56705</v>
      </c>
      <c r="AL454" s="346" t="e">
        <f t="shared" si="263"/>
        <v>#NUM!</v>
      </c>
      <c r="AM454" s="347" t="e">
        <f t="shared" si="251"/>
        <v>#NUM!</v>
      </c>
      <c r="AN454" s="348" t="e">
        <f t="shared" si="264"/>
        <v>#NUM!</v>
      </c>
      <c r="AO454" s="349" t="e">
        <f t="shared" si="252"/>
        <v>#NUM!</v>
      </c>
      <c r="AQ454" s="45">
        <v>343</v>
      </c>
      <c r="AR454" s="46">
        <f t="shared" si="273"/>
        <v>56735</v>
      </c>
      <c r="AS454" s="346">
        <f t="shared" si="265"/>
        <v>0</v>
      </c>
      <c r="AT454" s="347">
        <f t="shared" si="253"/>
        <v>0</v>
      </c>
      <c r="AU454" s="348">
        <f t="shared" si="266"/>
        <v>0</v>
      </c>
      <c r="AV454" s="349">
        <f t="shared" si="254"/>
        <v>0</v>
      </c>
    </row>
    <row r="455" spans="1:48" x14ac:dyDescent="0.45">
      <c r="A455" s="45">
        <v>344</v>
      </c>
      <c r="B455" s="46">
        <f t="shared" si="267"/>
        <v>56735</v>
      </c>
      <c r="C455" s="346" t="e">
        <f t="shared" si="274"/>
        <v>#NUM!</v>
      </c>
      <c r="D455" s="347" t="e">
        <f t="shared" si="244"/>
        <v>#NUM!</v>
      </c>
      <c r="E455" s="355" t="e">
        <f t="shared" si="245"/>
        <v>#NUM!</v>
      </c>
      <c r="F455" s="349" t="e">
        <f t="shared" si="255"/>
        <v>#NUM!</v>
      </c>
      <c r="H455" s="45">
        <v>344</v>
      </c>
      <c r="I455" s="46">
        <f t="shared" si="268"/>
        <v>56735</v>
      </c>
      <c r="J455" s="346" t="e">
        <f t="shared" si="246"/>
        <v>#NUM!</v>
      </c>
      <c r="K455" s="347" t="e">
        <f t="shared" si="241"/>
        <v>#NUM!</v>
      </c>
      <c r="L455" s="348" t="e">
        <f t="shared" si="275"/>
        <v>#NUM!</v>
      </c>
      <c r="M455" s="349" t="e">
        <f t="shared" si="256"/>
        <v>#NUM!</v>
      </c>
      <c r="O455" s="45">
        <v>344</v>
      </c>
      <c r="P455" s="46">
        <f t="shared" si="269"/>
        <v>56735</v>
      </c>
      <c r="Q455" s="346" t="e">
        <f t="shared" si="247"/>
        <v>#NUM!</v>
      </c>
      <c r="R455" s="347" t="e">
        <f t="shared" si="242"/>
        <v>#NUM!</v>
      </c>
      <c r="S455" s="348" t="e">
        <f t="shared" si="257"/>
        <v>#NUM!</v>
      </c>
      <c r="T455" s="349" t="e">
        <f t="shared" si="258"/>
        <v>#NUM!</v>
      </c>
      <c r="V455" s="45">
        <v>344</v>
      </c>
      <c r="W455" s="46">
        <f t="shared" si="270"/>
        <v>56735</v>
      </c>
      <c r="X455" s="346" t="e">
        <f t="shared" si="248"/>
        <v>#NUM!</v>
      </c>
      <c r="Y455" s="347" t="e">
        <f t="shared" si="243"/>
        <v>#NUM!</v>
      </c>
      <c r="Z455" s="348" t="e">
        <f t="shared" si="259"/>
        <v>#NUM!</v>
      </c>
      <c r="AA455" s="349" t="e">
        <f t="shared" si="260"/>
        <v>#NUM!</v>
      </c>
      <c r="AC455" s="45">
        <v>344</v>
      </c>
      <c r="AD455" s="46">
        <f t="shared" si="271"/>
        <v>56735</v>
      </c>
      <c r="AE455" s="346" t="e">
        <f t="shared" si="261"/>
        <v>#NUM!</v>
      </c>
      <c r="AF455" s="347" t="e">
        <f t="shared" si="249"/>
        <v>#NUM!</v>
      </c>
      <c r="AG455" s="348" t="e">
        <f t="shared" si="262"/>
        <v>#NUM!</v>
      </c>
      <c r="AH455" s="349" t="e">
        <f t="shared" si="250"/>
        <v>#NUM!</v>
      </c>
      <c r="AJ455" s="45">
        <v>344</v>
      </c>
      <c r="AK455" s="46">
        <f t="shared" si="272"/>
        <v>56735</v>
      </c>
      <c r="AL455" s="346" t="e">
        <f t="shared" si="263"/>
        <v>#NUM!</v>
      </c>
      <c r="AM455" s="347" t="e">
        <f t="shared" si="251"/>
        <v>#NUM!</v>
      </c>
      <c r="AN455" s="348" t="e">
        <f t="shared" si="264"/>
        <v>#NUM!</v>
      </c>
      <c r="AO455" s="349" t="e">
        <f t="shared" si="252"/>
        <v>#NUM!</v>
      </c>
      <c r="AQ455" s="45">
        <v>344</v>
      </c>
      <c r="AR455" s="46">
        <f t="shared" si="273"/>
        <v>56766</v>
      </c>
      <c r="AS455" s="346">
        <f t="shared" si="265"/>
        <v>0</v>
      </c>
      <c r="AT455" s="347">
        <f t="shared" si="253"/>
        <v>0</v>
      </c>
      <c r="AU455" s="348">
        <f t="shared" si="266"/>
        <v>0</v>
      </c>
      <c r="AV455" s="349">
        <f t="shared" si="254"/>
        <v>0</v>
      </c>
    </row>
    <row r="456" spans="1:48" x14ac:dyDescent="0.45">
      <c r="A456" s="45">
        <v>345</v>
      </c>
      <c r="B456" s="46">
        <f t="shared" si="267"/>
        <v>56766</v>
      </c>
      <c r="C456" s="346" t="e">
        <f t="shared" si="274"/>
        <v>#NUM!</v>
      </c>
      <c r="D456" s="347" t="e">
        <f t="shared" si="244"/>
        <v>#NUM!</v>
      </c>
      <c r="E456" s="355" t="e">
        <f t="shared" si="245"/>
        <v>#NUM!</v>
      </c>
      <c r="F456" s="349" t="e">
        <f t="shared" si="255"/>
        <v>#NUM!</v>
      </c>
      <c r="H456" s="45">
        <v>345</v>
      </c>
      <c r="I456" s="46">
        <f t="shared" si="268"/>
        <v>56766</v>
      </c>
      <c r="J456" s="346" t="e">
        <f t="shared" si="246"/>
        <v>#NUM!</v>
      </c>
      <c r="K456" s="347" t="e">
        <f t="shared" si="241"/>
        <v>#NUM!</v>
      </c>
      <c r="L456" s="348" t="e">
        <f t="shared" si="275"/>
        <v>#NUM!</v>
      </c>
      <c r="M456" s="349" t="e">
        <f t="shared" si="256"/>
        <v>#NUM!</v>
      </c>
      <c r="O456" s="45">
        <v>345</v>
      </c>
      <c r="P456" s="46">
        <f t="shared" si="269"/>
        <v>56766</v>
      </c>
      <c r="Q456" s="346" t="e">
        <f t="shared" si="247"/>
        <v>#NUM!</v>
      </c>
      <c r="R456" s="347" t="e">
        <f t="shared" si="242"/>
        <v>#NUM!</v>
      </c>
      <c r="S456" s="348" t="e">
        <f t="shared" si="257"/>
        <v>#NUM!</v>
      </c>
      <c r="T456" s="349" t="e">
        <f t="shared" si="258"/>
        <v>#NUM!</v>
      </c>
      <c r="V456" s="45">
        <v>345</v>
      </c>
      <c r="W456" s="46">
        <f t="shared" si="270"/>
        <v>56766</v>
      </c>
      <c r="X456" s="346" t="e">
        <f t="shared" si="248"/>
        <v>#NUM!</v>
      </c>
      <c r="Y456" s="347" t="e">
        <f t="shared" si="243"/>
        <v>#NUM!</v>
      </c>
      <c r="Z456" s="348" t="e">
        <f t="shared" si="259"/>
        <v>#NUM!</v>
      </c>
      <c r="AA456" s="349" t="e">
        <f t="shared" si="260"/>
        <v>#NUM!</v>
      </c>
      <c r="AC456" s="45">
        <v>345</v>
      </c>
      <c r="AD456" s="46">
        <f t="shared" si="271"/>
        <v>56766</v>
      </c>
      <c r="AE456" s="346" t="e">
        <f t="shared" si="261"/>
        <v>#NUM!</v>
      </c>
      <c r="AF456" s="347" t="e">
        <f t="shared" si="249"/>
        <v>#NUM!</v>
      </c>
      <c r="AG456" s="348" t="e">
        <f t="shared" si="262"/>
        <v>#NUM!</v>
      </c>
      <c r="AH456" s="349" t="e">
        <f t="shared" si="250"/>
        <v>#NUM!</v>
      </c>
      <c r="AJ456" s="45">
        <v>345</v>
      </c>
      <c r="AK456" s="46">
        <f t="shared" si="272"/>
        <v>56766</v>
      </c>
      <c r="AL456" s="346" t="e">
        <f t="shared" si="263"/>
        <v>#NUM!</v>
      </c>
      <c r="AM456" s="347" t="e">
        <f t="shared" si="251"/>
        <v>#NUM!</v>
      </c>
      <c r="AN456" s="348" t="e">
        <f t="shared" si="264"/>
        <v>#NUM!</v>
      </c>
      <c r="AO456" s="349" t="e">
        <f t="shared" si="252"/>
        <v>#NUM!</v>
      </c>
      <c r="AQ456" s="45">
        <v>345</v>
      </c>
      <c r="AR456" s="46">
        <f t="shared" si="273"/>
        <v>56796</v>
      </c>
      <c r="AS456" s="346">
        <f t="shared" si="265"/>
        <v>0</v>
      </c>
      <c r="AT456" s="347">
        <f t="shared" si="253"/>
        <v>0</v>
      </c>
      <c r="AU456" s="348">
        <f t="shared" si="266"/>
        <v>0</v>
      </c>
      <c r="AV456" s="349">
        <f t="shared" si="254"/>
        <v>0</v>
      </c>
    </row>
    <row r="457" spans="1:48" x14ac:dyDescent="0.45">
      <c r="A457" s="45">
        <v>346</v>
      </c>
      <c r="B457" s="46">
        <f t="shared" si="267"/>
        <v>56796</v>
      </c>
      <c r="C457" s="346" t="e">
        <f t="shared" si="274"/>
        <v>#NUM!</v>
      </c>
      <c r="D457" s="347" t="e">
        <f t="shared" si="244"/>
        <v>#NUM!</v>
      </c>
      <c r="E457" s="355" t="e">
        <f t="shared" si="245"/>
        <v>#NUM!</v>
      </c>
      <c r="F457" s="349" t="e">
        <f t="shared" si="255"/>
        <v>#NUM!</v>
      </c>
      <c r="H457" s="45">
        <v>346</v>
      </c>
      <c r="I457" s="46">
        <f t="shared" si="268"/>
        <v>56796</v>
      </c>
      <c r="J457" s="346" t="e">
        <f t="shared" si="246"/>
        <v>#NUM!</v>
      </c>
      <c r="K457" s="347" t="e">
        <f t="shared" si="241"/>
        <v>#NUM!</v>
      </c>
      <c r="L457" s="348" t="e">
        <f t="shared" si="275"/>
        <v>#NUM!</v>
      </c>
      <c r="M457" s="349" t="e">
        <f t="shared" si="256"/>
        <v>#NUM!</v>
      </c>
      <c r="O457" s="45">
        <v>346</v>
      </c>
      <c r="P457" s="46">
        <f t="shared" si="269"/>
        <v>56796</v>
      </c>
      <c r="Q457" s="346" t="e">
        <f t="shared" si="247"/>
        <v>#NUM!</v>
      </c>
      <c r="R457" s="347" t="e">
        <f t="shared" si="242"/>
        <v>#NUM!</v>
      </c>
      <c r="S457" s="348" t="e">
        <f t="shared" si="257"/>
        <v>#NUM!</v>
      </c>
      <c r="T457" s="349" t="e">
        <f t="shared" si="258"/>
        <v>#NUM!</v>
      </c>
      <c r="V457" s="45">
        <v>346</v>
      </c>
      <c r="W457" s="46">
        <f t="shared" si="270"/>
        <v>56796</v>
      </c>
      <c r="X457" s="346" t="e">
        <f t="shared" si="248"/>
        <v>#NUM!</v>
      </c>
      <c r="Y457" s="347" t="e">
        <f t="shared" si="243"/>
        <v>#NUM!</v>
      </c>
      <c r="Z457" s="348" t="e">
        <f t="shared" si="259"/>
        <v>#NUM!</v>
      </c>
      <c r="AA457" s="349" t="e">
        <f t="shared" si="260"/>
        <v>#NUM!</v>
      </c>
      <c r="AC457" s="45">
        <v>346</v>
      </c>
      <c r="AD457" s="46">
        <f t="shared" si="271"/>
        <v>56796</v>
      </c>
      <c r="AE457" s="346" t="e">
        <f t="shared" si="261"/>
        <v>#NUM!</v>
      </c>
      <c r="AF457" s="347" t="e">
        <f t="shared" si="249"/>
        <v>#NUM!</v>
      </c>
      <c r="AG457" s="348" t="e">
        <f t="shared" si="262"/>
        <v>#NUM!</v>
      </c>
      <c r="AH457" s="349" t="e">
        <f t="shared" si="250"/>
        <v>#NUM!</v>
      </c>
      <c r="AJ457" s="45">
        <v>346</v>
      </c>
      <c r="AK457" s="46">
        <f t="shared" si="272"/>
        <v>56796</v>
      </c>
      <c r="AL457" s="346" t="e">
        <f t="shared" si="263"/>
        <v>#NUM!</v>
      </c>
      <c r="AM457" s="347" t="e">
        <f t="shared" si="251"/>
        <v>#NUM!</v>
      </c>
      <c r="AN457" s="348" t="e">
        <f t="shared" si="264"/>
        <v>#NUM!</v>
      </c>
      <c r="AO457" s="349" t="e">
        <f t="shared" si="252"/>
        <v>#NUM!</v>
      </c>
      <c r="AQ457" s="45">
        <v>346</v>
      </c>
      <c r="AR457" s="46">
        <f t="shared" si="273"/>
        <v>56827</v>
      </c>
      <c r="AS457" s="346">
        <f t="shared" si="265"/>
        <v>0</v>
      </c>
      <c r="AT457" s="347">
        <f t="shared" si="253"/>
        <v>0</v>
      </c>
      <c r="AU457" s="348">
        <f t="shared" si="266"/>
        <v>0</v>
      </c>
      <c r="AV457" s="349">
        <f t="shared" si="254"/>
        <v>0</v>
      </c>
    </row>
    <row r="458" spans="1:48" x14ac:dyDescent="0.45">
      <c r="A458" s="45">
        <v>347</v>
      </c>
      <c r="B458" s="46">
        <f t="shared" si="267"/>
        <v>56827</v>
      </c>
      <c r="C458" s="346" t="e">
        <f t="shared" si="274"/>
        <v>#NUM!</v>
      </c>
      <c r="D458" s="347" t="e">
        <f t="shared" si="244"/>
        <v>#NUM!</v>
      </c>
      <c r="E458" s="355" t="e">
        <f t="shared" si="245"/>
        <v>#NUM!</v>
      </c>
      <c r="F458" s="349" t="e">
        <f t="shared" si="255"/>
        <v>#NUM!</v>
      </c>
      <c r="H458" s="45">
        <v>347</v>
      </c>
      <c r="I458" s="46">
        <f t="shared" si="268"/>
        <v>56827</v>
      </c>
      <c r="J458" s="346" t="e">
        <f t="shared" si="246"/>
        <v>#NUM!</v>
      </c>
      <c r="K458" s="347" t="e">
        <f t="shared" si="241"/>
        <v>#NUM!</v>
      </c>
      <c r="L458" s="348" t="e">
        <f t="shared" si="275"/>
        <v>#NUM!</v>
      </c>
      <c r="M458" s="349" t="e">
        <f t="shared" si="256"/>
        <v>#NUM!</v>
      </c>
      <c r="O458" s="45">
        <v>347</v>
      </c>
      <c r="P458" s="46">
        <f t="shared" si="269"/>
        <v>56827</v>
      </c>
      <c r="Q458" s="346" t="e">
        <f t="shared" si="247"/>
        <v>#NUM!</v>
      </c>
      <c r="R458" s="347" t="e">
        <f t="shared" si="242"/>
        <v>#NUM!</v>
      </c>
      <c r="S458" s="348" t="e">
        <f t="shared" si="257"/>
        <v>#NUM!</v>
      </c>
      <c r="T458" s="349" t="e">
        <f t="shared" si="258"/>
        <v>#NUM!</v>
      </c>
      <c r="V458" s="45">
        <v>347</v>
      </c>
      <c r="W458" s="46">
        <f t="shared" si="270"/>
        <v>56827</v>
      </c>
      <c r="X458" s="346" t="e">
        <f t="shared" si="248"/>
        <v>#NUM!</v>
      </c>
      <c r="Y458" s="347" t="e">
        <f t="shared" si="243"/>
        <v>#NUM!</v>
      </c>
      <c r="Z458" s="348" t="e">
        <f t="shared" si="259"/>
        <v>#NUM!</v>
      </c>
      <c r="AA458" s="349" t="e">
        <f t="shared" si="260"/>
        <v>#NUM!</v>
      </c>
      <c r="AC458" s="45">
        <v>347</v>
      </c>
      <c r="AD458" s="46">
        <f t="shared" si="271"/>
        <v>56827</v>
      </c>
      <c r="AE458" s="346" t="e">
        <f t="shared" si="261"/>
        <v>#NUM!</v>
      </c>
      <c r="AF458" s="347" t="e">
        <f t="shared" si="249"/>
        <v>#NUM!</v>
      </c>
      <c r="AG458" s="348" t="e">
        <f t="shared" si="262"/>
        <v>#NUM!</v>
      </c>
      <c r="AH458" s="349" t="e">
        <f t="shared" si="250"/>
        <v>#NUM!</v>
      </c>
      <c r="AJ458" s="45">
        <v>347</v>
      </c>
      <c r="AK458" s="46">
        <f t="shared" si="272"/>
        <v>56827</v>
      </c>
      <c r="AL458" s="346" t="e">
        <f t="shared" si="263"/>
        <v>#NUM!</v>
      </c>
      <c r="AM458" s="347" t="e">
        <f t="shared" si="251"/>
        <v>#NUM!</v>
      </c>
      <c r="AN458" s="348" t="e">
        <f t="shared" si="264"/>
        <v>#NUM!</v>
      </c>
      <c r="AO458" s="349" t="e">
        <f t="shared" si="252"/>
        <v>#NUM!</v>
      </c>
      <c r="AQ458" s="45">
        <v>347</v>
      </c>
      <c r="AR458" s="46">
        <f t="shared" si="273"/>
        <v>56858</v>
      </c>
      <c r="AS458" s="346">
        <f t="shared" si="265"/>
        <v>0</v>
      </c>
      <c r="AT458" s="347">
        <f t="shared" si="253"/>
        <v>0</v>
      </c>
      <c r="AU458" s="348">
        <f t="shared" si="266"/>
        <v>0</v>
      </c>
      <c r="AV458" s="349">
        <f t="shared" si="254"/>
        <v>0</v>
      </c>
    </row>
    <row r="459" spans="1:48" ht="14.65" thickBot="1" x14ac:dyDescent="0.5">
      <c r="A459" s="47">
        <v>348</v>
      </c>
      <c r="B459" s="48">
        <f t="shared" si="267"/>
        <v>56858</v>
      </c>
      <c r="C459" s="350" t="e">
        <f t="shared" si="274"/>
        <v>#NUM!</v>
      </c>
      <c r="D459" s="351" t="e">
        <f t="shared" si="244"/>
        <v>#NUM!</v>
      </c>
      <c r="E459" s="356" t="e">
        <f t="shared" si="245"/>
        <v>#NUM!</v>
      </c>
      <c r="F459" s="353" t="e">
        <f t="shared" si="255"/>
        <v>#NUM!</v>
      </c>
      <c r="H459" s="47">
        <v>348</v>
      </c>
      <c r="I459" s="48">
        <f t="shared" si="268"/>
        <v>56858</v>
      </c>
      <c r="J459" s="350" t="e">
        <f t="shared" si="246"/>
        <v>#NUM!</v>
      </c>
      <c r="K459" s="351" t="e">
        <f t="shared" si="241"/>
        <v>#NUM!</v>
      </c>
      <c r="L459" s="352" t="e">
        <f t="shared" si="275"/>
        <v>#NUM!</v>
      </c>
      <c r="M459" s="353" t="e">
        <f t="shared" si="256"/>
        <v>#NUM!</v>
      </c>
      <c r="O459" s="47">
        <v>348</v>
      </c>
      <c r="P459" s="48">
        <f t="shared" si="269"/>
        <v>56858</v>
      </c>
      <c r="Q459" s="350" t="e">
        <f t="shared" si="247"/>
        <v>#NUM!</v>
      </c>
      <c r="R459" s="351" t="e">
        <f t="shared" si="242"/>
        <v>#NUM!</v>
      </c>
      <c r="S459" s="352" t="e">
        <f t="shared" si="257"/>
        <v>#NUM!</v>
      </c>
      <c r="T459" s="353" t="e">
        <f t="shared" si="258"/>
        <v>#NUM!</v>
      </c>
      <c r="V459" s="47">
        <v>348</v>
      </c>
      <c r="W459" s="48">
        <f t="shared" si="270"/>
        <v>56858</v>
      </c>
      <c r="X459" s="350" t="e">
        <f t="shared" si="248"/>
        <v>#NUM!</v>
      </c>
      <c r="Y459" s="351" t="e">
        <f t="shared" si="243"/>
        <v>#NUM!</v>
      </c>
      <c r="Z459" s="352" t="e">
        <f t="shared" si="259"/>
        <v>#NUM!</v>
      </c>
      <c r="AA459" s="353" t="e">
        <f t="shared" si="260"/>
        <v>#NUM!</v>
      </c>
      <c r="AC459" s="47">
        <v>348</v>
      </c>
      <c r="AD459" s="48">
        <f t="shared" si="271"/>
        <v>56858</v>
      </c>
      <c r="AE459" s="350" t="e">
        <f t="shared" si="261"/>
        <v>#NUM!</v>
      </c>
      <c r="AF459" s="351" t="e">
        <f t="shared" si="249"/>
        <v>#NUM!</v>
      </c>
      <c r="AG459" s="352" t="e">
        <f t="shared" si="262"/>
        <v>#NUM!</v>
      </c>
      <c r="AH459" s="353" t="e">
        <f t="shared" si="250"/>
        <v>#NUM!</v>
      </c>
      <c r="AJ459" s="47">
        <v>348</v>
      </c>
      <c r="AK459" s="48">
        <f t="shared" si="272"/>
        <v>56858</v>
      </c>
      <c r="AL459" s="350" t="e">
        <f t="shared" si="263"/>
        <v>#NUM!</v>
      </c>
      <c r="AM459" s="351" t="e">
        <f t="shared" si="251"/>
        <v>#NUM!</v>
      </c>
      <c r="AN459" s="352" t="e">
        <f t="shared" si="264"/>
        <v>#NUM!</v>
      </c>
      <c r="AO459" s="353" t="e">
        <f t="shared" si="252"/>
        <v>#NUM!</v>
      </c>
      <c r="AQ459" s="47">
        <v>348</v>
      </c>
      <c r="AR459" s="48">
        <f t="shared" si="273"/>
        <v>56888</v>
      </c>
      <c r="AS459" s="350">
        <f t="shared" si="265"/>
        <v>0</v>
      </c>
      <c r="AT459" s="351">
        <f t="shared" si="253"/>
        <v>0</v>
      </c>
      <c r="AU459" s="352">
        <f t="shared" si="266"/>
        <v>0</v>
      </c>
      <c r="AV459" s="353">
        <f t="shared" si="254"/>
        <v>0</v>
      </c>
    </row>
    <row r="460" spans="1:48" x14ac:dyDescent="0.45">
      <c r="A460" s="43">
        <v>349</v>
      </c>
      <c r="B460" s="44">
        <f t="shared" si="267"/>
        <v>56888</v>
      </c>
      <c r="C460" s="344" t="e">
        <f t="shared" si="274"/>
        <v>#NUM!</v>
      </c>
      <c r="D460" s="253" t="e">
        <f t="shared" si="244"/>
        <v>#NUM!</v>
      </c>
      <c r="E460" s="354" t="e">
        <f t="shared" si="245"/>
        <v>#NUM!</v>
      </c>
      <c r="F460" s="254" t="e">
        <f t="shared" si="255"/>
        <v>#NUM!</v>
      </c>
      <c r="H460" s="43">
        <v>349</v>
      </c>
      <c r="I460" s="44">
        <f t="shared" si="268"/>
        <v>56888</v>
      </c>
      <c r="J460" s="344" t="e">
        <f t="shared" si="246"/>
        <v>#NUM!</v>
      </c>
      <c r="K460" s="253" t="e">
        <f t="shared" si="241"/>
        <v>#NUM!</v>
      </c>
      <c r="L460" s="345" t="e">
        <f t="shared" si="275"/>
        <v>#NUM!</v>
      </c>
      <c r="M460" s="254" t="e">
        <f t="shared" si="256"/>
        <v>#NUM!</v>
      </c>
      <c r="O460" s="43">
        <v>349</v>
      </c>
      <c r="P460" s="44">
        <f t="shared" si="269"/>
        <v>56888</v>
      </c>
      <c r="Q460" s="344" t="e">
        <f t="shared" si="247"/>
        <v>#NUM!</v>
      </c>
      <c r="R460" s="253" t="e">
        <f t="shared" si="242"/>
        <v>#NUM!</v>
      </c>
      <c r="S460" s="345" t="e">
        <f t="shared" si="257"/>
        <v>#NUM!</v>
      </c>
      <c r="T460" s="254" t="e">
        <f t="shared" si="258"/>
        <v>#NUM!</v>
      </c>
      <c r="V460" s="43">
        <v>349</v>
      </c>
      <c r="W460" s="44">
        <f t="shared" si="270"/>
        <v>56888</v>
      </c>
      <c r="X460" s="344" t="e">
        <f t="shared" si="248"/>
        <v>#NUM!</v>
      </c>
      <c r="Y460" s="253" t="e">
        <f t="shared" si="243"/>
        <v>#NUM!</v>
      </c>
      <c r="Z460" s="345" t="e">
        <f t="shared" si="259"/>
        <v>#NUM!</v>
      </c>
      <c r="AA460" s="254" t="e">
        <f t="shared" si="260"/>
        <v>#NUM!</v>
      </c>
      <c r="AC460" s="43">
        <v>349</v>
      </c>
      <c r="AD460" s="44">
        <f t="shared" si="271"/>
        <v>56888</v>
      </c>
      <c r="AE460" s="344" t="e">
        <f t="shared" si="261"/>
        <v>#NUM!</v>
      </c>
      <c r="AF460" s="253" t="e">
        <f t="shared" si="249"/>
        <v>#NUM!</v>
      </c>
      <c r="AG460" s="345" t="e">
        <f t="shared" si="262"/>
        <v>#NUM!</v>
      </c>
      <c r="AH460" s="254" t="e">
        <f t="shared" si="250"/>
        <v>#NUM!</v>
      </c>
      <c r="AJ460" s="43">
        <v>349</v>
      </c>
      <c r="AK460" s="44">
        <f t="shared" si="272"/>
        <v>56888</v>
      </c>
      <c r="AL460" s="344" t="e">
        <f t="shared" si="263"/>
        <v>#NUM!</v>
      </c>
      <c r="AM460" s="253" t="e">
        <f t="shared" si="251"/>
        <v>#NUM!</v>
      </c>
      <c r="AN460" s="345" t="e">
        <f t="shared" si="264"/>
        <v>#NUM!</v>
      </c>
      <c r="AO460" s="254" t="e">
        <f t="shared" si="252"/>
        <v>#NUM!</v>
      </c>
      <c r="AQ460" s="43">
        <v>349</v>
      </c>
      <c r="AR460" s="44">
        <f t="shared" si="273"/>
        <v>56919</v>
      </c>
      <c r="AS460" s="344">
        <f t="shared" si="265"/>
        <v>0</v>
      </c>
      <c r="AT460" s="253">
        <f t="shared" si="253"/>
        <v>0</v>
      </c>
      <c r="AU460" s="345">
        <f t="shared" si="266"/>
        <v>0</v>
      </c>
      <c r="AV460" s="254">
        <f t="shared" si="254"/>
        <v>0</v>
      </c>
    </row>
    <row r="461" spans="1:48" x14ac:dyDescent="0.45">
      <c r="A461" s="45">
        <v>350</v>
      </c>
      <c r="B461" s="46">
        <f t="shared" si="267"/>
        <v>56919</v>
      </c>
      <c r="C461" s="346" t="e">
        <f t="shared" si="274"/>
        <v>#NUM!</v>
      </c>
      <c r="D461" s="347" t="e">
        <f t="shared" si="244"/>
        <v>#NUM!</v>
      </c>
      <c r="E461" s="355" t="e">
        <f t="shared" si="245"/>
        <v>#NUM!</v>
      </c>
      <c r="F461" s="349" t="e">
        <f t="shared" si="255"/>
        <v>#NUM!</v>
      </c>
      <c r="H461" s="45">
        <v>350</v>
      </c>
      <c r="I461" s="46">
        <f t="shared" si="268"/>
        <v>56919</v>
      </c>
      <c r="J461" s="346" t="e">
        <f t="shared" si="246"/>
        <v>#NUM!</v>
      </c>
      <c r="K461" s="347" t="e">
        <f t="shared" si="241"/>
        <v>#NUM!</v>
      </c>
      <c r="L461" s="348" t="e">
        <f t="shared" si="275"/>
        <v>#NUM!</v>
      </c>
      <c r="M461" s="349" t="e">
        <f t="shared" si="256"/>
        <v>#NUM!</v>
      </c>
      <c r="O461" s="45">
        <v>350</v>
      </c>
      <c r="P461" s="46">
        <f t="shared" si="269"/>
        <v>56919</v>
      </c>
      <c r="Q461" s="346" t="e">
        <f t="shared" si="247"/>
        <v>#NUM!</v>
      </c>
      <c r="R461" s="347" t="e">
        <f t="shared" si="242"/>
        <v>#NUM!</v>
      </c>
      <c r="S461" s="348" t="e">
        <f t="shared" si="257"/>
        <v>#NUM!</v>
      </c>
      <c r="T461" s="349" t="e">
        <f t="shared" si="258"/>
        <v>#NUM!</v>
      </c>
      <c r="V461" s="45">
        <v>350</v>
      </c>
      <c r="W461" s="46">
        <f t="shared" si="270"/>
        <v>56919</v>
      </c>
      <c r="X461" s="346" t="e">
        <f t="shared" si="248"/>
        <v>#NUM!</v>
      </c>
      <c r="Y461" s="347" t="e">
        <f t="shared" si="243"/>
        <v>#NUM!</v>
      </c>
      <c r="Z461" s="348" t="e">
        <f t="shared" si="259"/>
        <v>#NUM!</v>
      </c>
      <c r="AA461" s="349" t="e">
        <f t="shared" si="260"/>
        <v>#NUM!</v>
      </c>
      <c r="AC461" s="45">
        <v>350</v>
      </c>
      <c r="AD461" s="46">
        <f t="shared" si="271"/>
        <v>56919</v>
      </c>
      <c r="AE461" s="346" t="e">
        <f t="shared" si="261"/>
        <v>#NUM!</v>
      </c>
      <c r="AF461" s="347" t="e">
        <f t="shared" si="249"/>
        <v>#NUM!</v>
      </c>
      <c r="AG461" s="348" t="e">
        <f t="shared" si="262"/>
        <v>#NUM!</v>
      </c>
      <c r="AH461" s="349" t="e">
        <f t="shared" si="250"/>
        <v>#NUM!</v>
      </c>
      <c r="AJ461" s="45">
        <v>350</v>
      </c>
      <c r="AK461" s="46">
        <f t="shared" si="272"/>
        <v>56919</v>
      </c>
      <c r="AL461" s="346" t="e">
        <f t="shared" si="263"/>
        <v>#NUM!</v>
      </c>
      <c r="AM461" s="347" t="e">
        <f t="shared" si="251"/>
        <v>#NUM!</v>
      </c>
      <c r="AN461" s="348" t="e">
        <f t="shared" si="264"/>
        <v>#NUM!</v>
      </c>
      <c r="AO461" s="349" t="e">
        <f t="shared" si="252"/>
        <v>#NUM!</v>
      </c>
      <c r="AQ461" s="45">
        <v>350</v>
      </c>
      <c r="AR461" s="46">
        <f t="shared" si="273"/>
        <v>56949</v>
      </c>
      <c r="AS461" s="346">
        <f t="shared" si="265"/>
        <v>0</v>
      </c>
      <c r="AT461" s="347">
        <f t="shared" si="253"/>
        <v>0</v>
      </c>
      <c r="AU461" s="348">
        <f t="shared" si="266"/>
        <v>0</v>
      </c>
      <c r="AV461" s="349">
        <f t="shared" si="254"/>
        <v>0</v>
      </c>
    </row>
    <row r="462" spans="1:48" x14ac:dyDescent="0.45">
      <c r="A462" s="45">
        <v>351</v>
      </c>
      <c r="B462" s="46">
        <f t="shared" si="267"/>
        <v>56949</v>
      </c>
      <c r="C462" s="346" t="e">
        <f t="shared" si="274"/>
        <v>#NUM!</v>
      </c>
      <c r="D462" s="347" t="e">
        <f t="shared" si="244"/>
        <v>#NUM!</v>
      </c>
      <c r="E462" s="355" t="e">
        <f t="shared" si="245"/>
        <v>#NUM!</v>
      </c>
      <c r="F462" s="349" t="e">
        <f t="shared" si="255"/>
        <v>#NUM!</v>
      </c>
      <c r="H462" s="45">
        <v>351</v>
      </c>
      <c r="I462" s="46">
        <f t="shared" si="268"/>
        <v>56949</v>
      </c>
      <c r="J462" s="346" t="e">
        <f t="shared" si="246"/>
        <v>#NUM!</v>
      </c>
      <c r="K462" s="347" t="e">
        <f t="shared" si="241"/>
        <v>#NUM!</v>
      </c>
      <c r="L462" s="348" t="e">
        <f t="shared" si="275"/>
        <v>#NUM!</v>
      </c>
      <c r="M462" s="349" t="e">
        <f t="shared" si="256"/>
        <v>#NUM!</v>
      </c>
      <c r="O462" s="45">
        <v>351</v>
      </c>
      <c r="P462" s="46">
        <f t="shared" si="269"/>
        <v>56949</v>
      </c>
      <c r="Q462" s="346" t="e">
        <f t="shared" si="247"/>
        <v>#NUM!</v>
      </c>
      <c r="R462" s="347" t="e">
        <f t="shared" si="242"/>
        <v>#NUM!</v>
      </c>
      <c r="S462" s="348" t="e">
        <f t="shared" si="257"/>
        <v>#NUM!</v>
      </c>
      <c r="T462" s="349" t="e">
        <f t="shared" si="258"/>
        <v>#NUM!</v>
      </c>
      <c r="V462" s="45">
        <v>351</v>
      </c>
      <c r="W462" s="46">
        <f t="shared" si="270"/>
        <v>56949</v>
      </c>
      <c r="X462" s="346" t="e">
        <f t="shared" si="248"/>
        <v>#NUM!</v>
      </c>
      <c r="Y462" s="347" t="e">
        <f t="shared" si="243"/>
        <v>#NUM!</v>
      </c>
      <c r="Z462" s="348" t="e">
        <f t="shared" si="259"/>
        <v>#NUM!</v>
      </c>
      <c r="AA462" s="349" t="e">
        <f t="shared" si="260"/>
        <v>#NUM!</v>
      </c>
      <c r="AC462" s="45">
        <v>351</v>
      </c>
      <c r="AD462" s="46">
        <f t="shared" si="271"/>
        <v>56949</v>
      </c>
      <c r="AE462" s="346" t="e">
        <f t="shared" si="261"/>
        <v>#NUM!</v>
      </c>
      <c r="AF462" s="347" t="e">
        <f t="shared" si="249"/>
        <v>#NUM!</v>
      </c>
      <c r="AG462" s="348" t="e">
        <f t="shared" si="262"/>
        <v>#NUM!</v>
      </c>
      <c r="AH462" s="349" t="e">
        <f t="shared" si="250"/>
        <v>#NUM!</v>
      </c>
      <c r="AJ462" s="45">
        <v>351</v>
      </c>
      <c r="AK462" s="46">
        <f t="shared" si="272"/>
        <v>56949</v>
      </c>
      <c r="AL462" s="346" t="e">
        <f t="shared" si="263"/>
        <v>#NUM!</v>
      </c>
      <c r="AM462" s="347" t="e">
        <f t="shared" si="251"/>
        <v>#NUM!</v>
      </c>
      <c r="AN462" s="348" t="e">
        <f t="shared" si="264"/>
        <v>#NUM!</v>
      </c>
      <c r="AO462" s="349" t="e">
        <f t="shared" si="252"/>
        <v>#NUM!</v>
      </c>
      <c r="AQ462" s="45">
        <v>351</v>
      </c>
      <c r="AR462" s="46">
        <f t="shared" si="273"/>
        <v>56980</v>
      </c>
      <c r="AS462" s="346">
        <f t="shared" si="265"/>
        <v>0</v>
      </c>
      <c r="AT462" s="347">
        <f t="shared" si="253"/>
        <v>0</v>
      </c>
      <c r="AU462" s="348">
        <f t="shared" si="266"/>
        <v>0</v>
      </c>
      <c r="AV462" s="349">
        <f t="shared" si="254"/>
        <v>0</v>
      </c>
    </row>
    <row r="463" spans="1:48" x14ac:dyDescent="0.45">
      <c r="A463" s="45">
        <v>352</v>
      </c>
      <c r="B463" s="46">
        <f t="shared" si="267"/>
        <v>56980</v>
      </c>
      <c r="C463" s="346" t="e">
        <f t="shared" si="274"/>
        <v>#NUM!</v>
      </c>
      <c r="D463" s="347" t="e">
        <f t="shared" si="244"/>
        <v>#NUM!</v>
      </c>
      <c r="E463" s="355" t="e">
        <f t="shared" si="245"/>
        <v>#NUM!</v>
      </c>
      <c r="F463" s="349" t="e">
        <f t="shared" si="255"/>
        <v>#NUM!</v>
      </c>
      <c r="H463" s="45">
        <v>352</v>
      </c>
      <c r="I463" s="46">
        <f t="shared" si="268"/>
        <v>56980</v>
      </c>
      <c r="J463" s="346" t="e">
        <f t="shared" si="246"/>
        <v>#NUM!</v>
      </c>
      <c r="K463" s="347" t="e">
        <f t="shared" si="241"/>
        <v>#NUM!</v>
      </c>
      <c r="L463" s="348" t="e">
        <f t="shared" si="275"/>
        <v>#NUM!</v>
      </c>
      <c r="M463" s="349" t="e">
        <f t="shared" si="256"/>
        <v>#NUM!</v>
      </c>
      <c r="O463" s="45">
        <v>352</v>
      </c>
      <c r="P463" s="46">
        <f t="shared" si="269"/>
        <v>56980</v>
      </c>
      <c r="Q463" s="346" t="e">
        <f t="shared" si="247"/>
        <v>#NUM!</v>
      </c>
      <c r="R463" s="347" t="e">
        <f t="shared" si="242"/>
        <v>#NUM!</v>
      </c>
      <c r="S463" s="348" t="e">
        <f t="shared" si="257"/>
        <v>#NUM!</v>
      </c>
      <c r="T463" s="349" t="e">
        <f t="shared" si="258"/>
        <v>#NUM!</v>
      </c>
      <c r="V463" s="45">
        <v>352</v>
      </c>
      <c r="W463" s="46">
        <f t="shared" si="270"/>
        <v>56980</v>
      </c>
      <c r="X463" s="346" t="e">
        <f t="shared" si="248"/>
        <v>#NUM!</v>
      </c>
      <c r="Y463" s="347" t="e">
        <f t="shared" si="243"/>
        <v>#NUM!</v>
      </c>
      <c r="Z463" s="348" t="e">
        <f t="shared" si="259"/>
        <v>#NUM!</v>
      </c>
      <c r="AA463" s="349" t="e">
        <f t="shared" si="260"/>
        <v>#NUM!</v>
      </c>
      <c r="AC463" s="45">
        <v>352</v>
      </c>
      <c r="AD463" s="46">
        <f t="shared" si="271"/>
        <v>56980</v>
      </c>
      <c r="AE463" s="346" t="e">
        <f t="shared" si="261"/>
        <v>#NUM!</v>
      </c>
      <c r="AF463" s="347" t="e">
        <f t="shared" si="249"/>
        <v>#NUM!</v>
      </c>
      <c r="AG463" s="348" t="e">
        <f t="shared" si="262"/>
        <v>#NUM!</v>
      </c>
      <c r="AH463" s="349" t="e">
        <f t="shared" si="250"/>
        <v>#NUM!</v>
      </c>
      <c r="AJ463" s="45">
        <v>352</v>
      </c>
      <c r="AK463" s="46">
        <f t="shared" si="272"/>
        <v>56980</v>
      </c>
      <c r="AL463" s="346" t="e">
        <f t="shared" si="263"/>
        <v>#NUM!</v>
      </c>
      <c r="AM463" s="347" t="e">
        <f t="shared" si="251"/>
        <v>#NUM!</v>
      </c>
      <c r="AN463" s="348" t="e">
        <f t="shared" si="264"/>
        <v>#NUM!</v>
      </c>
      <c r="AO463" s="349" t="e">
        <f t="shared" si="252"/>
        <v>#NUM!</v>
      </c>
      <c r="AQ463" s="45">
        <v>352</v>
      </c>
      <c r="AR463" s="46">
        <f t="shared" si="273"/>
        <v>57011</v>
      </c>
      <c r="AS463" s="346">
        <f t="shared" si="265"/>
        <v>0</v>
      </c>
      <c r="AT463" s="347">
        <f t="shared" si="253"/>
        <v>0</v>
      </c>
      <c r="AU463" s="348">
        <f t="shared" si="266"/>
        <v>0</v>
      </c>
      <c r="AV463" s="349">
        <f t="shared" si="254"/>
        <v>0</v>
      </c>
    </row>
    <row r="464" spans="1:48" x14ac:dyDescent="0.45">
      <c r="A464" s="45">
        <v>353</v>
      </c>
      <c r="B464" s="46">
        <f t="shared" si="267"/>
        <v>57011</v>
      </c>
      <c r="C464" s="346" t="e">
        <f t="shared" si="274"/>
        <v>#NUM!</v>
      </c>
      <c r="D464" s="347" t="e">
        <f t="shared" si="244"/>
        <v>#NUM!</v>
      </c>
      <c r="E464" s="355" t="e">
        <f t="shared" si="245"/>
        <v>#NUM!</v>
      </c>
      <c r="F464" s="349" t="e">
        <f t="shared" si="255"/>
        <v>#NUM!</v>
      </c>
      <c r="H464" s="45">
        <v>353</v>
      </c>
      <c r="I464" s="46">
        <f t="shared" si="268"/>
        <v>57011</v>
      </c>
      <c r="J464" s="346" t="e">
        <f t="shared" si="246"/>
        <v>#NUM!</v>
      </c>
      <c r="K464" s="347" t="e">
        <f t="shared" si="241"/>
        <v>#NUM!</v>
      </c>
      <c r="L464" s="348" t="e">
        <f t="shared" si="275"/>
        <v>#NUM!</v>
      </c>
      <c r="M464" s="349" t="e">
        <f t="shared" si="256"/>
        <v>#NUM!</v>
      </c>
      <c r="O464" s="45">
        <v>353</v>
      </c>
      <c r="P464" s="46">
        <f t="shared" si="269"/>
        <v>57011</v>
      </c>
      <c r="Q464" s="346" t="e">
        <f t="shared" si="247"/>
        <v>#NUM!</v>
      </c>
      <c r="R464" s="347" t="e">
        <f t="shared" si="242"/>
        <v>#NUM!</v>
      </c>
      <c r="S464" s="348" t="e">
        <f t="shared" si="257"/>
        <v>#NUM!</v>
      </c>
      <c r="T464" s="349" t="e">
        <f t="shared" si="258"/>
        <v>#NUM!</v>
      </c>
      <c r="V464" s="45">
        <v>353</v>
      </c>
      <c r="W464" s="46">
        <f t="shared" si="270"/>
        <v>57011</v>
      </c>
      <c r="X464" s="346" t="e">
        <f t="shared" si="248"/>
        <v>#NUM!</v>
      </c>
      <c r="Y464" s="347" t="e">
        <f t="shared" si="243"/>
        <v>#NUM!</v>
      </c>
      <c r="Z464" s="348" t="e">
        <f t="shared" si="259"/>
        <v>#NUM!</v>
      </c>
      <c r="AA464" s="349" t="e">
        <f t="shared" si="260"/>
        <v>#NUM!</v>
      </c>
      <c r="AC464" s="45">
        <v>353</v>
      </c>
      <c r="AD464" s="46">
        <f t="shared" si="271"/>
        <v>57011</v>
      </c>
      <c r="AE464" s="346" t="e">
        <f t="shared" si="261"/>
        <v>#NUM!</v>
      </c>
      <c r="AF464" s="347" t="e">
        <f t="shared" si="249"/>
        <v>#NUM!</v>
      </c>
      <c r="AG464" s="348" t="e">
        <f t="shared" si="262"/>
        <v>#NUM!</v>
      </c>
      <c r="AH464" s="349" t="e">
        <f t="shared" si="250"/>
        <v>#NUM!</v>
      </c>
      <c r="AJ464" s="45">
        <v>353</v>
      </c>
      <c r="AK464" s="46">
        <f t="shared" si="272"/>
        <v>57011</v>
      </c>
      <c r="AL464" s="346" t="e">
        <f t="shared" si="263"/>
        <v>#NUM!</v>
      </c>
      <c r="AM464" s="347" t="e">
        <f t="shared" si="251"/>
        <v>#NUM!</v>
      </c>
      <c r="AN464" s="348" t="e">
        <f t="shared" si="264"/>
        <v>#NUM!</v>
      </c>
      <c r="AO464" s="349" t="e">
        <f t="shared" si="252"/>
        <v>#NUM!</v>
      </c>
      <c r="AQ464" s="45">
        <v>353</v>
      </c>
      <c r="AR464" s="46">
        <f t="shared" si="273"/>
        <v>57040</v>
      </c>
      <c r="AS464" s="346">
        <f t="shared" si="265"/>
        <v>0</v>
      </c>
      <c r="AT464" s="347">
        <f t="shared" si="253"/>
        <v>0</v>
      </c>
      <c r="AU464" s="348">
        <f t="shared" si="266"/>
        <v>0</v>
      </c>
      <c r="AV464" s="349">
        <f t="shared" si="254"/>
        <v>0</v>
      </c>
    </row>
    <row r="465" spans="1:48" x14ac:dyDescent="0.45">
      <c r="A465" s="45">
        <v>354</v>
      </c>
      <c r="B465" s="46">
        <f t="shared" si="267"/>
        <v>57040</v>
      </c>
      <c r="C465" s="346" t="e">
        <f t="shared" si="274"/>
        <v>#NUM!</v>
      </c>
      <c r="D465" s="347" t="e">
        <f t="shared" si="244"/>
        <v>#NUM!</v>
      </c>
      <c r="E465" s="355" t="e">
        <f t="shared" si="245"/>
        <v>#NUM!</v>
      </c>
      <c r="F465" s="349" t="e">
        <f t="shared" si="255"/>
        <v>#NUM!</v>
      </c>
      <c r="H465" s="45">
        <v>354</v>
      </c>
      <c r="I465" s="46">
        <f t="shared" si="268"/>
        <v>57040</v>
      </c>
      <c r="J465" s="346" t="e">
        <f t="shared" si="246"/>
        <v>#NUM!</v>
      </c>
      <c r="K465" s="347" t="e">
        <f t="shared" si="241"/>
        <v>#NUM!</v>
      </c>
      <c r="L465" s="348" t="e">
        <f t="shared" si="275"/>
        <v>#NUM!</v>
      </c>
      <c r="M465" s="349" t="e">
        <f t="shared" si="256"/>
        <v>#NUM!</v>
      </c>
      <c r="O465" s="45">
        <v>354</v>
      </c>
      <c r="P465" s="46">
        <f t="shared" si="269"/>
        <v>57040</v>
      </c>
      <c r="Q465" s="346" t="e">
        <f t="shared" si="247"/>
        <v>#NUM!</v>
      </c>
      <c r="R465" s="347" t="e">
        <f t="shared" si="242"/>
        <v>#NUM!</v>
      </c>
      <c r="S465" s="348" t="e">
        <f t="shared" si="257"/>
        <v>#NUM!</v>
      </c>
      <c r="T465" s="349" t="e">
        <f t="shared" si="258"/>
        <v>#NUM!</v>
      </c>
      <c r="V465" s="45">
        <v>354</v>
      </c>
      <c r="W465" s="46">
        <f t="shared" si="270"/>
        <v>57040</v>
      </c>
      <c r="X465" s="346" t="e">
        <f t="shared" si="248"/>
        <v>#NUM!</v>
      </c>
      <c r="Y465" s="347" t="e">
        <f t="shared" si="243"/>
        <v>#NUM!</v>
      </c>
      <c r="Z465" s="348" t="e">
        <f t="shared" si="259"/>
        <v>#NUM!</v>
      </c>
      <c r="AA465" s="349" t="e">
        <f t="shared" si="260"/>
        <v>#NUM!</v>
      </c>
      <c r="AC465" s="45">
        <v>354</v>
      </c>
      <c r="AD465" s="46">
        <f t="shared" si="271"/>
        <v>57040</v>
      </c>
      <c r="AE465" s="346" t="e">
        <f t="shared" si="261"/>
        <v>#NUM!</v>
      </c>
      <c r="AF465" s="347" t="e">
        <f t="shared" si="249"/>
        <v>#NUM!</v>
      </c>
      <c r="AG465" s="348" t="e">
        <f t="shared" si="262"/>
        <v>#NUM!</v>
      </c>
      <c r="AH465" s="349" t="e">
        <f t="shared" si="250"/>
        <v>#NUM!</v>
      </c>
      <c r="AJ465" s="45">
        <v>354</v>
      </c>
      <c r="AK465" s="46">
        <f t="shared" si="272"/>
        <v>57040</v>
      </c>
      <c r="AL465" s="346" t="e">
        <f t="shared" si="263"/>
        <v>#NUM!</v>
      </c>
      <c r="AM465" s="347" t="e">
        <f t="shared" si="251"/>
        <v>#NUM!</v>
      </c>
      <c r="AN465" s="348" t="e">
        <f t="shared" si="264"/>
        <v>#NUM!</v>
      </c>
      <c r="AO465" s="349" t="e">
        <f t="shared" si="252"/>
        <v>#NUM!</v>
      </c>
      <c r="AQ465" s="45">
        <v>354</v>
      </c>
      <c r="AR465" s="46">
        <f t="shared" si="273"/>
        <v>57071</v>
      </c>
      <c r="AS465" s="346">
        <f t="shared" si="265"/>
        <v>0</v>
      </c>
      <c r="AT465" s="347">
        <f t="shared" si="253"/>
        <v>0</v>
      </c>
      <c r="AU465" s="348">
        <f t="shared" si="266"/>
        <v>0</v>
      </c>
      <c r="AV465" s="349">
        <f t="shared" si="254"/>
        <v>0</v>
      </c>
    </row>
    <row r="466" spans="1:48" x14ac:dyDescent="0.45">
      <c r="A466" s="45">
        <v>355</v>
      </c>
      <c r="B466" s="46">
        <f t="shared" si="267"/>
        <v>57071</v>
      </c>
      <c r="C466" s="346" t="e">
        <f t="shared" si="274"/>
        <v>#NUM!</v>
      </c>
      <c r="D466" s="347" t="e">
        <f t="shared" si="244"/>
        <v>#NUM!</v>
      </c>
      <c r="E466" s="355" t="e">
        <f t="shared" si="245"/>
        <v>#NUM!</v>
      </c>
      <c r="F466" s="349" t="e">
        <f t="shared" si="255"/>
        <v>#NUM!</v>
      </c>
      <c r="H466" s="45">
        <v>355</v>
      </c>
      <c r="I466" s="46">
        <f t="shared" si="268"/>
        <v>57071</v>
      </c>
      <c r="J466" s="346" t="e">
        <f t="shared" si="246"/>
        <v>#NUM!</v>
      </c>
      <c r="K466" s="347" t="e">
        <f t="shared" si="241"/>
        <v>#NUM!</v>
      </c>
      <c r="L466" s="348" t="e">
        <f t="shared" si="275"/>
        <v>#NUM!</v>
      </c>
      <c r="M466" s="349" t="e">
        <f t="shared" si="256"/>
        <v>#NUM!</v>
      </c>
      <c r="O466" s="45">
        <v>355</v>
      </c>
      <c r="P466" s="46">
        <f t="shared" si="269"/>
        <v>57071</v>
      </c>
      <c r="Q466" s="346" t="e">
        <f t="shared" si="247"/>
        <v>#NUM!</v>
      </c>
      <c r="R466" s="347" t="e">
        <f t="shared" si="242"/>
        <v>#NUM!</v>
      </c>
      <c r="S466" s="348" t="e">
        <f t="shared" si="257"/>
        <v>#NUM!</v>
      </c>
      <c r="T466" s="349" t="e">
        <f t="shared" si="258"/>
        <v>#NUM!</v>
      </c>
      <c r="V466" s="45">
        <v>355</v>
      </c>
      <c r="W466" s="46">
        <f t="shared" si="270"/>
        <v>57071</v>
      </c>
      <c r="X466" s="346" t="e">
        <f t="shared" si="248"/>
        <v>#NUM!</v>
      </c>
      <c r="Y466" s="347" t="e">
        <f t="shared" si="243"/>
        <v>#NUM!</v>
      </c>
      <c r="Z466" s="348" t="e">
        <f t="shared" si="259"/>
        <v>#NUM!</v>
      </c>
      <c r="AA466" s="349" t="e">
        <f t="shared" si="260"/>
        <v>#NUM!</v>
      </c>
      <c r="AC466" s="45">
        <v>355</v>
      </c>
      <c r="AD466" s="46">
        <f t="shared" si="271"/>
        <v>57071</v>
      </c>
      <c r="AE466" s="346" t="e">
        <f t="shared" si="261"/>
        <v>#NUM!</v>
      </c>
      <c r="AF466" s="347" t="e">
        <f t="shared" si="249"/>
        <v>#NUM!</v>
      </c>
      <c r="AG466" s="348" t="e">
        <f t="shared" si="262"/>
        <v>#NUM!</v>
      </c>
      <c r="AH466" s="349" t="e">
        <f t="shared" si="250"/>
        <v>#NUM!</v>
      </c>
      <c r="AJ466" s="45">
        <v>355</v>
      </c>
      <c r="AK466" s="46">
        <f t="shared" si="272"/>
        <v>57071</v>
      </c>
      <c r="AL466" s="346" t="e">
        <f t="shared" si="263"/>
        <v>#NUM!</v>
      </c>
      <c r="AM466" s="347" t="e">
        <f t="shared" si="251"/>
        <v>#NUM!</v>
      </c>
      <c r="AN466" s="348" t="e">
        <f t="shared" si="264"/>
        <v>#NUM!</v>
      </c>
      <c r="AO466" s="349" t="e">
        <f t="shared" si="252"/>
        <v>#NUM!</v>
      </c>
      <c r="AQ466" s="45">
        <v>355</v>
      </c>
      <c r="AR466" s="46">
        <f t="shared" si="273"/>
        <v>57101</v>
      </c>
      <c r="AS466" s="346">
        <f t="shared" si="265"/>
        <v>0</v>
      </c>
      <c r="AT466" s="347">
        <f t="shared" si="253"/>
        <v>0</v>
      </c>
      <c r="AU466" s="348">
        <f t="shared" si="266"/>
        <v>0</v>
      </c>
      <c r="AV466" s="349">
        <f t="shared" si="254"/>
        <v>0</v>
      </c>
    </row>
    <row r="467" spans="1:48" x14ac:dyDescent="0.45">
      <c r="A467" s="45">
        <v>356</v>
      </c>
      <c r="B467" s="46">
        <f t="shared" si="267"/>
        <v>57101</v>
      </c>
      <c r="C467" s="346" t="e">
        <f t="shared" si="274"/>
        <v>#NUM!</v>
      </c>
      <c r="D467" s="347" t="e">
        <f t="shared" si="244"/>
        <v>#NUM!</v>
      </c>
      <c r="E467" s="355" t="e">
        <f t="shared" si="245"/>
        <v>#NUM!</v>
      </c>
      <c r="F467" s="349" t="e">
        <f t="shared" si="255"/>
        <v>#NUM!</v>
      </c>
      <c r="H467" s="45">
        <v>356</v>
      </c>
      <c r="I467" s="46">
        <f t="shared" si="268"/>
        <v>57101</v>
      </c>
      <c r="J467" s="346" t="e">
        <f t="shared" si="246"/>
        <v>#NUM!</v>
      </c>
      <c r="K467" s="347" t="e">
        <f t="shared" si="241"/>
        <v>#NUM!</v>
      </c>
      <c r="L467" s="348" t="e">
        <f t="shared" si="275"/>
        <v>#NUM!</v>
      </c>
      <c r="M467" s="349" t="e">
        <f t="shared" si="256"/>
        <v>#NUM!</v>
      </c>
      <c r="O467" s="45">
        <v>356</v>
      </c>
      <c r="P467" s="46">
        <f t="shared" si="269"/>
        <v>57101</v>
      </c>
      <c r="Q467" s="346" t="e">
        <f t="shared" si="247"/>
        <v>#NUM!</v>
      </c>
      <c r="R467" s="347" t="e">
        <f t="shared" si="242"/>
        <v>#NUM!</v>
      </c>
      <c r="S467" s="348" t="e">
        <f t="shared" si="257"/>
        <v>#NUM!</v>
      </c>
      <c r="T467" s="349" t="e">
        <f t="shared" si="258"/>
        <v>#NUM!</v>
      </c>
      <c r="V467" s="45">
        <v>356</v>
      </c>
      <c r="W467" s="46">
        <f t="shared" si="270"/>
        <v>57101</v>
      </c>
      <c r="X467" s="346" t="e">
        <f t="shared" si="248"/>
        <v>#NUM!</v>
      </c>
      <c r="Y467" s="347" t="e">
        <f t="shared" si="243"/>
        <v>#NUM!</v>
      </c>
      <c r="Z467" s="348" t="e">
        <f t="shared" si="259"/>
        <v>#NUM!</v>
      </c>
      <c r="AA467" s="349" t="e">
        <f t="shared" si="260"/>
        <v>#NUM!</v>
      </c>
      <c r="AC467" s="45">
        <v>356</v>
      </c>
      <c r="AD467" s="46">
        <f t="shared" si="271"/>
        <v>57101</v>
      </c>
      <c r="AE467" s="346" t="e">
        <f t="shared" si="261"/>
        <v>#NUM!</v>
      </c>
      <c r="AF467" s="347" t="e">
        <f t="shared" si="249"/>
        <v>#NUM!</v>
      </c>
      <c r="AG467" s="348" t="e">
        <f t="shared" si="262"/>
        <v>#NUM!</v>
      </c>
      <c r="AH467" s="349" t="e">
        <f t="shared" si="250"/>
        <v>#NUM!</v>
      </c>
      <c r="AJ467" s="45">
        <v>356</v>
      </c>
      <c r="AK467" s="46">
        <f t="shared" si="272"/>
        <v>57101</v>
      </c>
      <c r="AL467" s="346" t="e">
        <f t="shared" si="263"/>
        <v>#NUM!</v>
      </c>
      <c r="AM467" s="347" t="e">
        <f t="shared" si="251"/>
        <v>#NUM!</v>
      </c>
      <c r="AN467" s="348" t="e">
        <f t="shared" si="264"/>
        <v>#NUM!</v>
      </c>
      <c r="AO467" s="349" t="e">
        <f t="shared" si="252"/>
        <v>#NUM!</v>
      </c>
      <c r="AQ467" s="45">
        <v>356</v>
      </c>
      <c r="AR467" s="46">
        <f t="shared" si="273"/>
        <v>57132</v>
      </c>
      <c r="AS467" s="346">
        <f t="shared" si="265"/>
        <v>0</v>
      </c>
      <c r="AT467" s="347">
        <f t="shared" si="253"/>
        <v>0</v>
      </c>
      <c r="AU467" s="348">
        <f t="shared" si="266"/>
        <v>0</v>
      </c>
      <c r="AV467" s="349">
        <f t="shared" si="254"/>
        <v>0</v>
      </c>
    </row>
    <row r="468" spans="1:48" x14ac:dyDescent="0.45">
      <c r="A468" s="45">
        <v>357</v>
      </c>
      <c r="B468" s="46">
        <f t="shared" si="267"/>
        <v>57132</v>
      </c>
      <c r="C468" s="346" t="e">
        <f t="shared" si="274"/>
        <v>#NUM!</v>
      </c>
      <c r="D468" s="347" t="e">
        <f t="shared" si="244"/>
        <v>#NUM!</v>
      </c>
      <c r="E468" s="355" t="e">
        <f t="shared" si="245"/>
        <v>#NUM!</v>
      </c>
      <c r="F468" s="349" t="e">
        <f t="shared" si="255"/>
        <v>#NUM!</v>
      </c>
      <c r="H468" s="45">
        <v>357</v>
      </c>
      <c r="I468" s="46">
        <f t="shared" si="268"/>
        <v>57132</v>
      </c>
      <c r="J468" s="346" t="e">
        <f t="shared" si="246"/>
        <v>#NUM!</v>
      </c>
      <c r="K468" s="347" t="e">
        <f t="shared" si="241"/>
        <v>#NUM!</v>
      </c>
      <c r="L468" s="348" t="e">
        <f t="shared" si="275"/>
        <v>#NUM!</v>
      </c>
      <c r="M468" s="349" t="e">
        <f t="shared" si="256"/>
        <v>#NUM!</v>
      </c>
      <c r="O468" s="45">
        <v>357</v>
      </c>
      <c r="P468" s="46">
        <f t="shared" si="269"/>
        <v>57132</v>
      </c>
      <c r="Q468" s="346" t="e">
        <f t="shared" si="247"/>
        <v>#NUM!</v>
      </c>
      <c r="R468" s="347" t="e">
        <f t="shared" si="242"/>
        <v>#NUM!</v>
      </c>
      <c r="S468" s="348" t="e">
        <f t="shared" si="257"/>
        <v>#NUM!</v>
      </c>
      <c r="T468" s="349" t="e">
        <f t="shared" si="258"/>
        <v>#NUM!</v>
      </c>
      <c r="V468" s="45">
        <v>357</v>
      </c>
      <c r="W468" s="46">
        <f t="shared" si="270"/>
        <v>57132</v>
      </c>
      <c r="X468" s="346" t="e">
        <f t="shared" si="248"/>
        <v>#NUM!</v>
      </c>
      <c r="Y468" s="347" t="e">
        <f t="shared" si="243"/>
        <v>#NUM!</v>
      </c>
      <c r="Z468" s="348" t="e">
        <f t="shared" si="259"/>
        <v>#NUM!</v>
      </c>
      <c r="AA468" s="349" t="e">
        <f t="shared" si="260"/>
        <v>#NUM!</v>
      </c>
      <c r="AC468" s="45">
        <v>357</v>
      </c>
      <c r="AD468" s="46">
        <f t="shared" si="271"/>
        <v>57132</v>
      </c>
      <c r="AE468" s="346" t="e">
        <f t="shared" si="261"/>
        <v>#NUM!</v>
      </c>
      <c r="AF468" s="347" t="e">
        <f t="shared" si="249"/>
        <v>#NUM!</v>
      </c>
      <c r="AG468" s="348" t="e">
        <f t="shared" si="262"/>
        <v>#NUM!</v>
      </c>
      <c r="AH468" s="349" t="e">
        <f t="shared" si="250"/>
        <v>#NUM!</v>
      </c>
      <c r="AJ468" s="45">
        <v>357</v>
      </c>
      <c r="AK468" s="46">
        <f t="shared" si="272"/>
        <v>57132</v>
      </c>
      <c r="AL468" s="346" t="e">
        <f t="shared" si="263"/>
        <v>#NUM!</v>
      </c>
      <c r="AM468" s="347" t="e">
        <f t="shared" si="251"/>
        <v>#NUM!</v>
      </c>
      <c r="AN468" s="348" t="e">
        <f t="shared" si="264"/>
        <v>#NUM!</v>
      </c>
      <c r="AO468" s="349" t="e">
        <f t="shared" si="252"/>
        <v>#NUM!</v>
      </c>
      <c r="AQ468" s="45">
        <v>357</v>
      </c>
      <c r="AR468" s="46">
        <f t="shared" si="273"/>
        <v>57162</v>
      </c>
      <c r="AS468" s="346">
        <f t="shared" si="265"/>
        <v>0</v>
      </c>
      <c r="AT468" s="347">
        <f t="shared" si="253"/>
        <v>0</v>
      </c>
      <c r="AU468" s="348">
        <f t="shared" si="266"/>
        <v>0</v>
      </c>
      <c r="AV468" s="349">
        <f t="shared" si="254"/>
        <v>0</v>
      </c>
    </row>
    <row r="469" spans="1:48" x14ac:dyDescent="0.45">
      <c r="A469" s="45">
        <v>358</v>
      </c>
      <c r="B469" s="46">
        <f t="shared" si="267"/>
        <v>57162</v>
      </c>
      <c r="C469" s="346" t="e">
        <f t="shared" si="274"/>
        <v>#NUM!</v>
      </c>
      <c r="D469" s="347" t="e">
        <f t="shared" si="244"/>
        <v>#NUM!</v>
      </c>
      <c r="E469" s="355" t="e">
        <f t="shared" si="245"/>
        <v>#NUM!</v>
      </c>
      <c r="F469" s="349" t="e">
        <f t="shared" si="255"/>
        <v>#NUM!</v>
      </c>
      <c r="H469" s="45">
        <v>358</v>
      </c>
      <c r="I469" s="46">
        <f t="shared" si="268"/>
        <v>57162</v>
      </c>
      <c r="J469" s="346" t="e">
        <f t="shared" si="246"/>
        <v>#NUM!</v>
      </c>
      <c r="K469" s="347" t="e">
        <f t="shared" si="241"/>
        <v>#NUM!</v>
      </c>
      <c r="L469" s="348" t="e">
        <f t="shared" si="275"/>
        <v>#NUM!</v>
      </c>
      <c r="M469" s="349" t="e">
        <f t="shared" si="256"/>
        <v>#NUM!</v>
      </c>
      <c r="O469" s="45">
        <v>358</v>
      </c>
      <c r="P469" s="46">
        <f t="shared" si="269"/>
        <v>57162</v>
      </c>
      <c r="Q469" s="346" t="e">
        <f t="shared" si="247"/>
        <v>#NUM!</v>
      </c>
      <c r="R469" s="347" t="e">
        <f t="shared" si="242"/>
        <v>#NUM!</v>
      </c>
      <c r="S469" s="348" t="e">
        <f t="shared" si="257"/>
        <v>#NUM!</v>
      </c>
      <c r="T469" s="349" t="e">
        <f t="shared" si="258"/>
        <v>#NUM!</v>
      </c>
      <c r="V469" s="45">
        <v>358</v>
      </c>
      <c r="W469" s="46">
        <f t="shared" si="270"/>
        <v>57162</v>
      </c>
      <c r="X469" s="346" t="e">
        <f t="shared" si="248"/>
        <v>#NUM!</v>
      </c>
      <c r="Y469" s="347" t="e">
        <f t="shared" si="243"/>
        <v>#NUM!</v>
      </c>
      <c r="Z469" s="348" t="e">
        <f t="shared" si="259"/>
        <v>#NUM!</v>
      </c>
      <c r="AA469" s="349" t="e">
        <f t="shared" si="260"/>
        <v>#NUM!</v>
      </c>
      <c r="AC469" s="45">
        <v>358</v>
      </c>
      <c r="AD469" s="46">
        <f t="shared" si="271"/>
        <v>57162</v>
      </c>
      <c r="AE469" s="346" t="e">
        <f t="shared" si="261"/>
        <v>#NUM!</v>
      </c>
      <c r="AF469" s="347" t="e">
        <f t="shared" si="249"/>
        <v>#NUM!</v>
      </c>
      <c r="AG469" s="348" t="e">
        <f t="shared" si="262"/>
        <v>#NUM!</v>
      </c>
      <c r="AH469" s="349" t="e">
        <f t="shared" si="250"/>
        <v>#NUM!</v>
      </c>
      <c r="AJ469" s="45">
        <v>358</v>
      </c>
      <c r="AK469" s="46">
        <f t="shared" si="272"/>
        <v>57162</v>
      </c>
      <c r="AL469" s="346" t="e">
        <f t="shared" si="263"/>
        <v>#NUM!</v>
      </c>
      <c r="AM469" s="347" t="e">
        <f t="shared" si="251"/>
        <v>#NUM!</v>
      </c>
      <c r="AN469" s="348" t="e">
        <f t="shared" si="264"/>
        <v>#NUM!</v>
      </c>
      <c r="AO469" s="349" t="e">
        <f t="shared" si="252"/>
        <v>#NUM!</v>
      </c>
      <c r="AQ469" s="45">
        <v>358</v>
      </c>
      <c r="AR469" s="46">
        <f t="shared" si="273"/>
        <v>57193</v>
      </c>
      <c r="AS469" s="346">
        <f t="shared" si="265"/>
        <v>0</v>
      </c>
      <c r="AT469" s="347">
        <f t="shared" si="253"/>
        <v>0</v>
      </c>
      <c r="AU469" s="348">
        <f t="shared" si="266"/>
        <v>0</v>
      </c>
      <c r="AV469" s="349">
        <f t="shared" si="254"/>
        <v>0</v>
      </c>
    </row>
    <row r="470" spans="1:48" x14ac:dyDescent="0.45">
      <c r="A470" s="45">
        <v>359</v>
      </c>
      <c r="B470" s="46">
        <f t="shared" si="267"/>
        <v>57193</v>
      </c>
      <c r="C470" s="346" t="e">
        <f t="shared" si="274"/>
        <v>#NUM!</v>
      </c>
      <c r="D470" s="347" t="e">
        <f t="shared" si="244"/>
        <v>#NUM!</v>
      </c>
      <c r="E470" s="355" t="e">
        <f t="shared" si="245"/>
        <v>#NUM!</v>
      </c>
      <c r="F470" s="349" t="e">
        <f t="shared" si="255"/>
        <v>#NUM!</v>
      </c>
      <c r="H470" s="45">
        <v>359</v>
      </c>
      <c r="I470" s="46">
        <f t="shared" si="268"/>
        <v>57193</v>
      </c>
      <c r="J470" s="346" t="e">
        <f t="shared" si="246"/>
        <v>#NUM!</v>
      </c>
      <c r="K470" s="347" t="e">
        <f t="shared" si="241"/>
        <v>#NUM!</v>
      </c>
      <c r="L470" s="348" t="e">
        <f t="shared" si="275"/>
        <v>#NUM!</v>
      </c>
      <c r="M470" s="349" t="e">
        <f t="shared" si="256"/>
        <v>#NUM!</v>
      </c>
      <c r="O470" s="45">
        <v>359</v>
      </c>
      <c r="P470" s="46">
        <f t="shared" si="269"/>
        <v>57193</v>
      </c>
      <c r="Q470" s="346" t="e">
        <f t="shared" si="247"/>
        <v>#NUM!</v>
      </c>
      <c r="R470" s="347" t="e">
        <f t="shared" si="242"/>
        <v>#NUM!</v>
      </c>
      <c r="S470" s="348" t="e">
        <f t="shared" si="257"/>
        <v>#NUM!</v>
      </c>
      <c r="T470" s="349" t="e">
        <f t="shared" si="258"/>
        <v>#NUM!</v>
      </c>
      <c r="V470" s="45">
        <v>359</v>
      </c>
      <c r="W470" s="46">
        <f t="shared" si="270"/>
        <v>57193</v>
      </c>
      <c r="X470" s="346" t="e">
        <f t="shared" si="248"/>
        <v>#NUM!</v>
      </c>
      <c r="Y470" s="347" t="e">
        <f t="shared" si="243"/>
        <v>#NUM!</v>
      </c>
      <c r="Z470" s="348" t="e">
        <f t="shared" si="259"/>
        <v>#NUM!</v>
      </c>
      <c r="AA470" s="349" t="e">
        <f t="shared" si="260"/>
        <v>#NUM!</v>
      </c>
      <c r="AC470" s="45">
        <v>359</v>
      </c>
      <c r="AD470" s="46">
        <f t="shared" si="271"/>
        <v>57193</v>
      </c>
      <c r="AE470" s="346" t="e">
        <f t="shared" si="261"/>
        <v>#NUM!</v>
      </c>
      <c r="AF470" s="347" t="e">
        <f t="shared" si="249"/>
        <v>#NUM!</v>
      </c>
      <c r="AG470" s="348" t="e">
        <f t="shared" si="262"/>
        <v>#NUM!</v>
      </c>
      <c r="AH470" s="349" t="e">
        <f t="shared" si="250"/>
        <v>#NUM!</v>
      </c>
      <c r="AJ470" s="45">
        <v>359</v>
      </c>
      <c r="AK470" s="46">
        <f t="shared" si="272"/>
        <v>57193</v>
      </c>
      <c r="AL470" s="346" t="e">
        <f t="shared" si="263"/>
        <v>#NUM!</v>
      </c>
      <c r="AM470" s="347" t="e">
        <f t="shared" si="251"/>
        <v>#NUM!</v>
      </c>
      <c r="AN470" s="348" t="e">
        <f t="shared" si="264"/>
        <v>#NUM!</v>
      </c>
      <c r="AO470" s="349" t="e">
        <f t="shared" si="252"/>
        <v>#NUM!</v>
      </c>
      <c r="AQ470" s="45">
        <v>359</v>
      </c>
      <c r="AR470" s="46">
        <f t="shared" si="273"/>
        <v>57224</v>
      </c>
      <c r="AS470" s="346">
        <f t="shared" si="265"/>
        <v>0</v>
      </c>
      <c r="AT470" s="347">
        <f t="shared" si="253"/>
        <v>0</v>
      </c>
      <c r="AU470" s="348">
        <f t="shared" si="266"/>
        <v>0</v>
      </c>
      <c r="AV470" s="349">
        <f t="shared" si="254"/>
        <v>0</v>
      </c>
    </row>
    <row r="471" spans="1:48" ht="14.65" thickBot="1" x14ac:dyDescent="0.5">
      <c r="A471" s="47">
        <v>360</v>
      </c>
      <c r="B471" s="48">
        <f t="shared" si="267"/>
        <v>57224</v>
      </c>
      <c r="C471" s="350" t="e">
        <f t="shared" si="274"/>
        <v>#NUM!</v>
      </c>
      <c r="D471" s="351" t="e">
        <f t="shared" si="244"/>
        <v>#NUM!</v>
      </c>
      <c r="E471" s="356" t="e">
        <f t="shared" si="245"/>
        <v>#NUM!</v>
      </c>
      <c r="F471" s="353" t="e">
        <f t="shared" si="255"/>
        <v>#NUM!</v>
      </c>
      <c r="H471" s="47">
        <v>360</v>
      </c>
      <c r="I471" s="48">
        <f t="shared" si="268"/>
        <v>57224</v>
      </c>
      <c r="J471" s="350" t="e">
        <f t="shared" si="246"/>
        <v>#NUM!</v>
      </c>
      <c r="K471" s="351" t="e">
        <f t="shared" si="241"/>
        <v>#NUM!</v>
      </c>
      <c r="L471" s="352" t="e">
        <f t="shared" si="275"/>
        <v>#NUM!</v>
      </c>
      <c r="M471" s="353" t="e">
        <f t="shared" si="256"/>
        <v>#NUM!</v>
      </c>
      <c r="O471" s="47">
        <v>360</v>
      </c>
      <c r="P471" s="48">
        <f t="shared" si="269"/>
        <v>57224</v>
      </c>
      <c r="Q471" s="350" t="e">
        <f t="shared" si="247"/>
        <v>#NUM!</v>
      </c>
      <c r="R471" s="351" t="e">
        <f t="shared" si="242"/>
        <v>#NUM!</v>
      </c>
      <c r="S471" s="352" t="e">
        <f t="shared" si="257"/>
        <v>#NUM!</v>
      </c>
      <c r="T471" s="353" t="e">
        <f t="shared" si="258"/>
        <v>#NUM!</v>
      </c>
      <c r="V471" s="47">
        <v>360</v>
      </c>
      <c r="W471" s="48">
        <f t="shared" si="270"/>
        <v>57224</v>
      </c>
      <c r="X471" s="350" t="e">
        <f t="shared" si="248"/>
        <v>#NUM!</v>
      </c>
      <c r="Y471" s="351" t="e">
        <f t="shared" si="243"/>
        <v>#NUM!</v>
      </c>
      <c r="Z471" s="352" t="e">
        <f t="shared" si="259"/>
        <v>#NUM!</v>
      </c>
      <c r="AA471" s="353" t="e">
        <f t="shared" si="260"/>
        <v>#NUM!</v>
      </c>
      <c r="AC471" s="47">
        <v>360</v>
      </c>
      <c r="AD471" s="48">
        <f t="shared" si="271"/>
        <v>57224</v>
      </c>
      <c r="AE471" s="350" t="e">
        <f t="shared" si="261"/>
        <v>#NUM!</v>
      </c>
      <c r="AF471" s="351" t="e">
        <f t="shared" si="249"/>
        <v>#NUM!</v>
      </c>
      <c r="AG471" s="352" t="e">
        <f t="shared" si="262"/>
        <v>#NUM!</v>
      </c>
      <c r="AH471" s="353" t="e">
        <f t="shared" si="250"/>
        <v>#NUM!</v>
      </c>
      <c r="AJ471" s="47">
        <v>360</v>
      </c>
      <c r="AK471" s="48">
        <f t="shared" si="272"/>
        <v>57224</v>
      </c>
      <c r="AL471" s="350" t="e">
        <f t="shared" si="263"/>
        <v>#NUM!</v>
      </c>
      <c r="AM471" s="351" t="e">
        <f t="shared" si="251"/>
        <v>#NUM!</v>
      </c>
      <c r="AN471" s="352" t="e">
        <f t="shared" si="264"/>
        <v>#NUM!</v>
      </c>
      <c r="AO471" s="353" t="e">
        <f t="shared" si="252"/>
        <v>#NUM!</v>
      </c>
      <c r="AQ471" s="47">
        <v>360</v>
      </c>
      <c r="AR471" s="48">
        <f t="shared" si="273"/>
        <v>57254</v>
      </c>
      <c r="AS471" s="350">
        <f t="shared" si="265"/>
        <v>0</v>
      </c>
      <c r="AT471" s="351">
        <f t="shared" si="253"/>
        <v>0</v>
      </c>
      <c r="AU471" s="352">
        <f t="shared" si="266"/>
        <v>0</v>
      </c>
      <c r="AV471" s="353">
        <f t="shared" si="254"/>
        <v>0</v>
      </c>
    </row>
    <row r="472" spans="1:48" x14ac:dyDescent="0.45">
      <c r="A472" s="43">
        <v>361</v>
      </c>
      <c r="B472" s="44">
        <f t="shared" si="267"/>
        <v>57254</v>
      </c>
      <c r="C472" s="344" t="e">
        <f t="shared" si="274"/>
        <v>#NUM!</v>
      </c>
      <c r="D472" s="253" t="e">
        <f t="shared" si="244"/>
        <v>#NUM!</v>
      </c>
      <c r="E472" s="354" t="e">
        <f t="shared" si="245"/>
        <v>#NUM!</v>
      </c>
      <c r="F472" s="254" t="e">
        <f t="shared" si="255"/>
        <v>#NUM!</v>
      </c>
      <c r="H472" s="43">
        <v>361</v>
      </c>
      <c r="I472" s="44">
        <f t="shared" si="268"/>
        <v>57254</v>
      </c>
      <c r="J472" s="344" t="e">
        <f t="shared" si="246"/>
        <v>#NUM!</v>
      </c>
      <c r="K472" s="253" t="e">
        <f t="shared" si="241"/>
        <v>#NUM!</v>
      </c>
      <c r="L472" s="345" t="e">
        <f t="shared" si="275"/>
        <v>#NUM!</v>
      </c>
      <c r="M472" s="254" t="e">
        <f t="shared" si="256"/>
        <v>#NUM!</v>
      </c>
      <c r="O472" s="43">
        <v>361</v>
      </c>
      <c r="P472" s="44">
        <f t="shared" si="269"/>
        <v>57254</v>
      </c>
      <c r="Q472" s="344" t="e">
        <f t="shared" si="247"/>
        <v>#NUM!</v>
      </c>
      <c r="R472" s="253" t="e">
        <f t="shared" si="242"/>
        <v>#NUM!</v>
      </c>
      <c r="S472" s="345" t="e">
        <f t="shared" si="257"/>
        <v>#NUM!</v>
      </c>
      <c r="T472" s="254" t="e">
        <f t="shared" si="258"/>
        <v>#NUM!</v>
      </c>
      <c r="V472" s="43">
        <v>361</v>
      </c>
      <c r="W472" s="44">
        <f t="shared" si="270"/>
        <v>57254</v>
      </c>
      <c r="X472" s="344" t="e">
        <f t="shared" si="248"/>
        <v>#NUM!</v>
      </c>
      <c r="Y472" s="253" t="e">
        <f t="shared" si="243"/>
        <v>#NUM!</v>
      </c>
      <c r="Z472" s="345" t="e">
        <f t="shared" si="259"/>
        <v>#NUM!</v>
      </c>
      <c r="AA472" s="254" t="e">
        <f t="shared" si="260"/>
        <v>#NUM!</v>
      </c>
      <c r="AC472" s="43">
        <v>361</v>
      </c>
      <c r="AD472" s="44">
        <f t="shared" si="271"/>
        <v>57254</v>
      </c>
      <c r="AE472" s="344" t="e">
        <f t="shared" si="261"/>
        <v>#NUM!</v>
      </c>
      <c r="AF472" s="253" t="e">
        <f t="shared" si="249"/>
        <v>#NUM!</v>
      </c>
      <c r="AG472" s="345" t="e">
        <f t="shared" si="262"/>
        <v>#NUM!</v>
      </c>
      <c r="AH472" s="254" t="e">
        <f t="shared" si="250"/>
        <v>#NUM!</v>
      </c>
      <c r="AJ472" s="43">
        <v>361</v>
      </c>
      <c r="AK472" s="44">
        <f t="shared" si="272"/>
        <v>57254</v>
      </c>
      <c r="AL472" s="344" t="e">
        <f t="shared" si="263"/>
        <v>#NUM!</v>
      </c>
      <c r="AM472" s="253" t="e">
        <f t="shared" si="251"/>
        <v>#NUM!</v>
      </c>
      <c r="AN472" s="345" t="e">
        <f t="shared" si="264"/>
        <v>#NUM!</v>
      </c>
      <c r="AO472" s="254" t="e">
        <f t="shared" si="252"/>
        <v>#NUM!</v>
      </c>
      <c r="AQ472" s="43">
        <v>361</v>
      </c>
      <c r="AR472" s="44">
        <f t="shared" si="273"/>
        <v>57285</v>
      </c>
      <c r="AS472" s="344" t="e">
        <f t="shared" si="265"/>
        <v>#NUM!</v>
      </c>
      <c r="AT472" s="253" t="e">
        <f t="shared" si="253"/>
        <v>#NUM!</v>
      </c>
      <c r="AU472" s="345" t="e">
        <f t="shared" si="266"/>
        <v>#NUM!</v>
      </c>
      <c r="AV472" s="254">
        <f t="shared" si="254"/>
        <v>0</v>
      </c>
    </row>
    <row r="473" spans="1:48" x14ac:dyDescent="0.45">
      <c r="A473" s="45">
        <v>362</v>
      </c>
      <c r="B473" s="46">
        <f t="shared" si="267"/>
        <v>57285</v>
      </c>
      <c r="C473" s="346" t="e">
        <f t="shared" si="274"/>
        <v>#NUM!</v>
      </c>
      <c r="D473" s="347" t="e">
        <f t="shared" si="244"/>
        <v>#NUM!</v>
      </c>
      <c r="E473" s="355" t="e">
        <f t="shared" si="245"/>
        <v>#NUM!</v>
      </c>
      <c r="F473" s="349" t="e">
        <f t="shared" si="255"/>
        <v>#NUM!</v>
      </c>
      <c r="H473" s="45">
        <v>362</v>
      </c>
      <c r="I473" s="46">
        <f t="shared" si="268"/>
        <v>57285</v>
      </c>
      <c r="J473" s="346" t="e">
        <f t="shared" si="246"/>
        <v>#NUM!</v>
      </c>
      <c r="K473" s="347" t="e">
        <f t="shared" si="241"/>
        <v>#NUM!</v>
      </c>
      <c r="L473" s="348" t="e">
        <f t="shared" si="275"/>
        <v>#NUM!</v>
      </c>
      <c r="M473" s="349" t="e">
        <f t="shared" si="256"/>
        <v>#NUM!</v>
      </c>
      <c r="O473" s="45">
        <v>362</v>
      </c>
      <c r="P473" s="46">
        <f t="shared" si="269"/>
        <v>57285</v>
      </c>
      <c r="Q473" s="346" t="e">
        <f t="shared" si="247"/>
        <v>#NUM!</v>
      </c>
      <c r="R473" s="347" t="e">
        <f t="shared" si="242"/>
        <v>#NUM!</v>
      </c>
      <c r="S473" s="348" t="e">
        <f t="shared" si="257"/>
        <v>#NUM!</v>
      </c>
      <c r="T473" s="349" t="e">
        <f t="shared" si="258"/>
        <v>#NUM!</v>
      </c>
      <c r="V473" s="45">
        <v>362</v>
      </c>
      <c r="W473" s="46">
        <f t="shared" si="270"/>
        <v>57285</v>
      </c>
      <c r="X473" s="346" t="e">
        <f t="shared" si="248"/>
        <v>#NUM!</v>
      </c>
      <c r="Y473" s="347" t="e">
        <f t="shared" si="243"/>
        <v>#NUM!</v>
      </c>
      <c r="Z473" s="348" t="e">
        <f t="shared" si="259"/>
        <v>#NUM!</v>
      </c>
      <c r="AA473" s="349" t="e">
        <f t="shared" si="260"/>
        <v>#NUM!</v>
      </c>
      <c r="AC473" s="45">
        <v>362</v>
      </c>
      <c r="AD473" s="46">
        <f t="shared" si="271"/>
        <v>57285</v>
      </c>
      <c r="AE473" s="346" t="e">
        <f t="shared" si="261"/>
        <v>#NUM!</v>
      </c>
      <c r="AF473" s="347" t="e">
        <f t="shared" si="249"/>
        <v>#NUM!</v>
      </c>
      <c r="AG473" s="348" t="e">
        <f t="shared" si="262"/>
        <v>#NUM!</v>
      </c>
      <c r="AH473" s="349" t="e">
        <f t="shared" si="250"/>
        <v>#NUM!</v>
      </c>
      <c r="AJ473" s="45">
        <v>362</v>
      </c>
      <c r="AK473" s="46">
        <f t="shared" si="272"/>
        <v>57285</v>
      </c>
      <c r="AL473" s="346" t="e">
        <f t="shared" si="263"/>
        <v>#NUM!</v>
      </c>
      <c r="AM473" s="347" t="e">
        <f t="shared" si="251"/>
        <v>#NUM!</v>
      </c>
      <c r="AN473" s="348" t="e">
        <f t="shared" si="264"/>
        <v>#NUM!</v>
      </c>
      <c r="AO473" s="349" t="e">
        <f t="shared" si="252"/>
        <v>#NUM!</v>
      </c>
      <c r="AQ473" s="45">
        <v>362</v>
      </c>
      <c r="AR473" s="46">
        <f t="shared" si="273"/>
        <v>57315</v>
      </c>
      <c r="AS473" s="346" t="e">
        <f t="shared" si="265"/>
        <v>#NUM!</v>
      </c>
      <c r="AT473" s="347" t="e">
        <f t="shared" si="253"/>
        <v>#NUM!</v>
      </c>
      <c r="AU473" s="348" t="e">
        <f t="shared" si="266"/>
        <v>#NUM!</v>
      </c>
      <c r="AV473" s="349">
        <f t="shared" si="254"/>
        <v>0</v>
      </c>
    </row>
    <row r="474" spans="1:48" x14ac:dyDescent="0.45">
      <c r="A474" s="45">
        <v>363</v>
      </c>
      <c r="B474" s="46">
        <f t="shared" si="267"/>
        <v>57315</v>
      </c>
      <c r="C474" s="346" t="e">
        <f t="shared" si="274"/>
        <v>#NUM!</v>
      </c>
      <c r="D474" s="347" t="e">
        <f t="shared" si="244"/>
        <v>#NUM!</v>
      </c>
      <c r="E474" s="355" t="e">
        <f t="shared" si="245"/>
        <v>#NUM!</v>
      </c>
      <c r="F474" s="349" t="e">
        <f t="shared" si="255"/>
        <v>#NUM!</v>
      </c>
      <c r="H474" s="45">
        <v>363</v>
      </c>
      <c r="I474" s="46">
        <f t="shared" si="268"/>
        <v>57315</v>
      </c>
      <c r="J474" s="346" t="e">
        <f t="shared" si="246"/>
        <v>#NUM!</v>
      </c>
      <c r="K474" s="347" t="e">
        <f t="shared" si="241"/>
        <v>#NUM!</v>
      </c>
      <c r="L474" s="348" t="e">
        <f t="shared" si="275"/>
        <v>#NUM!</v>
      </c>
      <c r="M474" s="349" t="e">
        <f t="shared" si="256"/>
        <v>#NUM!</v>
      </c>
      <c r="O474" s="45">
        <v>363</v>
      </c>
      <c r="P474" s="46">
        <f t="shared" si="269"/>
        <v>57315</v>
      </c>
      <c r="Q474" s="346" t="e">
        <f t="shared" si="247"/>
        <v>#NUM!</v>
      </c>
      <c r="R474" s="347" t="e">
        <f t="shared" si="242"/>
        <v>#NUM!</v>
      </c>
      <c r="S474" s="348" t="e">
        <f t="shared" si="257"/>
        <v>#NUM!</v>
      </c>
      <c r="T474" s="349" t="e">
        <f t="shared" si="258"/>
        <v>#NUM!</v>
      </c>
      <c r="V474" s="45">
        <v>363</v>
      </c>
      <c r="W474" s="46">
        <f t="shared" si="270"/>
        <v>57315</v>
      </c>
      <c r="X474" s="346" t="e">
        <f t="shared" si="248"/>
        <v>#NUM!</v>
      </c>
      <c r="Y474" s="347" t="e">
        <f t="shared" si="243"/>
        <v>#NUM!</v>
      </c>
      <c r="Z474" s="348" t="e">
        <f t="shared" si="259"/>
        <v>#NUM!</v>
      </c>
      <c r="AA474" s="349" t="e">
        <f t="shared" si="260"/>
        <v>#NUM!</v>
      </c>
      <c r="AC474" s="45">
        <v>363</v>
      </c>
      <c r="AD474" s="46">
        <f t="shared" si="271"/>
        <v>57315</v>
      </c>
      <c r="AE474" s="346" t="e">
        <f t="shared" si="261"/>
        <v>#NUM!</v>
      </c>
      <c r="AF474" s="347" t="e">
        <f t="shared" si="249"/>
        <v>#NUM!</v>
      </c>
      <c r="AG474" s="348" t="e">
        <f t="shared" si="262"/>
        <v>#NUM!</v>
      </c>
      <c r="AH474" s="349" t="e">
        <f t="shared" si="250"/>
        <v>#NUM!</v>
      </c>
      <c r="AJ474" s="45">
        <v>363</v>
      </c>
      <c r="AK474" s="46">
        <f t="shared" si="272"/>
        <v>57315</v>
      </c>
      <c r="AL474" s="346" t="e">
        <f t="shared" si="263"/>
        <v>#NUM!</v>
      </c>
      <c r="AM474" s="347" t="e">
        <f t="shared" si="251"/>
        <v>#NUM!</v>
      </c>
      <c r="AN474" s="348" t="e">
        <f t="shared" si="264"/>
        <v>#NUM!</v>
      </c>
      <c r="AO474" s="349" t="e">
        <f t="shared" si="252"/>
        <v>#NUM!</v>
      </c>
      <c r="AQ474" s="45">
        <v>363</v>
      </c>
      <c r="AR474" s="46">
        <f t="shared" si="273"/>
        <v>57346</v>
      </c>
      <c r="AS474" s="346" t="e">
        <f t="shared" si="265"/>
        <v>#NUM!</v>
      </c>
      <c r="AT474" s="347" t="e">
        <f t="shared" si="253"/>
        <v>#NUM!</v>
      </c>
      <c r="AU474" s="348" t="e">
        <f t="shared" si="266"/>
        <v>#NUM!</v>
      </c>
      <c r="AV474" s="349">
        <f t="shared" si="254"/>
        <v>0</v>
      </c>
    </row>
    <row r="475" spans="1:48" x14ac:dyDescent="0.45">
      <c r="A475" s="45">
        <v>364</v>
      </c>
      <c r="B475" s="46">
        <f t="shared" si="267"/>
        <v>57346</v>
      </c>
      <c r="C475" s="346" t="e">
        <f t="shared" si="274"/>
        <v>#NUM!</v>
      </c>
      <c r="D475" s="347" t="e">
        <f t="shared" si="244"/>
        <v>#NUM!</v>
      </c>
      <c r="E475" s="355" t="e">
        <f t="shared" si="245"/>
        <v>#NUM!</v>
      </c>
      <c r="F475" s="349" t="e">
        <f t="shared" si="255"/>
        <v>#NUM!</v>
      </c>
      <c r="H475" s="45">
        <v>364</v>
      </c>
      <c r="I475" s="46">
        <f t="shared" si="268"/>
        <v>57346</v>
      </c>
      <c r="J475" s="346" t="e">
        <f t="shared" si="246"/>
        <v>#NUM!</v>
      </c>
      <c r="K475" s="347" t="e">
        <f t="shared" si="241"/>
        <v>#NUM!</v>
      </c>
      <c r="L475" s="348" t="e">
        <f t="shared" si="275"/>
        <v>#NUM!</v>
      </c>
      <c r="M475" s="349" t="e">
        <f t="shared" si="256"/>
        <v>#NUM!</v>
      </c>
      <c r="O475" s="45">
        <v>364</v>
      </c>
      <c r="P475" s="46">
        <f t="shared" si="269"/>
        <v>57346</v>
      </c>
      <c r="Q475" s="346" t="e">
        <f t="shared" si="247"/>
        <v>#NUM!</v>
      </c>
      <c r="R475" s="347" t="e">
        <f t="shared" si="242"/>
        <v>#NUM!</v>
      </c>
      <c r="S475" s="348" t="e">
        <f t="shared" si="257"/>
        <v>#NUM!</v>
      </c>
      <c r="T475" s="349" t="e">
        <f t="shared" si="258"/>
        <v>#NUM!</v>
      </c>
      <c r="V475" s="45">
        <v>364</v>
      </c>
      <c r="W475" s="46">
        <f t="shared" si="270"/>
        <v>57346</v>
      </c>
      <c r="X475" s="346" t="e">
        <f t="shared" si="248"/>
        <v>#NUM!</v>
      </c>
      <c r="Y475" s="347" t="e">
        <f t="shared" si="243"/>
        <v>#NUM!</v>
      </c>
      <c r="Z475" s="348" t="e">
        <f t="shared" si="259"/>
        <v>#NUM!</v>
      </c>
      <c r="AA475" s="349" t="e">
        <f t="shared" si="260"/>
        <v>#NUM!</v>
      </c>
      <c r="AC475" s="45">
        <v>364</v>
      </c>
      <c r="AD475" s="46">
        <f t="shared" si="271"/>
        <v>57346</v>
      </c>
      <c r="AE475" s="346" t="e">
        <f t="shared" si="261"/>
        <v>#NUM!</v>
      </c>
      <c r="AF475" s="347" t="e">
        <f t="shared" si="249"/>
        <v>#NUM!</v>
      </c>
      <c r="AG475" s="348" t="e">
        <f t="shared" si="262"/>
        <v>#NUM!</v>
      </c>
      <c r="AH475" s="349" t="e">
        <f t="shared" si="250"/>
        <v>#NUM!</v>
      </c>
      <c r="AJ475" s="45">
        <v>364</v>
      </c>
      <c r="AK475" s="46">
        <f t="shared" si="272"/>
        <v>57346</v>
      </c>
      <c r="AL475" s="346" t="e">
        <f t="shared" si="263"/>
        <v>#NUM!</v>
      </c>
      <c r="AM475" s="347" t="e">
        <f t="shared" si="251"/>
        <v>#NUM!</v>
      </c>
      <c r="AN475" s="348" t="e">
        <f t="shared" si="264"/>
        <v>#NUM!</v>
      </c>
      <c r="AO475" s="349" t="e">
        <f t="shared" si="252"/>
        <v>#NUM!</v>
      </c>
      <c r="AQ475" s="45">
        <v>364</v>
      </c>
      <c r="AR475" s="46">
        <f t="shared" si="273"/>
        <v>57377</v>
      </c>
      <c r="AS475" s="346" t="e">
        <f t="shared" si="265"/>
        <v>#NUM!</v>
      </c>
      <c r="AT475" s="347" t="e">
        <f t="shared" si="253"/>
        <v>#NUM!</v>
      </c>
      <c r="AU475" s="348" t="e">
        <f t="shared" si="266"/>
        <v>#NUM!</v>
      </c>
      <c r="AV475" s="349">
        <f t="shared" si="254"/>
        <v>0</v>
      </c>
    </row>
    <row r="476" spans="1:48" x14ac:dyDescent="0.45">
      <c r="A476" s="45">
        <v>365</v>
      </c>
      <c r="B476" s="46">
        <f t="shared" si="267"/>
        <v>57377</v>
      </c>
      <c r="C476" s="346" t="e">
        <f t="shared" si="274"/>
        <v>#NUM!</v>
      </c>
      <c r="D476" s="347" t="e">
        <f t="shared" si="244"/>
        <v>#NUM!</v>
      </c>
      <c r="E476" s="355" t="e">
        <f t="shared" si="245"/>
        <v>#NUM!</v>
      </c>
      <c r="F476" s="349" t="e">
        <f t="shared" si="255"/>
        <v>#NUM!</v>
      </c>
      <c r="H476" s="45">
        <v>365</v>
      </c>
      <c r="I476" s="46">
        <f t="shared" si="268"/>
        <v>57377</v>
      </c>
      <c r="J476" s="346" t="e">
        <f t="shared" si="246"/>
        <v>#NUM!</v>
      </c>
      <c r="K476" s="347" t="e">
        <f t="shared" si="241"/>
        <v>#NUM!</v>
      </c>
      <c r="L476" s="348" t="e">
        <f t="shared" si="275"/>
        <v>#NUM!</v>
      </c>
      <c r="M476" s="349" t="e">
        <f t="shared" si="256"/>
        <v>#NUM!</v>
      </c>
      <c r="O476" s="45">
        <v>365</v>
      </c>
      <c r="P476" s="46">
        <f t="shared" si="269"/>
        <v>57377</v>
      </c>
      <c r="Q476" s="346" t="e">
        <f t="shared" si="247"/>
        <v>#NUM!</v>
      </c>
      <c r="R476" s="347" t="e">
        <f t="shared" si="242"/>
        <v>#NUM!</v>
      </c>
      <c r="S476" s="348" t="e">
        <f t="shared" si="257"/>
        <v>#NUM!</v>
      </c>
      <c r="T476" s="349" t="e">
        <f t="shared" si="258"/>
        <v>#NUM!</v>
      </c>
      <c r="V476" s="45">
        <v>365</v>
      </c>
      <c r="W476" s="46">
        <f t="shared" si="270"/>
        <v>57377</v>
      </c>
      <c r="X476" s="346" t="e">
        <f t="shared" si="248"/>
        <v>#NUM!</v>
      </c>
      <c r="Y476" s="347" t="e">
        <f t="shared" si="243"/>
        <v>#NUM!</v>
      </c>
      <c r="Z476" s="348" t="e">
        <f t="shared" si="259"/>
        <v>#NUM!</v>
      </c>
      <c r="AA476" s="349" t="e">
        <f t="shared" si="260"/>
        <v>#NUM!</v>
      </c>
      <c r="AC476" s="45">
        <v>365</v>
      </c>
      <c r="AD476" s="46">
        <f t="shared" si="271"/>
        <v>57377</v>
      </c>
      <c r="AE476" s="346" t="e">
        <f t="shared" si="261"/>
        <v>#NUM!</v>
      </c>
      <c r="AF476" s="347" t="e">
        <f t="shared" si="249"/>
        <v>#NUM!</v>
      </c>
      <c r="AG476" s="348" t="e">
        <f t="shared" si="262"/>
        <v>#NUM!</v>
      </c>
      <c r="AH476" s="349" t="e">
        <f t="shared" si="250"/>
        <v>#NUM!</v>
      </c>
      <c r="AJ476" s="45">
        <v>365</v>
      </c>
      <c r="AK476" s="46">
        <f t="shared" si="272"/>
        <v>57377</v>
      </c>
      <c r="AL476" s="346" t="e">
        <f t="shared" si="263"/>
        <v>#NUM!</v>
      </c>
      <c r="AM476" s="347" t="e">
        <f t="shared" si="251"/>
        <v>#NUM!</v>
      </c>
      <c r="AN476" s="348" t="e">
        <f t="shared" si="264"/>
        <v>#NUM!</v>
      </c>
      <c r="AO476" s="349" t="e">
        <f t="shared" si="252"/>
        <v>#NUM!</v>
      </c>
      <c r="AQ476" s="45">
        <v>365</v>
      </c>
      <c r="AR476" s="46">
        <f t="shared" si="273"/>
        <v>57405</v>
      </c>
      <c r="AS476" s="346" t="e">
        <f t="shared" si="265"/>
        <v>#NUM!</v>
      </c>
      <c r="AT476" s="347" t="e">
        <f t="shared" si="253"/>
        <v>#NUM!</v>
      </c>
      <c r="AU476" s="348" t="e">
        <f t="shared" si="266"/>
        <v>#NUM!</v>
      </c>
      <c r="AV476" s="349">
        <f t="shared" si="254"/>
        <v>0</v>
      </c>
    </row>
    <row r="477" spans="1:48" x14ac:dyDescent="0.45">
      <c r="A477" s="45">
        <v>366</v>
      </c>
      <c r="B477" s="46">
        <f t="shared" si="267"/>
        <v>57405</v>
      </c>
      <c r="C477" s="346" t="e">
        <f t="shared" si="274"/>
        <v>#NUM!</v>
      </c>
      <c r="D477" s="347" t="e">
        <f t="shared" si="244"/>
        <v>#NUM!</v>
      </c>
      <c r="E477" s="355" t="e">
        <f t="shared" si="245"/>
        <v>#NUM!</v>
      </c>
      <c r="F477" s="349" t="e">
        <f t="shared" si="255"/>
        <v>#NUM!</v>
      </c>
      <c r="H477" s="45">
        <v>366</v>
      </c>
      <c r="I477" s="46">
        <f t="shared" si="268"/>
        <v>57405</v>
      </c>
      <c r="J477" s="346" t="e">
        <f t="shared" si="246"/>
        <v>#NUM!</v>
      </c>
      <c r="K477" s="347" t="e">
        <f t="shared" si="241"/>
        <v>#NUM!</v>
      </c>
      <c r="L477" s="348" t="e">
        <f t="shared" si="275"/>
        <v>#NUM!</v>
      </c>
      <c r="M477" s="349" t="e">
        <f t="shared" si="256"/>
        <v>#NUM!</v>
      </c>
      <c r="O477" s="45">
        <v>366</v>
      </c>
      <c r="P477" s="46">
        <f t="shared" si="269"/>
        <v>57405</v>
      </c>
      <c r="Q477" s="346" t="e">
        <f t="shared" si="247"/>
        <v>#NUM!</v>
      </c>
      <c r="R477" s="347" t="e">
        <f t="shared" si="242"/>
        <v>#NUM!</v>
      </c>
      <c r="S477" s="348" t="e">
        <f t="shared" si="257"/>
        <v>#NUM!</v>
      </c>
      <c r="T477" s="349" t="e">
        <f t="shared" si="258"/>
        <v>#NUM!</v>
      </c>
      <c r="V477" s="45">
        <v>366</v>
      </c>
      <c r="W477" s="46">
        <f t="shared" si="270"/>
        <v>57405</v>
      </c>
      <c r="X477" s="346" t="e">
        <f t="shared" si="248"/>
        <v>#NUM!</v>
      </c>
      <c r="Y477" s="347" t="e">
        <f t="shared" si="243"/>
        <v>#NUM!</v>
      </c>
      <c r="Z477" s="348" t="e">
        <f t="shared" si="259"/>
        <v>#NUM!</v>
      </c>
      <c r="AA477" s="349" t="e">
        <f t="shared" si="260"/>
        <v>#NUM!</v>
      </c>
      <c r="AC477" s="45">
        <v>366</v>
      </c>
      <c r="AD477" s="46">
        <f t="shared" si="271"/>
        <v>57405</v>
      </c>
      <c r="AE477" s="346" t="e">
        <f t="shared" si="261"/>
        <v>#NUM!</v>
      </c>
      <c r="AF477" s="347" t="e">
        <f t="shared" si="249"/>
        <v>#NUM!</v>
      </c>
      <c r="AG477" s="348" t="e">
        <f t="shared" si="262"/>
        <v>#NUM!</v>
      </c>
      <c r="AH477" s="349" t="e">
        <f t="shared" si="250"/>
        <v>#NUM!</v>
      </c>
      <c r="AJ477" s="45">
        <v>366</v>
      </c>
      <c r="AK477" s="46">
        <f t="shared" si="272"/>
        <v>57405</v>
      </c>
      <c r="AL477" s="346" t="e">
        <f t="shared" si="263"/>
        <v>#NUM!</v>
      </c>
      <c r="AM477" s="347" t="e">
        <f t="shared" si="251"/>
        <v>#NUM!</v>
      </c>
      <c r="AN477" s="348" t="e">
        <f t="shared" si="264"/>
        <v>#NUM!</v>
      </c>
      <c r="AO477" s="349" t="e">
        <f t="shared" si="252"/>
        <v>#NUM!</v>
      </c>
      <c r="AQ477" s="45">
        <v>366</v>
      </c>
      <c r="AR477" s="46">
        <f t="shared" si="273"/>
        <v>57436</v>
      </c>
      <c r="AS477" s="346" t="e">
        <f t="shared" si="265"/>
        <v>#NUM!</v>
      </c>
      <c r="AT477" s="347" t="e">
        <f t="shared" si="253"/>
        <v>#NUM!</v>
      </c>
      <c r="AU477" s="348" t="e">
        <f t="shared" si="266"/>
        <v>#NUM!</v>
      </c>
      <c r="AV477" s="349">
        <f t="shared" si="254"/>
        <v>0</v>
      </c>
    </row>
    <row r="478" spans="1:48" x14ac:dyDescent="0.45">
      <c r="A478" s="45">
        <v>367</v>
      </c>
      <c r="B478" s="46">
        <f t="shared" si="267"/>
        <v>57436</v>
      </c>
      <c r="C478" s="346" t="e">
        <f t="shared" si="274"/>
        <v>#NUM!</v>
      </c>
      <c r="D478" s="347" t="e">
        <f t="shared" si="244"/>
        <v>#NUM!</v>
      </c>
      <c r="E478" s="355" t="e">
        <f t="shared" si="245"/>
        <v>#NUM!</v>
      </c>
      <c r="F478" s="349" t="e">
        <f t="shared" si="255"/>
        <v>#NUM!</v>
      </c>
      <c r="H478" s="45">
        <v>367</v>
      </c>
      <c r="I478" s="46">
        <f t="shared" si="268"/>
        <v>57436</v>
      </c>
      <c r="J478" s="346" t="e">
        <f t="shared" si="246"/>
        <v>#NUM!</v>
      </c>
      <c r="K478" s="347" t="e">
        <f t="shared" si="241"/>
        <v>#NUM!</v>
      </c>
      <c r="L478" s="348" t="e">
        <f t="shared" si="275"/>
        <v>#NUM!</v>
      </c>
      <c r="M478" s="349" t="e">
        <f t="shared" si="256"/>
        <v>#NUM!</v>
      </c>
      <c r="O478" s="45">
        <v>367</v>
      </c>
      <c r="P478" s="46">
        <f t="shared" si="269"/>
        <v>57436</v>
      </c>
      <c r="Q478" s="346" t="e">
        <f t="shared" si="247"/>
        <v>#NUM!</v>
      </c>
      <c r="R478" s="347" t="e">
        <f t="shared" si="242"/>
        <v>#NUM!</v>
      </c>
      <c r="S478" s="348" t="e">
        <f t="shared" si="257"/>
        <v>#NUM!</v>
      </c>
      <c r="T478" s="349" t="e">
        <f t="shared" si="258"/>
        <v>#NUM!</v>
      </c>
      <c r="V478" s="45">
        <v>367</v>
      </c>
      <c r="W478" s="46">
        <f t="shared" si="270"/>
        <v>57436</v>
      </c>
      <c r="X478" s="346" t="e">
        <f t="shared" si="248"/>
        <v>#NUM!</v>
      </c>
      <c r="Y478" s="347" t="e">
        <f t="shared" si="243"/>
        <v>#NUM!</v>
      </c>
      <c r="Z478" s="348" t="e">
        <f t="shared" si="259"/>
        <v>#NUM!</v>
      </c>
      <c r="AA478" s="349" t="e">
        <f t="shared" si="260"/>
        <v>#NUM!</v>
      </c>
      <c r="AC478" s="45">
        <v>367</v>
      </c>
      <c r="AD478" s="46">
        <f t="shared" si="271"/>
        <v>57436</v>
      </c>
      <c r="AE478" s="346" t="e">
        <f t="shared" si="261"/>
        <v>#NUM!</v>
      </c>
      <c r="AF478" s="347" t="e">
        <f t="shared" si="249"/>
        <v>#NUM!</v>
      </c>
      <c r="AG478" s="348" t="e">
        <f t="shared" si="262"/>
        <v>#NUM!</v>
      </c>
      <c r="AH478" s="349" t="e">
        <f t="shared" si="250"/>
        <v>#NUM!</v>
      </c>
      <c r="AJ478" s="45">
        <v>367</v>
      </c>
      <c r="AK478" s="46">
        <f t="shared" si="272"/>
        <v>57436</v>
      </c>
      <c r="AL478" s="346" t="e">
        <f t="shared" si="263"/>
        <v>#NUM!</v>
      </c>
      <c r="AM478" s="347" t="e">
        <f t="shared" si="251"/>
        <v>#NUM!</v>
      </c>
      <c r="AN478" s="348" t="e">
        <f t="shared" si="264"/>
        <v>#NUM!</v>
      </c>
      <c r="AO478" s="349" t="e">
        <f t="shared" si="252"/>
        <v>#NUM!</v>
      </c>
      <c r="AQ478" s="45">
        <v>367</v>
      </c>
      <c r="AR478" s="46">
        <f t="shared" si="273"/>
        <v>57466</v>
      </c>
      <c r="AS478" s="346" t="e">
        <f t="shared" si="265"/>
        <v>#NUM!</v>
      </c>
      <c r="AT478" s="347" t="e">
        <f t="shared" si="253"/>
        <v>#NUM!</v>
      </c>
      <c r="AU478" s="348" t="e">
        <f t="shared" si="266"/>
        <v>#NUM!</v>
      </c>
      <c r="AV478" s="349">
        <f t="shared" si="254"/>
        <v>0</v>
      </c>
    </row>
    <row r="479" spans="1:48" x14ac:dyDescent="0.45">
      <c r="A479" s="45">
        <v>368</v>
      </c>
      <c r="B479" s="46">
        <f t="shared" si="267"/>
        <v>57466</v>
      </c>
      <c r="C479" s="346" t="e">
        <f t="shared" si="274"/>
        <v>#NUM!</v>
      </c>
      <c r="D479" s="347" t="e">
        <f t="shared" si="244"/>
        <v>#NUM!</v>
      </c>
      <c r="E479" s="355" t="e">
        <f t="shared" si="245"/>
        <v>#NUM!</v>
      </c>
      <c r="F479" s="349" t="e">
        <f t="shared" si="255"/>
        <v>#NUM!</v>
      </c>
      <c r="H479" s="45">
        <v>368</v>
      </c>
      <c r="I479" s="46">
        <f t="shared" si="268"/>
        <v>57466</v>
      </c>
      <c r="J479" s="346" t="e">
        <f t="shared" si="246"/>
        <v>#NUM!</v>
      </c>
      <c r="K479" s="347" t="e">
        <f t="shared" si="241"/>
        <v>#NUM!</v>
      </c>
      <c r="L479" s="348" t="e">
        <f t="shared" si="275"/>
        <v>#NUM!</v>
      </c>
      <c r="M479" s="349" t="e">
        <f t="shared" si="256"/>
        <v>#NUM!</v>
      </c>
      <c r="O479" s="45">
        <v>368</v>
      </c>
      <c r="P479" s="46">
        <f t="shared" si="269"/>
        <v>57466</v>
      </c>
      <c r="Q479" s="346" t="e">
        <f t="shared" si="247"/>
        <v>#NUM!</v>
      </c>
      <c r="R479" s="347" t="e">
        <f t="shared" si="242"/>
        <v>#NUM!</v>
      </c>
      <c r="S479" s="348" t="e">
        <f t="shared" si="257"/>
        <v>#NUM!</v>
      </c>
      <c r="T479" s="349" t="e">
        <f t="shared" si="258"/>
        <v>#NUM!</v>
      </c>
      <c r="V479" s="45">
        <v>368</v>
      </c>
      <c r="W479" s="46">
        <f t="shared" si="270"/>
        <v>57466</v>
      </c>
      <c r="X479" s="346" t="e">
        <f t="shared" si="248"/>
        <v>#NUM!</v>
      </c>
      <c r="Y479" s="347" t="e">
        <f t="shared" si="243"/>
        <v>#NUM!</v>
      </c>
      <c r="Z479" s="348" t="e">
        <f t="shared" si="259"/>
        <v>#NUM!</v>
      </c>
      <c r="AA479" s="349" t="e">
        <f t="shared" si="260"/>
        <v>#NUM!</v>
      </c>
      <c r="AC479" s="45">
        <v>368</v>
      </c>
      <c r="AD479" s="46">
        <f t="shared" si="271"/>
        <v>57466</v>
      </c>
      <c r="AE479" s="346" t="e">
        <f t="shared" si="261"/>
        <v>#NUM!</v>
      </c>
      <c r="AF479" s="347" t="e">
        <f t="shared" si="249"/>
        <v>#NUM!</v>
      </c>
      <c r="AG479" s="348" t="e">
        <f t="shared" si="262"/>
        <v>#NUM!</v>
      </c>
      <c r="AH479" s="349" t="e">
        <f t="shared" si="250"/>
        <v>#NUM!</v>
      </c>
      <c r="AJ479" s="45">
        <v>368</v>
      </c>
      <c r="AK479" s="46">
        <f t="shared" si="272"/>
        <v>57466</v>
      </c>
      <c r="AL479" s="346" t="e">
        <f t="shared" si="263"/>
        <v>#NUM!</v>
      </c>
      <c r="AM479" s="347" t="e">
        <f t="shared" si="251"/>
        <v>#NUM!</v>
      </c>
      <c r="AN479" s="348" t="e">
        <f t="shared" si="264"/>
        <v>#NUM!</v>
      </c>
      <c r="AO479" s="349" t="e">
        <f t="shared" si="252"/>
        <v>#NUM!</v>
      </c>
      <c r="AQ479" s="45">
        <v>368</v>
      </c>
      <c r="AR479" s="46">
        <f t="shared" si="273"/>
        <v>57497</v>
      </c>
      <c r="AS479" s="346" t="e">
        <f t="shared" si="265"/>
        <v>#NUM!</v>
      </c>
      <c r="AT479" s="347" t="e">
        <f t="shared" si="253"/>
        <v>#NUM!</v>
      </c>
      <c r="AU479" s="348" t="e">
        <f t="shared" si="266"/>
        <v>#NUM!</v>
      </c>
      <c r="AV479" s="349">
        <f t="shared" si="254"/>
        <v>0</v>
      </c>
    </row>
    <row r="480" spans="1:48" x14ac:dyDescent="0.45">
      <c r="A480" s="45">
        <v>369</v>
      </c>
      <c r="B480" s="46">
        <f t="shared" si="267"/>
        <v>57497</v>
      </c>
      <c r="C480" s="346" t="e">
        <f t="shared" si="274"/>
        <v>#NUM!</v>
      </c>
      <c r="D480" s="347" t="e">
        <f t="shared" si="244"/>
        <v>#NUM!</v>
      </c>
      <c r="E480" s="355" t="e">
        <f t="shared" si="245"/>
        <v>#NUM!</v>
      </c>
      <c r="F480" s="349" t="e">
        <f t="shared" si="255"/>
        <v>#NUM!</v>
      </c>
      <c r="H480" s="45">
        <v>369</v>
      </c>
      <c r="I480" s="46">
        <f t="shared" si="268"/>
        <v>57497</v>
      </c>
      <c r="J480" s="346" t="e">
        <f t="shared" si="246"/>
        <v>#NUM!</v>
      </c>
      <c r="K480" s="347" t="e">
        <f t="shared" si="241"/>
        <v>#NUM!</v>
      </c>
      <c r="L480" s="348" t="e">
        <f t="shared" si="275"/>
        <v>#NUM!</v>
      </c>
      <c r="M480" s="349" t="e">
        <f t="shared" si="256"/>
        <v>#NUM!</v>
      </c>
      <c r="O480" s="45">
        <v>369</v>
      </c>
      <c r="P480" s="46">
        <f t="shared" si="269"/>
        <v>57497</v>
      </c>
      <c r="Q480" s="346" t="e">
        <f t="shared" si="247"/>
        <v>#NUM!</v>
      </c>
      <c r="R480" s="347" t="e">
        <f t="shared" si="242"/>
        <v>#NUM!</v>
      </c>
      <c r="S480" s="348" t="e">
        <f t="shared" si="257"/>
        <v>#NUM!</v>
      </c>
      <c r="T480" s="349" t="e">
        <f t="shared" si="258"/>
        <v>#NUM!</v>
      </c>
      <c r="V480" s="45">
        <v>369</v>
      </c>
      <c r="W480" s="46">
        <f t="shared" si="270"/>
        <v>57497</v>
      </c>
      <c r="X480" s="346" t="e">
        <f t="shared" si="248"/>
        <v>#NUM!</v>
      </c>
      <c r="Y480" s="347" t="e">
        <f t="shared" si="243"/>
        <v>#NUM!</v>
      </c>
      <c r="Z480" s="348" t="e">
        <f t="shared" si="259"/>
        <v>#NUM!</v>
      </c>
      <c r="AA480" s="349" t="e">
        <f t="shared" si="260"/>
        <v>#NUM!</v>
      </c>
      <c r="AC480" s="45">
        <v>369</v>
      </c>
      <c r="AD480" s="46">
        <f t="shared" si="271"/>
        <v>57497</v>
      </c>
      <c r="AE480" s="346" t="e">
        <f t="shared" si="261"/>
        <v>#NUM!</v>
      </c>
      <c r="AF480" s="347" t="e">
        <f t="shared" si="249"/>
        <v>#NUM!</v>
      </c>
      <c r="AG480" s="348" t="e">
        <f t="shared" si="262"/>
        <v>#NUM!</v>
      </c>
      <c r="AH480" s="349" t="e">
        <f t="shared" si="250"/>
        <v>#NUM!</v>
      </c>
      <c r="AJ480" s="45">
        <v>369</v>
      </c>
      <c r="AK480" s="46">
        <f t="shared" si="272"/>
        <v>57497</v>
      </c>
      <c r="AL480" s="346" t="e">
        <f t="shared" si="263"/>
        <v>#NUM!</v>
      </c>
      <c r="AM480" s="347" t="e">
        <f t="shared" si="251"/>
        <v>#NUM!</v>
      </c>
      <c r="AN480" s="348" t="e">
        <f t="shared" si="264"/>
        <v>#NUM!</v>
      </c>
      <c r="AO480" s="349" t="e">
        <f t="shared" si="252"/>
        <v>#NUM!</v>
      </c>
      <c r="AQ480" s="45">
        <v>369</v>
      </c>
      <c r="AR480" s="46">
        <f t="shared" si="273"/>
        <v>57527</v>
      </c>
      <c r="AS480" s="346" t="e">
        <f t="shared" si="265"/>
        <v>#NUM!</v>
      </c>
      <c r="AT480" s="347" t="e">
        <f t="shared" si="253"/>
        <v>#NUM!</v>
      </c>
      <c r="AU480" s="348" t="e">
        <f t="shared" si="266"/>
        <v>#NUM!</v>
      </c>
      <c r="AV480" s="349">
        <f t="shared" si="254"/>
        <v>0</v>
      </c>
    </row>
    <row r="481" spans="1:48" x14ac:dyDescent="0.45">
      <c r="A481" s="45">
        <v>370</v>
      </c>
      <c r="B481" s="46">
        <f t="shared" si="267"/>
        <v>57527</v>
      </c>
      <c r="C481" s="346" t="e">
        <f t="shared" si="274"/>
        <v>#NUM!</v>
      </c>
      <c r="D481" s="347" t="e">
        <f t="shared" si="244"/>
        <v>#NUM!</v>
      </c>
      <c r="E481" s="355" t="e">
        <f t="shared" si="245"/>
        <v>#NUM!</v>
      </c>
      <c r="F481" s="349" t="e">
        <f t="shared" si="255"/>
        <v>#NUM!</v>
      </c>
      <c r="H481" s="45">
        <v>370</v>
      </c>
      <c r="I481" s="46">
        <f t="shared" si="268"/>
        <v>57527</v>
      </c>
      <c r="J481" s="346" t="e">
        <f t="shared" si="246"/>
        <v>#NUM!</v>
      </c>
      <c r="K481" s="347" t="e">
        <f t="shared" si="241"/>
        <v>#NUM!</v>
      </c>
      <c r="L481" s="348" t="e">
        <f t="shared" si="275"/>
        <v>#NUM!</v>
      </c>
      <c r="M481" s="349" t="e">
        <f t="shared" si="256"/>
        <v>#NUM!</v>
      </c>
      <c r="O481" s="45">
        <v>370</v>
      </c>
      <c r="P481" s="46">
        <f t="shared" si="269"/>
        <v>57527</v>
      </c>
      <c r="Q481" s="346" t="e">
        <f t="shared" si="247"/>
        <v>#NUM!</v>
      </c>
      <c r="R481" s="347" t="e">
        <f t="shared" si="242"/>
        <v>#NUM!</v>
      </c>
      <c r="S481" s="348" t="e">
        <f t="shared" si="257"/>
        <v>#NUM!</v>
      </c>
      <c r="T481" s="349" t="e">
        <f t="shared" si="258"/>
        <v>#NUM!</v>
      </c>
      <c r="V481" s="45">
        <v>370</v>
      </c>
      <c r="W481" s="46">
        <f t="shared" si="270"/>
        <v>57527</v>
      </c>
      <c r="X481" s="346" t="e">
        <f t="shared" si="248"/>
        <v>#NUM!</v>
      </c>
      <c r="Y481" s="347" t="e">
        <f t="shared" si="243"/>
        <v>#NUM!</v>
      </c>
      <c r="Z481" s="348" t="e">
        <f t="shared" si="259"/>
        <v>#NUM!</v>
      </c>
      <c r="AA481" s="349" t="e">
        <f t="shared" si="260"/>
        <v>#NUM!</v>
      </c>
      <c r="AC481" s="45">
        <v>370</v>
      </c>
      <c r="AD481" s="46">
        <f t="shared" si="271"/>
        <v>57527</v>
      </c>
      <c r="AE481" s="346" t="e">
        <f t="shared" si="261"/>
        <v>#NUM!</v>
      </c>
      <c r="AF481" s="347" t="e">
        <f t="shared" si="249"/>
        <v>#NUM!</v>
      </c>
      <c r="AG481" s="348" t="e">
        <f t="shared" si="262"/>
        <v>#NUM!</v>
      </c>
      <c r="AH481" s="349" t="e">
        <f t="shared" si="250"/>
        <v>#NUM!</v>
      </c>
      <c r="AJ481" s="45">
        <v>370</v>
      </c>
      <c r="AK481" s="46">
        <f t="shared" si="272"/>
        <v>57527</v>
      </c>
      <c r="AL481" s="346" t="e">
        <f t="shared" si="263"/>
        <v>#NUM!</v>
      </c>
      <c r="AM481" s="347" t="e">
        <f t="shared" si="251"/>
        <v>#NUM!</v>
      </c>
      <c r="AN481" s="348" t="e">
        <f t="shared" si="264"/>
        <v>#NUM!</v>
      </c>
      <c r="AO481" s="349" t="e">
        <f t="shared" si="252"/>
        <v>#NUM!</v>
      </c>
      <c r="AQ481" s="45">
        <v>370</v>
      </c>
      <c r="AR481" s="46">
        <f t="shared" si="273"/>
        <v>57558</v>
      </c>
      <c r="AS481" s="346" t="e">
        <f t="shared" si="265"/>
        <v>#NUM!</v>
      </c>
      <c r="AT481" s="347" t="e">
        <f t="shared" si="253"/>
        <v>#NUM!</v>
      </c>
      <c r="AU481" s="348" t="e">
        <f t="shared" si="266"/>
        <v>#NUM!</v>
      </c>
      <c r="AV481" s="349">
        <f t="shared" si="254"/>
        <v>0</v>
      </c>
    </row>
    <row r="482" spans="1:48" x14ac:dyDescent="0.45">
      <c r="A482" s="45">
        <v>371</v>
      </c>
      <c r="B482" s="46">
        <f t="shared" si="267"/>
        <v>57558</v>
      </c>
      <c r="C482" s="346" t="e">
        <f t="shared" si="274"/>
        <v>#NUM!</v>
      </c>
      <c r="D482" s="347" t="e">
        <f t="shared" si="244"/>
        <v>#NUM!</v>
      </c>
      <c r="E482" s="355" t="e">
        <f t="shared" si="245"/>
        <v>#NUM!</v>
      </c>
      <c r="F482" s="349" t="e">
        <f t="shared" si="255"/>
        <v>#NUM!</v>
      </c>
      <c r="H482" s="45">
        <v>371</v>
      </c>
      <c r="I482" s="46">
        <f t="shared" si="268"/>
        <v>57558</v>
      </c>
      <c r="J482" s="346" t="e">
        <f t="shared" si="246"/>
        <v>#NUM!</v>
      </c>
      <c r="K482" s="347" t="e">
        <f t="shared" si="241"/>
        <v>#NUM!</v>
      </c>
      <c r="L482" s="348" t="e">
        <f t="shared" si="275"/>
        <v>#NUM!</v>
      </c>
      <c r="M482" s="349" t="e">
        <f t="shared" si="256"/>
        <v>#NUM!</v>
      </c>
      <c r="O482" s="45">
        <v>371</v>
      </c>
      <c r="P482" s="46">
        <f t="shared" si="269"/>
        <v>57558</v>
      </c>
      <c r="Q482" s="346" t="e">
        <f t="shared" si="247"/>
        <v>#NUM!</v>
      </c>
      <c r="R482" s="347" t="e">
        <f t="shared" si="242"/>
        <v>#NUM!</v>
      </c>
      <c r="S482" s="348" t="e">
        <f t="shared" si="257"/>
        <v>#NUM!</v>
      </c>
      <c r="T482" s="349" t="e">
        <f t="shared" si="258"/>
        <v>#NUM!</v>
      </c>
      <c r="V482" s="45">
        <v>371</v>
      </c>
      <c r="W482" s="46">
        <f t="shared" si="270"/>
        <v>57558</v>
      </c>
      <c r="X482" s="346" t="e">
        <f t="shared" si="248"/>
        <v>#NUM!</v>
      </c>
      <c r="Y482" s="347" t="e">
        <f t="shared" si="243"/>
        <v>#NUM!</v>
      </c>
      <c r="Z482" s="348" t="e">
        <f t="shared" si="259"/>
        <v>#NUM!</v>
      </c>
      <c r="AA482" s="349" t="e">
        <f t="shared" si="260"/>
        <v>#NUM!</v>
      </c>
      <c r="AC482" s="45">
        <v>371</v>
      </c>
      <c r="AD482" s="46">
        <f t="shared" si="271"/>
        <v>57558</v>
      </c>
      <c r="AE482" s="346" t="e">
        <f t="shared" si="261"/>
        <v>#NUM!</v>
      </c>
      <c r="AF482" s="347" t="e">
        <f t="shared" si="249"/>
        <v>#NUM!</v>
      </c>
      <c r="AG482" s="348" t="e">
        <f t="shared" si="262"/>
        <v>#NUM!</v>
      </c>
      <c r="AH482" s="349" t="e">
        <f t="shared" si="250"/>
        <v>#NUM!</v>
      </c>
      <c r="AJ482" s="45">
        <v>371</v>
      </c>
      <c r="AK482" s="46">
        <f t="shared" si="272"/>
        <v>57558</v>
      </c>
      <c r="AL482" s="346" t="e">
        <f t="shared" si="263"/>
        <v>#NUM!</v>
      </c>
      <c r="AM482" s="347" t="e">
        <f t="shared" si="251"/>
        <v>#NUM!</v>
      </c>
      <c r="AN482" s="348" t="e">
        <f t="shared" si="264"/>
        <v>#NUM!</v>
      </c>
      <c r="AO482" s="349" t="e">
        <f t="shared" si="252"/>
        <v>#NUM!</v>
      </c>
      <c r="AQ482" s="45">
        <v>371</v>
      </c>
      <c r="AR482" s="46">
        <f t="shared" si="273"/>
        <v>57589</v>
      </c>
      <c r="AS482" s="346" t="e">
        <f t="shared" si="265"/>
        <v>#NUM!</v>
      </c>
      <c r="AT482" s="347" t="e">
        <f t="shared" si="253"/>
        <v>#NUM!</v>
      </c>
      <c r="AU482" s="348" t="e">
        <f t="shared" si="266"/>
        <v>#NUM!</v>
      </c>
      <c r="AV482" s="349">
        <f t="shared" si="254"/>
        <v>0</v>
      </c>
    </row>
    <row r="483" spans="1:48" ht="14.65" thickBot="1" x14ac:dyDescent="0.5">
      <c r="A483" s="47">
        <v>372</v>
      </c>
      <c r="B483" s="48">
        <f t="shared" si="267"/>
        <v>57589</v>
      </c>
      <c r="C483" s="350" t="e">
        <f t="shared" si="274"/>
        <v>#NUM!</v>
      </c>
      <c r="D483" s="351" t="e">
        <f t="shared" si="244"/>
        <v>#NUM!</v>
      </c>
      <c r="E483" s="356" t="e">
        <f t="shared" si="245"/>
        <v>#NUM!</v>
      </c>
      <c r="F483" s="353" t="e">
        <f t="shared" si="255"/>
        <v>#NUM!</v>
      </c>
      <c r="H483" s="47">
        <v>372</v>
      </c>
      <c r="I483" s="48">
        <f t="shared" si="268"/>
        <v>57589</v>
      </c>
      <c r="J483" s="350" t="e">
        <f t="shared" si="246"/>
        <v>#NUM!</v>
      </c>
      <c r="K483" s="351" t="e">
        <f t="shared" si="241"/>
        <v>#NUM!</v>
      </c>
      <c r="L483" s="352" t="e">
        <f t="shared" si="275"/>
        <v>#NUM!</v>
      </c>
      <c r="M483" s="353" t="e">
        <f t="shared" si="256"/>
        <v>#NUM!</v>
      </c>
      <c r="O483" s="47">
        <v>372</v>
      </c>
      <c r="P483" s="48">
        <f t="shared" si="269"/>
        <v>57589</v>
      </c>
      <c r="Q483" s="350" t="e">
        <f t="shared" si="247"/>
        <v>#NUM!</v>
      </c>
      <c r="R483" s="351" t="e">
        <f t="shared" si="242"/>
        <v>#NUM!</v>
      </c>
      <c r="S483" s="352" t="e">
        <f t="shared" si="257"/>
        <v>#NUM!</v>
      </c>
      <c r="T483" s="353" t="e">
        <f t="shared" si="258"/>
        <v>#NUM!</v>
      </c>
      <c r="V483" s="47">
        <v>372</v>
      </c>
      <c r="W483" s="48">
        <f t="shared" si="270"/>
        <v>57589</v>
      </c>
      <c r="X483" s="350" t="e">
        <f t="shared" si="248"/>
        <v>#NUM!</v>
      </c>
      <c r="Y483" s="351" t="e">
        <f t="shared" si="243"/>
        <v>#NUM!</v>
      </c>
      <c r="Z483" s="352" t="e">
        <f t="shared" si="259"/>
        <v>#NUM!</v>
      </c>
      <c r="AA483" s="353" t="e">
        <f t="shared" si="260"/>
        <v>#NUM!</v>
      </c>
      <c r="AC483" s="47">
        <v>372</v>
      </c>
      <c r="AD483" s="48">
        <f t="shared" si="271"/>
        <v>57589</v>
      </c>
      <c r="AE483" s="350" t="e">
        <f t="shared" si="261"/>
        <v>#NUM!</v>
      </c>
      <c r="AF483" s="351" t="e">
        <f t="shared" si="249"/>
        <v>#NUM!</v>
      </c>
      <c r="AG483" s="352" t="e">
        <f t="shared" si="262"/>
        <v>#NUM!</v>
      </c>
      <c r="AH483" s="353" t="e">
        <f t="shared" si="250"/>
        <v>#NUM!</v>
      </c>
      <c r="AJ483" s="47">
        <v>372</v>
      </c>
      <c r="AK483" s="48">
        <f t="shared" si="272"/>
        <v>57589</v>
      </c>
      <c r="AL483" s="350" t="e">
        <f t="shared" si="263"/>
        <v>#NUM!</v>
      </c>
      <c r="AM483" s="351" t="e">
        <f t="shared" si="251"/>
        <v>#NUM!</v>
      </c>
      <c r="AN483" s="352" t="e">
        <f t="shared" si="264"/>
        <v>#NUM!</v>
      </c>
      <c r="AO483" s="353" t="e">
        <f t="shared" si="252"/>
        <v>#NUM!</v>
      </c>
      <c r="AQ483" s="47">
        <v>372</v>
      </c>
      <c r="AR483" s="48">
        <f t="shared" si="273"/>
        <v>57619</v>
      </c>
      <c r="AS483" s="350" t="e">
        <f t="shared" si="265"/>
        <v>#NUM!</v>
      </c>
      <c r="AT483" s="351" t="e">
        <f t="shared" si="253"/>
        <v>#NUM!</v>
      </c>
      <c r="AU483" s="352" t="e">
        <f t="shared" si="266"/>
        <v>#NUM!</v>
      </c>
      <c r="AV483" s="353">
        <f t="shared" si="254"/>
        <v>0</v>
      </c>
    </row>
    <row r="484" spans="1:48" x14ac:dyDescent="0.45">
      <c r="A484" s="43">
        <v>373</v>
      </c>
      <c r="B484" s="44">
        <f t="shared" si="267"/>
        <v>57619</v>
      </c>
      <c r="C484" s="344" t="e">
        <f t="shared" si="274"/>
        <v>#NUM!</v>
      </c>
      <c r="D484" s="253" t="e">
        <f t="shared" si="244"/>
        <v>#NUM!</v>
      </c>
      <c r="E484" s="354" t="e">
        <f t="shared" si="245"/>
        <v>#NUM!</v>
      </c>
      <c r="F484" s="254" t="e">
        <f t="shared" si="255"/>
        <v>#NUM!</v>
      </c>
      <c r="H484" s="43">
        <v>373</v>
      </c>
      <c r="I484" s="44">
        <f t="shared" si="268"/>
        <v>57619</v>
      </c>
      <c r="J484" s="344" t="e">
        <f t="shared" si="246"/>
        <v>#NUM!</v>
      </c>
      <c r="K484" s="253" t="e">
        <f t="shared" si="241"/>
        <v>#NUM!</v>
      </c>
      <c r="L484" s="345" t="e">
        <f t="shared" si="275"/>
        <v>#NUM!</v>
      </c>
      <c r="M484" s="254" t="e">
        <f t="shared" si="256"/>
        <v>#NUM!</v>
      </c>
      <c r="O484" s="43">
        <v>373</v>
      </c>
      <c r="P484" s="44">
        <f t="shared" si="269"/>
        <v>57619</v>
      </c>
      <c r="Q484" s="344" t="e">
        <f t="shared" si="247"/>
        <v>#NUM!</v>
      </c>
      <c r="R484" s="253" t="e">
        <f t="shared" si="242"/>
        <v>#NUM!</v>
      </c>
      <c r="S484" s="345" t="e">
        <f t="shared" si="257"/>
        <v>#NUM!</v>
      </c>
      <c r="T484" s="254" t="e">
        <f t="shared" si="258"/>
        <v>#NUM!</v>
      </c>
      <c r="V484" s="43">
        <v>373</v>
      </c>
      <c r="W484" s="44">
        <f t="shared" si="270"/>
        <v>57619</v>
      </c>
      <c r="X484" s="344" t="e">
        <f t="shared" si="248"/>
        <v>#NUM!</v>
      </c>
      <c r="Y484" s="253" t="e">
        <f t="shared" si="243"/>
        <v>#NUM!</v>
      </c>
      <c r="Z484" s="345" t="e">
        <f t="shared" si="259"/>
        <v>#NUM!</v>
      </c>
      <c r="AA484" s="254" t="e">
        <f t="shared" si="260"/>
        <v>#NUM!</v>
      </c>
      <c r="AC484" s="43">
        <v>373</v>
      </c>
      <c r="AD484" s="44">
        <f t="shared" si="271"/>
        <v>57619</v>
      </c>
      <c r="AE484" s="344" t="e">
        <f t="shared" si="261"/>
        <v>#NUM!</v>
      </c>
      <c r="AF484" s="253" t="e">
        <f t="shared" si="249"/>
        <v>#NUM!</v>
      </c>
      <c r="AG484" s="345" t="e">
        <f t="shared" si="262"/>
        <v>#NUM!</v>
      </c>
      <c r="AH484" s="254" t="e">
        <f t="shared" si="250"/>
        <v>#NUM!</v>
      </c>
      <c r="AJ484" s="43">
        <v>373</v>
      </c>
      <c r="AK484" s="44">
        <f t="shared" si="272"/>
        <v>57619</v>
      </c>
      <c r="AL484" s="344" t="e">
        <f t="shared" si="263"/>
        <v>#NUM!</v>
      </c>
      <c r="AM484" s="253" t="e">
        <f t="shared" si="251"/>
        <v>#NUM!</v>
      </c>
      <c r="AN484" s="345" t="e">
        <f t="shared" si="264"/>
        <v>#NUM!</v>
      </c>
      <c r="AO484" s="254" t="e">
        <f t="shared" si="252"/>
        <v>#NUM!</v>
      </c>
      <c r="AQ484" s="43">
        <v>373</v>
      </c>
      <c r="AR484" s="44">
        <f t="shared" si="273"/>
        <v>57650</v>
      </c>
      <c r="AS484" s="344" t="e">
        <f t="shared" si="265"/>
        <v>#NUM!</v>
      </c>
      <c r="AT484" s="253" t="e">
        <f t="shared" si="253"/>
        <v>#NUM!</v>
      </c>
      <c r="AU484" s="345" t="e">
        <f t="shared" si="266"/>
        <v>#NUM!</v>
      </c>
      <c r="AV484" s="254">
        <f t="shared" si="254"/>
        <v>0</v>
      </c>
    </row>
    <row r="485" spans="1:48" x14ac:dyDescent="0.45">
      <c r="A485" s="45">
        <v>374</v>
      </c>
      <c r="B485" s="46">
        <f t="shared" si="267"/>
        <v>57650</v>
      </c>
      <c r="C485" s="346" t="e">
        <f t="shared" si="274"/>
        <v>#NUM!</v>
      </c>
      <c r="D485" s="347" t="e">
        <f t="shared" si="244"/>
        <v>#NUM!</v>
      </c>
      <c r="E485" s="355" t="e">
        <f t="shared" si="245"/>
        <v>#NUM!</v>
      </c>
      <c r="F485" s="349" t="e">
        <f t="shared" si="255"/>
        <v>#NUM!</v>
      </c>
      <c r="H485" s="45">
        <v>374</v>
      </c>
      <c r="I485" s="46">
        <f t="shared" si="268"/>
        <v>57650</v>
      </c>
      <c r="J485" s="346" t="e">
        <f t="shared" si="246"/>
        <v>#NUM!</v>
      </c>
      <c r="K485" s="347" t="e">
        <f t="shared" si="241"/>
        <v>#NUM!</v>
      </c>
      <c r="L485" s="348" t="e">
        <f t="shared" si="275"/>
        <v>#NUM!</v>
      </c>
      <c r="M485" s="349" t="e">
        <f t="shared" si="256"/>
        <v>#NUM!</v>
      </c>
      <c r="O485" s="45">
        <v>374</v>
      </c>
      <c r="P485" s="46">
        <f t="shared" si="269"/>
        <v>57650</v>
      </c>
      <c r="Q485" s="346" t="e">
        <f t="shared" si="247"/>
        <v>#NUM!</v>
      </c>
      <c r="R485" s="347" t="e">
        <f t="shared" si="242"/>
        <v>#NUM!</v>
      </c>
      <c r="S485" s="348" t="e">
        <f t="shared" si="257"/>
        <v>#NUM!</v>
      </c>
      <c r="T485" s="349" t="e">
        <f t="shared" si="258"/>
        <v>#NUM!</v>
      </c>
      <c r="V485" s="45">
        <v>374</v>
      </c>
      <c r="W485" s="46">
        <f t="shared" si="270"/>
        <v>57650</v>
      </c>
      <c r="X485" s="346" t="e">
        <f t="shared" si="248"/>
        <v>#NUM!</v>
      </c>
      <c r="Y485" s="347" t="e">
        <f t="shared" si="243"/>
        <v>#NUM!</v>
      </c>
      <c r="Z485" s="348" t="e">
        <f t="shared" si="259"/>
        <v>#NUM!</v>
      </c>
      <c r="AA485" s="349" t="e">
        <f t="shared" si="260"/>
        <v>#NUM!</v>
      </c>
      <c r="AC485" s="45">
        <v>374</v>
      </c>
      <c r="AD485" s="46">
        <f t="shared" si="271"/>
        <v>57650</v>
      </c>
      <c r="AE485" s="346" t="e">
        <f t="shared" si="261"/>
        <v>#NUM!</v>
      </c>
      <c r="AF485" s="347" t="e">
        <f t="shared" si="249"/>
        <v>#NUM!</v>
      </c>
      <c r="AG485" s="348" t="e">
        <f t="shared" si="262"/>
        <v>#NUM!</v>
      </c>
      <c r="AH485" s="349" t="e">
        <f t="shared" si="250"/>
        <v>#NUM!</v>
      </c>
      <c r="AJ485" s="45">
        <v>374</v>
      </c>
      <c r="AK485" s="46">
        <f t="shared" si="272"/>
        <v>57650</v>
      </c>
      <c r="AL485" s="346" t="e">
        <f t="shared" si="263"/>
        <v>#NUM!</v>
      </c>
      <c r="AM485" s="347" t="e">
        <f t="shared" si="251"/>
        <v>#NUM!</v>
      </c>
      <c r="AN485" s="348" t="e">
        <f t="shared" si="264"/>
        <v>#NUM!</v>
      </c>
      <c r="AO485" s="349" t="e">
        <f t="shared" si="252"/>
        <v>#NUM!</v>
      </c>
      <c r="AQ485" s="45">
        <v>374</v>
      </c>
      <c r="AR485" s="46">
        <f t="shared" si="273"/>
        <v>57680</v>
      </c>
      <c r="AS485" s="346" t="e">
        <f t="shared" si="265"/>
        <v>#NUM!</v>
      </c>
      <c r="AT485" s="347" t="e">
        <f t="shared" si="253"/>
        <v>#NUM!</v>
      </c>
      <c r="AU485" s="348" t="e">
        <f t="shared" si="266"/>
        <v>#NUM!</v>
      </c>
      <c r="AV485" s="349">
        <f t="shared" si="254"/>
        <v>0</v>
      </c>
    </row>
    <row r="486" spans="1:48" x14ac:dyDescent="0.45">
      <c r="A486" s="45">
        <v>375</v>
      </c>
      <c r="B486" s="46">
        <f t="shared" si="267"/>
        <v>57680</v>
      </c>
      <c r="C486" s="346" t="e">
        <f t="shared" si="274"/>
        <v>#NUM!</v>
      </c>
      <c r="D486" s="347" t="e">
        <f t="shared" si="244"/>
        <v>#NUM!</v>
      </c>
      <c r="E486" s="355" t="e">
        <f t="shared" si="245"/>
        <v>#NUM!</v>
      </c>
      <c r="F486" s="349" t="e">
        <f t="shared" si="255"/>
        <v>#NUM!</v>
      </c>
      <c r="H486" s="45">
        <v>375</v>
      </c>
      <c r="I486" s="46">
        <f t="shared" si="268"/>
        <v>57680</v>
      </c>
      <c r="J486" s="346" t="e">
        <f t="shared" si="246"/>
        <v>#NUM!</v>
      </c>
      <c r="K486" s="347" t="e">
        <f t="shared" si="241"/>
        <v>#NUM!</v>
      </c>
      <c r="L486" s="348" t="e">
        <f t="shared" si="275"/>
        <v>#NUM!</v>
      </c>
      <c r="M486" s="349" t="e">
        <f t="shared" si="256"/>
        <v>#NUM!</v>
      </c>
      <c r="O486" s="45">
        <v>375</v>
      </c>
      <c r="P486" s="46">
        <f t="shared" si="269"/>
        <v>57680</v>
      </c>
      <c r="Q486" s="346" t="e">
        <f t="shared" si="247"/>
        <v>#NUM!</v>
      </c>
      <c r="R486" s="347" t="e">
        <f t="shared" si="242"/>
        <v>#NUM!</v>
      </c>
      <c r="S486" s="348" t="e">
        <f t="shared" si="257"/>
        <v>#NUM!</v>
      </c>
      <c r="T486" s="349" t="e">
        <f t="shared" si="258"/>
        <v>#NUM!</v>
      </c>
      <c r="V486" s="45">
        <v>375</v>
      </c>
      <c r="W486" s="46">
        <f t="shared" si="270"/>
        <v>57680</v>
      </c>
      <c r="X486" s="346" t="e">
        <f t="shared" si="248"/>
        <v>#NUM!</v>
      </c>
      <c r="Y486" s="347" t="e">
        <f t="shared" si="243"/>
        <v>#NUM!</v>
      </c>
      <c r="Z486" s="348" t="e">
        <f t="shared" si="259"/>
        <v>#NUM!</v>
      </c>
      <c r="AA486" s="349" t="e">
        <f t="shared" si="260"/>
        <v>#NUM!</v>
      </c>
      <c r="AC486" s="45">
        <v>375</v>
      </c>
      <c r="AD486" s="46">
        <f t="shared" si="271"/>
        <v>57680</v>
      </c>
      <c r="AE486" s="346" t="e">
        <f t="shared" si="261"/>
        <v>#NUM!</v>
      </c>
      <c r="AF486" s="347" t="e">
        <f t="shared" si="249"/>
        <v>#NUM!</v>
      </c>
      <c r="AG486" s="348" t="e">
        <f t="shared" si="262"/>
        <v>#NUM!</v>
      </c>
      <c r="AH486" s="349" t="e">
        <f t="shared" si="250"/>
        <v>#NUM!</v>
      </c>
      <c r="AJ486" s="45">
        <v>375</v>
      </c>
      <c r="AK486" s="46">
        <f t="shared" si="272"/>
        <v>57680</v>
      </c>
      <c r="AL486" s="346" t="e">
        <f t="shared" si="263"/>
        <v>#NUM!</v>
      </c>
      <c r="AM486" s="347" t="e">
        <f t="shared" si="251"/>
        <v>#NUM!</v>
      </c>
      <c r="AN486" s="348" t="e">
        <f t="shared" si="264"/>
        <v>#NUM!</v>
      </c>
      <c r="AO486" s="349" t="e">
        <f t="shared" si="252"/>
        <v>#NUM!</v>
      </c>
      <c r="AQ486" s="45">
        <v>375</v>
      </c>
      <c r="AR486" s="46">
        <f t="shared" si="273"/>
        <v>57711</v>
      </c>
      <c r="AS486" s="346" t="e">
        <f t="shared" si="265"/>
        <v>#NUM!</v>
      </c>
      <c r="AT486" s="347" t="e">
        <f t="shared" si="253"/>
        <v>#NUM!</v>
      </c>
      <c r="AU486" s="348" t="e">
        <f t="shared" si="266"/>
        <v>#NUM!</v>
      </c>
      <c r="AV486" s="349">
        <f t="shared" si="254"/>
        <v>0</v>
      </c>
    </row>
    <row r="487" spans="1:48" x14ac:dyDescent="0.45">
      <c r="A487" s="45">
        <v>376</v>
      </c>
      <c r="B487" s="46">
        <f t="shared" si="267"/>
        <v>57711</v>
      </c>
      <c r="C487" s="346" t="e">
        <f t="shared" si="274"/>
        <v>#NUM!</v>
      </c>
      <c r="D487" s="347" t="e">
        <f t="shared" si="244"/>
        <v>#NUM!</v>
      </c>
      <c r="E487" s="355" t="e">
        <f t="shared" si="245"/>
        <v>#NUM!</v>
      </c>
      <c r="F487" s="349" t="e">
        <f t="shared" si="255"/>
        <v>#NUM!</v>
      </c>
      <c r="H487" s="45">
        <v>376</v>
      </c>
      <c r="I487" s="46">
        <f t="shared" si="268"/>
        <v>57711</v>
      </c>
      <c r="J487" s="346" t="e">
        <f t="shared" si="246"/>
        <v>#NUM!</v>
      </c>
      <c r="K487" s="347" t="e">
        <f t="shared" si="241"/>
        <v>#NUM!</v>
      </c>
      <c r="L487" s="348" t="e">
        <f t="shared" si="275"/>
        <v>#NUM!</v>
      </c>
      <c r="M487" s="349" t="e">
        <f t="shared" si="256"/>
        <v>#NUM!</v>
      </c>
      <c r="O487" s="45">
        <v>376</v>
      </c>
      <c r="P487" s="46">
        <f t="shared" si="269"/>
        <v>57711</v>
      </c>
      <c r="Q487" s="346" t="e">
        <f t="shared" si="247"/>
        <v>#NUM!</v>
      </c>
      <c r="R487" s="347" t="e">
        <f t="shared" si="242"/>
        <v>#NUM!</v>
      </c>
      <c r="S487" s="348" t="e">
        <f t="shared" si="257"/>
        <v>#NUM!</v>
      </c>
      <c r="T487" s="349" t="e">
        <f t="shared" si="258"/>
        <v>#NUM!</v>
      </c>
      <c r="V487" s="45">
        <v>376</v>
      </c>
      <c r="W487" s="46">
        <f t="shared" si="270"/>
        <v>57711</v>
      </c>
      <c r="X487" s="346" t="e">
        <f t="shared" si="248"/>
        <v>#NUM!</v>
      </c>
      <c r="Y487" s="347" t="e">
        <f t="shared" si="243"/>
        <v>#NUM!</v>
      </c>
      <c r="Z487" s="348" t="e">
        <f t="shared" si="259"/>
        <v>#NUM!</v>
      </c>
      <c r="AA487" s="349" t="e">
        <f t="shared" si="260"/>
        <v>#NUM!</v>
      </c>
      <c r="AC487" s="45">
        <v>376</v>
      </c>
      <c r="AD487" s="46">
        <f t="shared" si="271"/>
        <v>57711</v>
      </c>
      <c r="AE487" s="346" t="e">
        <f t="shared" si="261"/>
        <v>#NUM!</v>
      </c>
      <c r="AF487" s="347" t="e">
        <f t="shared" si="249"/>
        <v>#NUM!</v>
      </c>
      <c r="AG487" s="348" t="e">
        <f t="shared" si="262"/>
        <v>#NUM!</v>
      </c>
      <c r="AH487" s="349" t="e">
        <f t="shared" si="250"/>
        <v>#NUM!</v>
      </c>
      <c r="AJ487" s="45">
        <v>376</v>
      </c>
      <c r="AK487" s="46">
        <f t="shared" si="272"/>
        <v>57711</v>
      </c>
      <c r="AL487" s="346" t="e">
        <f t="shared" si="263"/>
        <v>#NUM!</v>
      </c>
      <c r="AM487" s="347" t="e">
        <f t="shared" si="251"/>
        <v>#NUM!</v>
      </c>
      <c r="AN487" s="348" t="e">
        <f t="shared" si="264"/>
        <v>#NUM!</v>
      </c>
      <c r="AO487" s="349" t="e">
        <f t="shared" si="252"/>
        <v>#NUM!</v>
      </c>
      <c r="AQ487" s="45">
        <v>376</v>
      </c>
      <c r="AR487" s="46">
        <f t="shared" si="273"/>
        <v>57742</v>
      </c>
      <c r="AS487" s="346" t="e">
        <f t="shared" si="265"/>
        <v>#NUM!</v>
      </c>
      <c r="AT487" s="347" t="e">
        <f t="shared" si="253"/>
        <v>#NUM!</v>
      </c>
      <c r="AU487" s="348" t="e">
        <f t="shared" si="266"/>
        <v>#NUM!</v>
      </c>
      <c r="AV487" s="349">
        <f t="shared" si="254"/>
        <v>0</v>
      </c>
    </row>
    <row r="488" spans="1:48" x14ac:dyDescent="0.45">
      <c r="A488" s="45">
        <v>377</v>
      </c>
      <c r="B488" s="46">
        <f t="shared" si="267"/>
        <v>57742</v>
      </c>
      <c r="C488" s="346" t="e">
        <f t="shared" si="274"/>
        <v>#NUM!</v>
      </c>
      <c r="D488" s="347" t="e">
        <f t="shared" si="244"/>
        <v>#NUM!</v>
      </c>
      <c r="E488" s="355" t="e">
        <f t="shared" si="245"/>
        <v>#NUM!</v>
      </c>
      <c r="F488" s="349" t="e">
        <f t="shared" si="255"/>
        <v>#NUM!</v>
      </c>
      <c r="H488" s="45">
        <v>377</v>
      </c>
      <c r="I488" s="46">
        <f t="shared" si="268"/>
        <v>57742</v>
      </c>
      <c r="J488" s="346" t="e">
        <f t="shared" si="246"/>
        <v>#NUM!</v>
      </c>
      <c r="K488" s="347" t="e">
        <f t="shared" si="241"/>
        <v>#NUM!</v>
      </c>
      <c r="L488" s="348" t="e">
        <f t="shared" si="275"/>
        <v>#NUM!</v>
      </c>
      <c r="M488" s="349" t="e">
        <f t="shared" si="256"/>
        <v>#NUM!</v>
      </c>
      <c r="O488" s="45">
        <v>377</v>
      </c>
      <c r="P488" s="46">
        <f t="shared" si="269"/>
        <v>57742</v>
      </c>
      <c r="Q488" s="346" t="e">
        <f t="shared" si="247"/>
        <v>#NUM!</v>
      </c>
      <c r="R488" s="347" t="e">
        <f t="shared" si="242"/>
        <v>#NUM!</v>
      </c>
      <c r="S488" s="348" t="e">
        <f t="shared" si="257"/>
        <v>#NUM!</v>
      </c>
      <c r="T488" s="349" t="e">
        <f t="shared" si="258"/>
        <v>#NUM!</v>
      </c>
      <c r="V488" s="45">
        <v>377</v>
      </c>
      <c r="W488" s="46">
        <f t="shared" si="270"/>
        <v>57742</v>
      </c>
      <c r="X488" s="346" t="e">
        <f t="shared" si="248"/>
        <v>#NUM!</v>
      </c>
      <c r="Y488" s="347" t="e">
        <f t="shared" si="243"/>
        <v>#NUM!</v>
      </c>
      <c r="Z488" s="348" t="e">
        <f t="shared" si="259"/>
        <v>#NUM!</v>
      </c>
      <c r="AA488" s="349" t="e">
        <f t="shared" si="260"/>
        <v>#NUM!</v>
      </c>
      <c r="AC488" s="45">
        <v>377</v>
      </c>
      <c r="AD488" s="46">
        <f t="shared" si="271"/>
        <v>57742</v>
      </c>
      <c r="AE488" s="346" t="e">
        <f t="shared" si="261"/>
        <v>#NUM!</v>
      </c>
      <c r="AF488" s="347" t="e">
        <f t="shared" si="249"/>
        <v>#NUM!</v>
      </c>
      <c r="AG488" s="348" t="e">
        <f t="shared" si="262"/>
        <v>#NUM!</v>
      </c>
      <c r="AH488" s="349" t="e">
        <f t="shared" si="250"/>
        <v>#NUM!</v>
      </c>
      <c r="AJ488" s="45">
        <v>377</v>
      </c>
      <c r="AK488" s="46">
        <f t="shared" si="272"/>
        <v>57742</v>
      </c>
      <c r="AL488" s="346" t="e">
        <f t="shared" si="263"/>
        <v>#NUM!</v>
      </c>
      <c r="AM488" s="347" t="e">
        <f t="shared" si="251"/>
        <v>#NUM!</v>
      </c>
      <c r="AN488" s="348" t="e">
        <f t="shared" si="264"/>
        <v>#NUM!</v>
      </c>
      <c r="AO488" s="349" t="e">
        <f t="shared" si="252"/>
        <v>#NUM!</v>
      </c>
      <c r="AQ488" s="45">
        <v>377</v>
      </c>
      <c r="AR488" s="46">
        <f t="shared" si="273"/>
        <v>57770</v>
      </c>
      <c r="AS488" s="346" t="e">
        <f t="shared" si="265"/>
        <v>#NUM!</v>
      </c>
      <c r="AT488" s="347" t="e">
        <f t="shared" si="253"/>
        <v>#NUM!</v>
      </c>
      <c r="AU488" s="348" t="e">
        <f t="shared" si="266"/>
        <v>#NUM!</v>
      </c>
      <c r="AV488" s="349">
        <f t="shared" si="254"/>
        <v>0</v>
      </c>
    </row>
    <row r="489" spans="1:48" x14ac:dyDescent="0.45">
      <c r="A489" s="45">
        <v>378</v>
      </c>
      <c r="B489" s="46">
        <f t="shared" si="267"/>
        <v>57770</v>
      </c>
      <c r="C489" s="346" t="e">
        <f t="shared" si="274"/>
        <v>#NUM!</v>
      </c>
      <c r="D489" s="347" t="e">
        <f t="shared" si="244"/>
        <v>#NUM!</v>
      </c>
      <c r="E489" s="355" t="e">
        <f t="shared" si="245"/>
        <v>#NUM!</v>
      </c>
      <c r="F489" s="349" t="e">
        <f t="shared" si="255"/>
        <v>#NUM!</v>
      </c>
      <c r="H489" s="45">
        <v>378</v>
      </c>
      <c r="I489" s="46">
        <f t="shared" si="268"/>
        <v>57770</v>
      </c>
      <c r="J489" s="346" t="e">
        <f t="shared" si="246"/>
        <v>#NUM!</v>
      </c>
      <c r="K489" s="347" t="e">
        <f t="shared" si="241"/>
        <v>#NUM!</v>
      </c>
      <c r="L489" s="348" t="e">
        <f t="shared" si="275"/>
        <v>#NUM!</v>
      </c>
      <c r="M489" s="349" t="e">
        <f t="shared" si="256"/>
        <v>#NUM!</v>
      </c>
      <c r="O489" s="45">
        <v>378</v>
      </c>
      <c r="P489" s="46">
        <f t="shared" si="269"/>
        <v>57770</v>
      </c>
      <c r="Q489" s="346" t="e">
        <f t="shared" si="247"/>
        <v>#NUM!</v>
      </c>
      <c r="R489" s="347" t="e">
        <f t="shared" si="242"/>
        <v>#NUM!</v>
      </c>
      <c r="S489" s="348" t="e">
        <f t="shared" si="257"/>
        <v>#NUM!</v>
      </c>
      <c r="T489" s="349" t="e">
        <f t="shared" si="258"/>
        <v>#NUM!</v>
      </c>
      <c r="V489" s="45">
        <v>378</v>
      </c>
      <c r="W489" s="46">
        <f t="shared" si="270"/>
        <v>57770</v>
      </c>
      <c r="X489" s="346" t="e">
        <f t="shared" si="248"/>
        <v>#NUM!</v>
      </c>
      <c r="Y489" s="347" t="e">
        <f t="shared" si="243"/>
        <v>#NUM!</v>
      </c>
      <c r="Z489" s="348" t="e">
        <f t="shared" si="259"/>
        <v>#NUM!</v>
      </c>
      <c r="AA489" s="349" t="e">
        <f t="shared" si="260"/>
        <v>#NUM!</v>
      </c>
      <c r="AC489" s="45">
        <v>378</v>
      </c>
      <c r="AD489" s="46">
        <f t="shared" si="271"/>
        <v>57770</v>
      </c>
      <c r="AE489" s="346" t="e">
        <f t="shared" si="261"/>
        <v>#NUM!</v>
      </c>
      <c r="AF489" s="347" t="e">
        <f t="shared" si="249"/>
        <v>#NUM!</v>
      </c>
      <c r="AG489" s="348" t="e">
        <f t="shared" si="262"/>
        <v>#NUM!</v>
      </c>
      <c r="AH489" s="349" t="e">
        <f t="shared" si="250"/>
        <v>#NUM!</v>
      </c>
      <c r="AJ489" s="45">
        <v>378</v>
      </c>
      <c r="AK489" s="46">
        <f t="shared" si="272"/>
        <v>57770</v>
      </c>
      <c r="AL489" s="346" t="e">
        <f t="shared" si="263"/>
        <v>#NUM!</v>
      </c>
      <c r="AM489" s="347" t="e">
        <f t="shared" si="251"/>
        <v>#NUM!</v>
      </c>
      <c r="AN489" s="348" t="e">
        <f t="shared" si="264"/>
        <v>#NUM!</v>
      </c>
      <c r="AO489" s="349" t="e">
        <f t="shared" si="252"/>
        <v>#NUM!</v>
      </c>
      <c r="AQ489" s="45">
        <v>378</v>
      </c>
      <c r="AR489" s="46">
        <f t="shared" si="273"/>
        <v>57801</v>
      </c>
      <c r="AS489" s="346" t="e">
        <f t="shared" si="265"/>
        <v>#NUM!</v>
      </c>
      <c r="AT489" s="347" t="e">
        <f t="shared" si="253"/>
        <v>#NUM!</v>
      </c>
      <c r="AU489" s="348" t="e">
        <f t="shared" si="266"/>
        <v>#NUM!</v>
      </c>
      <c r="AV489" s="349">
        <f t="shared" si="254"/>
        <v>0</v>
      </c>
    </row>
    <row r="490" spans="1:48" x14ac:dyDescent="0.45">
      <c r="A490" s="45">
        <v>379</v>
      </c>
      <c r="B490" s="46">
        <f t="shared" si="267"/>
        <v>57801</v>
      </c>
      <c r="C490" s="346" t="e">
        <f t="shared" si="274"/>
        <v>#NUM!</v>
      </c>
      <c r="D490" s="347" t="e">
        <f t="shared" si="244"/>
        <v>#NUM!</v>
      </c>
      <c r="E490" s="355" t="e">
        <f t="shared" si="245"/>
        <v>#NUM!</v>
      </c>
      <c r="F490" s="349" t="e">
        <f t="shared" si="255"/>
        <v>#NUM!</v>
      </c>
      <c r="H490" s="45">
        <v>379</v>
      </c>
      <c r="I490" s="46">
        <f t="shared" si="268"/>
        <v>57801</v>
      </c>
      <c r="J490" s="346" t="e">
        <f t="shared" si="246"/>
        <v>#NUM!</v>
      </c>
      <c r="K490" s="347" t="e">
        <f t="shared" si="241"/>
        <v>#NUM!</v>
      </c>
      <c r="L490" s="348" t="e">
        <f t="shared" si="275"/>
        <v>#NUM!</v>
      </c>
      <c r="M490" s="349" t="e">
        <f t="shared" si="256"/>
        <v>#NUM!</v>
      </c>
      <c r="O490" s="45">
        <v>379</v>
      </c>
      <c r="P490" s="46">
        <f t="shared" si="269"/>
        <v>57801</v>
      </c>
      <c r="Q490" s="346" t="e">
        <f t="shared" si="247"/>
        <v>#NUM!</v>
      </c>
      <c r="R490" s="347" t="e">
        <f t="shared" si="242"/>
        <v>#NUM!</v>
      </c>
      <c r="S490" s="348" t="e">
        <f t="shared" si="257"/>
        <v>#NUM!</v>
      </c>
      <c r="T490" s="349" t="e">
        <f t="shared" si="258"/>
        <v>#NUM!</v>
      </c>
      <c r="V490" s="45">
        <v>379</v>
      </c>
      <c r="W490" s="46">
        <f t="shared" si="270"/>
        <v>57801</v>
      </c>
      <c r="X490" s="346" t="e">
        <f t="shared" si="248"/>
        <v>#NUM!</v>
      </c>
      <c r="Y490" s="347" t="e">
        <f t="shared" si="243"/>
        <v>#NUM!</v>
      </c>
      <c r="Z490" s="348" t="e">
        <f t="shared" si="259"/>
        <v>#NUM!</v>
      </c>
      <c r="AA490" s="349" t="e">
        <f t="shared" si="260"/>
        <v>#NUM!</v>
      </c>
      <c r="AC490" s="45">
        <v>379</v>
      </c>
      <c r="AD490" s="46">
        <f t="shared" si="271"/>
        <v>57801</v>
      </c>
      <c r="AE490" s="346" t="e">
        <f t="shared" si="261"/>
        <v>#NUM!</v>
      </c>
      <c r="AF490" s="347" t="e">
        <f t="shared" si="249"/>
        <v>#NUM!</v>
      </c>
      <c r="AG490" s="348" t="e">
        <f t="shared" si="262"/>
        <v>#NUM!</v>
      </c>
      <c r="AH490" s="349" t="e">
        <f t="shared" si="250"/>
        <v>#NUM!</v>
      </c>
      <c r="AJ490" s="45">
        <v>379</v>
      </c>
      <c r="AK490" s="46">
        <f t="shared" si="272"/>
        <v>57801</v>
      </c>
      <c r="AL490" s="346" t="e">
        <f t="shared" si="263"/>
        <v>#NUM!</v>
      </c>
      <c r="AM490" s="347" t="e">
        <f t="shared" si="251"/>
        <v>#NUM!</v>
      </c>
      <c r="AN490" s="348" t="e">
        <f t="shared" si="264"/>
        <v>#NUM!</v>
      </c>
      <c r="AO490" s="349" t="e">
        <f t="shared" si="252"/>
        <v>#NUM!</v>
      </c>
      <c r="AQ490" s="45">
        <v>379</v>
      </c>
      <c r="AR490" s="46">
        <f t="shared" si="273"/>
        <v>57831</v>
      </c>
      <c r="AS490" s="346" t="e">
        <f t="shared" si="265"/>
        <v>#NUM!</v>
      </c>
      <c r="AT490" s="347" t="e">
        <f t="shared" si="253"/>
        <v>#NUM!</v>
      </c>
      <c r="AU490" s="348" t="e">
        <f t="shared" si="266"/>
        <v>#NUM!</v>
      </c>
      <c r="AV490" s="349">
        <f t="shared" si="254"/>
        <v>0</v>
      </c>
    </row>
    <row r="491" spans="1:48" x14ac:dyDescent="0.45">
      <c r="A491" s="45">
        <v>380</v>
      </c>
      <c r="B491" s="46">
        <f t="shared" si="267"/>
        <v>57831</v>
      </c>
      <c r="C491" s="346" t="e">
        <f t="shared" si="274"/>
        <v>#NUM!</v>
      </c>
      <c r="D491" s="347" t="e">
        <f t="shared" si="244"/>
        <v>#NUM!</v>
      </c>
      <c r="E491" s="355" t="e">
        <f t="shared" si="245"/>
        <v>#NUM!</v>
      </c>
      <c r="F491" s="349" t="e">
        <f t="shared" si="255"/>
        <v>#NUM!</v>
      </c>
      <c r="H491" s="45">
        <v>380</v>
      </c>
      <c r="I491" s="46">
        <f t="shared" si="268"/>
        <v>57831</v>
      </c>
      <c r="J491" s="346" t="e">
        <f t="shared" si="246"/>
        <v>#NUM!</v>
      </c>
      <c r="K491" s="347" t="e">
        <f t="shared" si="241"/>
        <v>#NUM!</v>
      </c>
      <c r="L491" s="348" t="e">
        <f t="shared" si="275"/>
        <v>#NUM!</v>
      </c>
      <c r="M491" s="349" t="e">
        <f t="shared" si="256"/>
        <v>#NUM!</v>
      </c>
      <c r="O491" s="45">
        <v>380</v>
      </c>
      <c r="P491" s="46">
        <f t="shared" si="269"/>
        <v>57831</v>
      </c>
      <c r="Q491" s="346" t="e">
        <f t="shared" si="247"/>
        <v>#NUM!</v>
      </c>
      <c r="R491" s="347" t="e">
        <f t="shared" si="242"/>
        <v>#NUM!</v>
      </c>
      <c r="S491" s="348" t="e">
        <f t="shared" si="257"/>
        <v>#NUM!</v>
      </c>
      <c r="T491" s="349" t="e">
        <f t="shared" si="258"/>
        <v>#NUM!</v>
      </c>
      <c r="V491" s="45">
        <v>380</v>
      </c>
      <c r="W491" s="46">
        <f t="shared" si="270"/>
        <v>57831</v>
      </c>
      <c r="X491" s="346" t="e">
        <f t="shared" si="248"/>
        <v>#NUM!</v>
      </c>
      <c r="Y491" s="347" t="e">
        <f t="shared" si="243"/>
        <v>#NUM!</v>
      </c>
      <c r="Z491" s="348" t="e">
        <f t="shared" si="259"/>
        <v>#NUM!</v>
      </c>
      <c r="AA491" s="349" t="e">
        <f t="shared" si="260"/>
        <v>#NUM!</v>
      </c>
      <c r="AC491" s="45">
        <v>380</v>
      </c>
      <c r="AD491" s="46">
        <f t="shared" si="271"/>
        <v>57831</v>
      </c>
      <c r="AE491" s="346" t="e">
        <f t="shared" si="261"/>
        <v>#NUM!</v>
      </c>
      <c r="AF491" s="347" t="e">
        <f t="shared" si="249"/>
        <v>#NUM!</v>
      </c>
      <c r="AG491" s="348" t="e">
        <f t="shared" si="262"/>
        <v>#NUM!</v>
      </c>
      <c r="AH491" s="349" t="e">
        <f t="shared" si="250"/>
        <v>#NUM!</v>
      </c>
      <c r="AJ491" s="45">
        <v>380</v>
      </c>
      <c r="AK491" s="46">
        <f t="shared" si="272"/>
        <v>57831</v>
      </c>
      <c r="AL491" s="346" t="e">
        <f t="shared" si="263"/>
        <v>#NUM!</v>
      </c>
      <c r="AM491" s="347" t="e">
        <f t="shared" si="251"/>
        <v>#NUM!</v>
      </c>
      <c r="AN491" s="348" t="e">
        <f t="shared" si="264"/>
        <v>#NUM!</v>
      </c>
      <c r="AO491" s="349" t="e">
        <f t="shared" si="252"/>
        <v>#NUM!</v>
      </c>
      <c r="AQ491" s="45">
        <v>380</v>
      </c>
      <c r="AR491" s="46">
        <f t="shared" si="273"/>
        <v>57862</v>
      </c>
      <c r="AS491" s="346" t="e">
        <f t="shared" si="265"/>
        <v>#NUM!</v>
      </c>
      <c r="AT491" s="347" t="e">
        <f t="shared" si="253"/>
        <v>#NUM!</v>
      </c>
      <c r="AU491" s="348" t="e">
        <f t="shared" si="266"/>
        <v>#NUM!</v>
      </c>
      <c r="AV491" s="349">
        <f t="shared" si="254"/>
        <v>0</v>
      </c>
    </row>
    <row r="492" spans="1:48" x14ac:dyDescent="0.45">
      <c r="A492" s="45">
        <v>381</v>
      </c>
      <c r="B492" s="46">
        <f t="shared" si="267"/>
        <v>57862</v>
      </c>
      <c r="C492" s="346" t="e">
        <f t="shared" si="274"/>
        <v>#NUM!</v>
      </c>
      <c r="D492" s="347" t="e">
        <f t="shared" si="244"/>
        <v>#NUM!</v>
      </c>
      <c r="E492" s="355" t="e">
        <f t="shared" si="245"/>
        <v>#NUM!</v>
      </c>
      <c r="F492" s="349" t="e">
        <f t="shared" si="255"/>
        <v>#NUM!</v>
      </c>
      <c r="H492" s="45">
        <v>381</v>
      </c>
      <c r="I492" s="46">
        <f t="shared" si="268"/>
        <v>57862</v>
      </c>
      <c r="J492" s="346" t="e">
        <f t="shared" si="246"/>
        <v>#NUM!</v>
      </c>
      <c r="K492" s="347" t="e">
        <f t="shared" si="241"/>
        <v>#NUM!</v>
      </c>
      <c r="L492" s="348" t="e">
        <f t="shared" si="275"/>
        <v>#NUM!</v>
      </c>
      <c r="M492" s="349" t="e">
        <f t="shared" si="256"/>
        <v>#NUM!</v>
      </c>
      <c r="O492" s="45">
        <v>381</v>
      </c>
      <c r="P492" s="46">
        <f t="shared" si="269"/>
        <v>57862</v>
      </c>
      <c r="Q492" s="346" t="e">
        <f t="shared" si="247"/>
        <v>#NUM!</v>
      </c>
      <c r="R492" s="347" t="e">
        <f t="shared" si="242"/>
        <v>#NUM!</v>
      </c>
      <c r="S492" s="348" t="e">
        <f t="shared" si="257"/>
        <v>#NUM!</v>
      </c>
      <c r="T492" s="349" t="e">
        <f t="shared" si="258"/>
        <v>#NUM!</v>
      </c>
      <c r="V492" s="45">
        <v>381</v>
      </c>
      <c r="W492" s="46">
        <f t="shared" si="270"/>
        <v>57862</v>
      </c>
      <c r="X492" s="346" t="e">
        <f t="shared" si="248"/>
        <v>#NUM!</v>
      </c>
      <c r="Y492" s="347" t="e">
        <f t="shared" si="243"/>
        <v>#NUM!</v>
      </c>
      <c r="Z492" s="348" t="e">
        <f t="shared" si="259"/>
        <v>#NUM!</v>
      </c>
      <c r="AA492" s="349" t="e">
        <f t="shared" si="260"/>
        <v>#NUM!</v>
      </c>
      <c r="AC492" s="45">
        <v>381</v>
      </c>
      <c r="AD492" s="46">
        <f t="shared" si="271"/>
        <v>57862</v>
      </c>
      <c r="AE492" s="346" t="e">
        <f t="shared" si="261"/>
        <v>#NUM!</v>
      </c>
      <c r="AF492" s="347" t="e">
        <f t="shared" si="249"/>
        <v>#NUM!</v>
      </c>
      <c r="AG492" s="348" t="e">
        <f t="shared" si="262"/>
        <v>#NUM!</v>
      </c>
      <c r="AH492" s="349" t="e">
        <f t="shared" si="250"/>
        <v>#NUM!</v>
      </c>
      <c r="AJ492" s="45">
        <v>381</v>
      </c>
      <c r="AK492" s="46">
        <f t="shared" si="272"/>
        <v>57862</v>
      </c>
      <c r="AL492" s="346" t="e">
        <f t="shared" si="263"/>
        <v>#NUM!</v>
      </c>
      <c r="AM492" s="347" t="e">
        <f t="shared" si="251"/>
        <v>#NUM!</v>
      </c>
      <c r="AN492" s="348" t="e">
        <f t="shared" si="264"/>
        <v>#NUM!</v>
      </c>
      <c r="AO492" s="349" t="e">
        <f t="shared" si="252"/>
        <v>#NUM!</v>
      </c>
      <c r="AQ492" s="45">
        <v>381</v>
      </c>
      <c r="AR492" s="46">
        <f t="shared" si="273"/>
        <v>57892</v>
      </c>
      <c r="AS492" s="346" t="e">
        <f t="shared" si="265"/>
        <v>#NUM!</v>
      </c>
      <c r="AT492" s="347" t="e">
        <f t="shared" si="253"/>
        <v>#NUM!</v>
      </c>
      <c r="AU492" s="348" t="e">
        <f t="shared" si="266"/>
        <v>#NUM!</v>
      </c>
      <c r="AV492" s="349">
        <f t="shared" si="254"/>
        <v>0</v>
      </c>
    </row>
    <row r="493" spans="1:48" x14ac:dyDescent="0.45">
      <c r="A493" s="45">
        <v>382</v>
      </c>
      <c r="B493" s="46">
        <f t="shared" si="267"/>
        <v>57892</v>
      </c>
      <c r="C493" s="346" t="e">
        <f t="shared" si="274"/>
        <v>#NUM!</v>
      </c>
      <c r="D493" s="347" t="e">
        <f t="shared" si="244"/>
        <v>#NUM!</v>
      </c>
      <c r="E493" s="355" t="e">
        <f t="shared" si="245"/>
        <v>#NUM!</v>
      </c>
      <c r="F493" s="349" t="e">
        <f t="shared" si="255"/>
        <v>#NUM!</v>
      </c>
      <c r="H493" s="45">
        <v>382</v>
      </c>
      <c r="I493" s="46">
        <f t="shared" si="268"/>
        <v>57892</v>
      </c>
      <c r="J493" s="346" t="e">
        <f t="shared" si="246"/>
        <v>#NUM!</v>
      </c>
      <c r="K493" s="347" t="e">
        <f t="shared" ref="K493:K556" si="276">IF(K$107="I/O",0,IF(AND(K$108&gt;0,H493/12&lt;=K$108),0,-PPMT(J$105/12,H493-(K$108*12),K$105*K$107,J$104)))</f>
        <v>#NUM!</v>
      </c>
      <c r="L493" s="348" t="e">
        <f t="shared" si="275"/>
        <v>#NUM!</v>
      </c>
      <c r="M493" s="349" t="e">
        <f t="shared" si="256"/>
        <v>#NUM!</v>
      </c>
      <c r="O493" s="45">
        <v>382</v>
      </c>
      <c r="P493" s="46">
        <f t="shared" si="269"/>
        <v>57892</v>
      </c>
      <c r="Q493" s="346" t="e">
        <f t="shared" si="247"/>
        <v>#NUM!</v>
      </c>
      <c r="R493" s="347" t="e">
        <f t="shared" ref="R493:R556" si="277">IF(R$107="I/O",0,IF(AND(R$108&gt;0,O493/12&lt;=R$108),0,-PPMT(Q$105/12,O493-(R$108*12),R$105*R$107,Q$104)))</f>
        <v>#NUM!</v>
      </c>
      <c r="S493" s="348" t="e">
        <f t="shared" si="257"/>
        <v>#NUM!</v>
      </c>
      <c r="T493" s="349" t="e">
        <f t="shared" si="258"/>
        <v>#NUM!</v>
      </c>
      <c r="V493" s="45">
        <v>382</v>
      </c>
      <c r="W493" s="46">
        <f t="shared" si="270"/>
        <v>57892</v>
      </c>
      <c r="X493" s="346" t="e">
        <f t="shared" si="248"/>
        <v>#NUM!</v>
      </c>
      <c r="Y493" s="347" t="e">
        <f t="shared" ref="Y493:Y556" si="278">IF(Y$107="I/O",0,IF(AND(Y$108&gt;0,V493/12&lt;=Y$108),0,-PPMT(X$105/12,V493-(Y$108*12),Y$105*Y$107,X$104)))</f>
        <v>#NUM!</v>
      </c>
      <c r="Z493" s="348" t="e">
        <f t="shared" si="259"/>
        <v>#NUM!</v>
      </c>
      <c r="AA493" s="349" t="e">
        <f t="shared" si="260"/>
        <v>#NUM!</v>
      </c>
      <c r="AC493" s="45">
        <v>382</v>
      </c>
      <c r="AD493" s="46">
        <f t="shared" si="271"/>
        <v>57892</v>
      </c>
      <c r="AE493" s="346" t="e">
        <f t="shared" si="261"/>
        <v>#NUM!</v>
      </c>
      <c r="AF493" s="347" t="e">
        <f t="shared" si="249"/>
        <v>#NUM!</v>
      </c>
      <c r="AG493" s="348" t="e">
        <f t="shared" si="262"/>
        <v>#NUM!</v>
      </c>
      <c r="AH493" s="349" t="e">
        <f t="shared" si="250"/>
        <v>#NUM!</v>
      </c>
      <c r="AJ493" s="45">
        <v>382</v>
      </c>
      <c r="AK493" s="46">
        <f t="shared" si="272"/>
        <v>57892</v>
      </c>
      <c r="AL493" s="346" t="e">
        <f t="shared" si="263"/>
        <v>#NUM!</v>
      </c>
      <c r="AM493" s="347" t="e">
        <f t="shared" si="251"/>
        <v>#NUM!</v>
      </c>
      <c r="AN493" s="348" t="e">
        <f t="shared" si="264"/>
        <v>#NUM!</v>
      </c>
      <c r="AO493" s="349" t="e">
        <f t="shared" si="252"/>
        <v>#NUM!</v>
      </c>
      <c r="AQ493" s="45">
        <v>382</v>
      </c>
      <c r="AR493" s="46">
        <f t="shared" si="273"/>
        <v>57923</v>
      </c>
      <c r="AS493" s="346" t="e">
        <f t="shared" si="265"/>
        <v>#NUM!</v>
      </c>
      <c r="AT493" s="347" t="e">
        <f t="shared" si="253"/>
        <v>#NUM!</v>
      </c>
      <c r="AU493" s="348" t="e">
        <f t="shared" si="266"/>
        <v>#NUM!</v>
      </c>
      <c r="AV493" s="349">
        <f t="shared" si="254"/>
        <v>0</v>
      </c>
    </row>
    <row r="494" spans="1:48" x14ac:dyDescent="0.45">
      <c r="A494" s="45">
        <v>383</v>
      </c>
      <c r="B494" s="46">
        <f t="shared" si="267"/>
        <v>57923</v>
      </c>
      <c r="C494" s="346" t="e">
        <f t="shared" si="274"/>
        <v>#NUM!</v>
      </c>
      <c r="D494" s="347" t="e">
        <f t="shared" si="244"/>
        <v>#NUM!</v>
      </c>
      <c r="E494" s="355" t="e">
        <f t="shared" si="245"/>
        <v>#NUM!</v>
      </c>
      <c r="F494" s="349" t="e">
        <f t="shared" si="255"/>
        <v>#NUM!</v>
      </c>
      <c r="H494" s="45">
        <v>383</v>
      </c>
      <c r="I494" s="46">
        <f t="shared" si="268"/>
        <v>57923</v>
      </c>
      <c r="J494" s="346" t="e">
        <f t="shared" si="246"/>
        <v>#NUM!</v>
      </c>
      <c r="K494" s="347" t="e">
        <f t="shared" si="276"/>
        <v>#NUM!</v>
      </c>
      <c r="L494" s="348" t="e">
        <f t="shared" si="275"/>
        <v>#NUM!</v>
      </c>
      <c r="M494" s="349" t="e">
        <f t="shared" si="256"/>
        <v>#NUM!</v>
      </c>
      <c r="O494" s="45">
        <v>383</v>
      </c>
      <c r="P494" s="46">
        <f t="shared" si="269"/>
        <v>57923</v>
      </c>
      <c r="Q494" s="346" t="e">
        <f t="shared" si="247"/>
        <v>#NUM!</v>
      </c>
      <c r="R494" s="347" t="e">
        <f t="shared" si="277"/>
        <v>#NUM!</v>
      </c>
      <c r="S494" s="348" t="e">
        <f t="shared" si="257"/>
        <v>#NUM!</v>
      </c>
      <c r="T494" s="349" t="e">
        <f t="shared" si="258"/>
        <v>#NUM!</v>
      </c>
      <c r="V494" s="45">
        <v>383</v>
      </c>
      <c r="W494" s="46">
        <f t="shared" si="270"/>
        <v>57923</v>
      </c>
      <c r="X494" s="346" t="e">
        <f t="shared" si="248"/>
        <v>#NUM!</v>
      </c>
      <c r="Y494" s="347" t="e">
        <f t="shared" si="278"/>
        <v>#NUM!</v>
      </c>
      <c r="Z494" s="348" t="e">
        <f t="shared" si="259"/>
        <v>#NUM!</v>
      </c>
      <c r="AA494" s="349" t="e">
        <f t="shared" si="260"/>
        <v>#NUM!</v>
      </c>
      <c r="AC494" s="45">
        <v>383</v>
      </c>
      <c r="AD494" s="46">
        <f t="shared" si="271"/>
        <v>57923</v>
      </c>
      <c r="AE494" s="346" t="e">
        <f t="shared" si="261"/>
        <v>#NUM!</v>
      </c>
      <c r="AF494" s="347" t="e">
        <f t="shared" si="249"/>
        <v>#NUM!</v>
      </c>
      <c r="AG494" s="348" t="e">
        <f t="shared" si="262"/>
        <v>#NUM!</v>
      </c>
      <c r="AH494" s="349" t="e">
        <f t="shared" si="250"/>
        <v>#NUM!</v>
      </c>
      <c r="AJ494" s="45">
        <v>383</v>
      </c>
      <c r="AK494" s="46">
        <f t="shared" si="272"/>
        <v>57923</v>
      </c>
      <c r="AL494" s="346" t="e">
        <f t="shared" si="263"/>
        <v>#NUM!</v>
      </c>
      <c r="AM494" s="347" t="e">
        <f t="shared" si="251"/>
        <v>#NUM!</v>
      </c>
      <c r="AN494" s="348" t="e">
        <f t="shared" si="264"/>
        <v>#NUM!</v>
      </c>
      <c r="AO494" s="349" t="e">
        <f t="shared" si="252"/>
        <v>#NUM!</v>
      </c>
      <c r="AQ494" s="45">
        <v>383</v>
      </c>
      <c r="AR494" s="46">
        <f t="shared" si="273"/>
        <v>57954</v>
      </c>
      <c r="AS494" s="346" t="e">
        <f t="shared" si="265"/>
        <v>#NUM!</v>
      </c>
      <c r="AT494" s="347" t="e">
        <f t="shared" si="253"/>
        <v>#NUM!</v>
      </c>
      <c r="AU494" s="348" t="e">
        <f t="shared" si="266"/>
        <v>#NUM!</v>
      </c>
      <c r="AV494" s="349">
        <f t="shared" si="254"/>
        <v>0</v>
      </c>
    </row>
    <row r="495" spans="1:48" ht="14.65" thickBot="1" x14ac:dyDescent="0.5">
      <c r="A495" s="47">
        <v>384</v>
      </c>
      <c r="B495" s="48">
        <f t="shared" si="267"/>
        <v>57954</v>
      </c>
      <c r="C495" s="350" t="e">
        <f t="shared" si="274"/>
        <v>#NUM!</v>
      </c>
      <c r="D495" s="351" t="e">
        <f t="shared" si="244"/>
        <v>#NUM!</v>
      </c>
      <c r="E495" s="356" t="e">
        <f t="shared" si="245"/>
        <v>#NUM!</v>
      </c>
      <c r="F495" s="353" t="e">
        <f t="shared" si="255"/>
        <v>#NUM!</v>
      </c>
      <c r="H495" s="47">
        <v>384</v>
      </c>
      <c r="I495" s="48">
        <f t="shared" si="268"/>
        <v>57954</v>
      </c>
      <c r="J495" s="350" t="e">
        <f t="shared" si="246"/>
        <v>#NUM!</v>
      </c>
      <c r="K495" s="351" t="e">
        <f t="shared" si="276"/>
        <v>#NUM!</v>
      </c>
      <c r="L495" s="352" t="e">
        <f t="shared" si="275"/>
        <v>#NUM!</v>
      </c>
      <c r="M495" s="353" t="e">
        <f t="shared" si="256"/>
        <v>#NUM!</v>
      </c>
      <c r="O495" s="47">
        <v>384</v>
      </c>
      <c r="P495" s="48">
        <f t="shared" si="269"/>
        <v>57954</v>
      </c>
      <c r="Q495" s="350" t="e">
        <f t="shared" si="247"/>
        <v>#NUM!</v>
      </c>
      <c r="R495" s="351" t="e">
        <f t="shared" si="277"/>
        <v>#NUM!</v>
      </c>
      <c r="S495" s="352" t="e">
        <f t="shared" si="257"/>
        <v>#NUM!</v>
      </c>
      <c r="T495" s="353" t="e">
        <f t="shared" si="258"/>
        <v>#NUM!</v>
      </c>
      <c r="V495" s="47">
        <v>384</v>
      </c>
      <c r="W495" s="48">
        <f t="shared" si="270"/>
        <v>57954</v>
      </c>
      <c r="X495" s="350" t="e">
        <f t="shared" si="248"/>
        <v>#NUM!</v>
      </c>
      <c r="Y495" s="351" t="e">
        <f t="shared" si="278"/>
        <v>#NUM!</v>
      </c>
      <c r="Z495" s="352" t="e">
        <f t="shared" si="259"/>
        <v>#NUM!</v>
      </c>
      <c r="AA495" s="353" t="e">
        <f t="shared" si="260"/>
        <v>#NUM!</v>
      </c>
      <c r="AC495" s="47">
        <v>384</v>
      </c>
      <c r="AD495" s="48">
        <f t="shared" si="271"/>
        <v>57954</v>
      </c>
      <c r="AE495" s="350" t="e">
        <f t="shared" si="261"/>
        <v>#NUM!</v>
      </c>
      <c r="AF495" s="351" t="e">
        <f t="shared" si="249"/>
        <v>#NUM!</v>
      </c>
      <c r="AG495" s="352" t="e">
        <f t="shared" si="262"/>
        <v>#NUM!</v>
      </c>
      <c r="AH495" s="353" t="e">
        <f t="shared" si="250"/>
        <v>#NUM!</v>
      </c>
      <c r="AJ495" s="47">
        <v>384</v>
      </c>
      <c r="AK495" s="48">
        <f t="shared" si="272"/>
        <v>57954</v>
      </c>
      <c r="AL495" s="350" t="e">
        <f t="shared" si="263"/>
        <v>#NUM!</v>
      </c>
      <c r="AM495" s="351" t="e">
        <f t="shared" si="251"/>
        <v>#NUM!</v>
      </c>
      <c r="AN495" s="352" t="e">
        <f t="shared" si="264"/>
        <v>#NUM!</v>
      </c>
      <c r="AO495" s="353" t="e">
        <f t="shared" si="252"/>
        <v>#NUM!</v>
      </c>
      <c r="AQ495" s="47">
        <v>384</v>
      </c>
      <c r="AR495" s="48">
        <f t="shared" si="273"/>
        <v>57984</v>
      </c>
      <c r="AS495" s="350" t="e">
        <f t="shared" si="265"/>
        <v>#NUM!</v>
      </c>
      <c r="AT495" s="351" t="e">
        <f t="shared" si="253"/>
        <v>#NUM!</v>
      </c>
      <c r="AU495" s="352" t="e">
        <f t="shared" si="266"/>
        <v>#NUM!</v>
      </c>
      <c r="AV495" s="353">
        <f t="shared" si="254"/>
        <v>0</v>
      </c>
    </row>
    <row r="496" spans="1:48" x14ac:dyDescent="0.45">
      <c r="A496" s="43">
        <v>385</v>
      </c>
      <c r="B496" s="44">
        <f t="shared" si="267"/>
        <v>57984</v>
      </c>
      <c r="C496" s="344" t="e">
        <f t="shared" si="274"/>
        <v>#NUM!</v>
      </c>
      <c r="D496" s="253" t="e">
        <f t="shared" ref="D496:D559" si="279">IF(D$107="I/O",0,IF(AND(D$108&gt;0,A496/12&lt;=D$108),0,-PPMT(C$105/12,A496-(D$108*12),D$105*D$107,C$104)))</f>
        <v>#NUM!</v>
      </c>
      <c r="E496" s="354" t="e">
        <f t="shared" ref="E496:E559" si="280">F496-D496</f>
        <v>#NUM!</v>
      </c>
      <c r="F496" s="254" t="e">
        <f t="shared" si="255"/>
        <v>#NUM!</v>
      </c>
      <c r="H496" s="43">
        <v>385</v>
      </c>
      <c r="I496" s="44">
        <f t="shared" si="268"/>
        <v>57984</v>
      </c>
      <c r="J496" s="344" t="e">
        <f t="shared" ref="J496:J559" si="281">J495-K496</f>
        <v>#NUM!</v>
      </c>
      <c r="K496" s="253" t="e">
        <f t="shared" si="276"/>
        <v>#NUM!</v>
      </c>
      <c r="L496" s="345" t="e">
        <f t="shared" si="275"/>
        <v>#NUM!</v>
      </c>
      <c r="M496" s="254" t="e">
        <f t="shared" si="256"/>
        <v>#NUM!</v>
      </c>
      <c r="O496" s="43">
        <v>385</v>
      </c>
      <c r="P496" s="44">
        <f t="shared" si="269"/>
        <v>57984</v>
      </c>
      <c r="Q496" s="344" t="e">
        <f t="shared" ref="Q496:Q559" si="282">Q495-R496</f>
        <v>#NUM!</v>
      </c>
      <c r="R496" s="253" t="e">
        <f t="shared" si="277"/>
        <v>#NUM!</v>
      </c>
      <c r="S496" s="345" t="e">
        <f t="shared" si="257"/>
        <v>#NUM!</v>
      </c>
      <c r="T496" s="254" t="e">
        <f t="shared" si="258"/>
        <v>#NUM!</v>
      </c>
      <c r="V496" s="43">
        <v>385</v>
      </c>
      <c r="W496" s="44">
        <f t="shared" si="270"/>
        <v>57984</v>
      </c>
      <c r="X496" s="344" t="e">
        <f t="shared" ref="X496:X559" si="283">X495-Y496</f>
        <v>#NUM!</v>
      </c>
      <c r="Y496" s="253" t="e">
        <f t="shared" si="278"/>
        <v>#NUM!</v>
      </c>
      <c r="Z496" s="345" t="e">
        <f t="shared" si="259"/>
        <v>#NUM!</v>
      </c>
      <c r="AA496" s="254" t="e">
        <f t="shared" si="260"/>
        <v>#NUM!</v>
      </c>
      <c r="AC496" s="43">
        <v>385</v>
      </c>
      <c r="AD496" s="44">
        <f t="shared" si="271"/>
        <v>57984</v>
      </c>
      <c r="AE496" s="344" t="e">
        <f t="shared" si="261"/>
        <v>#NUM!</v>
      </c>
      <c r="AF496" s="253" t="e">
        <f t="shared" ref="AF496:AF559" si="284">IF(AF$107="I/O",0,IF(AND(AF$108&gt;0,AC496/12&lt;=AF$108),0,-PPMT(AE$105/12,AC496-(AF$108*12),AF$105*AF$107,AE$104)))</f>
        <v>#NUM!</v>
      </c>
      <c r="AG496" s="345" t="e">
        <f t="shared" si="262"/>
        <v>#NUM!</v>
      </c>
      <c r="AH496" s="254" t="e">
        <f t="shared" ref="AH496:AH559" si="285">IF(AND(AF$108&gt;0,AC496/12&lt;=AF$108),AE$104*(AE$105/12),AF$104)</f>
        <v>#NUM!</v>
      </c>
      <c r="AJ496" s="43">
        <v>385</v>
      </c>
      <c r="AK496" s="44">
        <f t="shared" si="272"/>
        <v>57984</v>
      </c>
      <c r="AL496" s="344" t="e">
        <f t="shared" si="263"/>
        <v>#NUM!</v>
      </c>
      <c r="AM496" s="253" t="e">
        <f t="shared" ref="AM496:AM559" si="286">IF(AM$107="I/O",0,IF(AND(AM$108&gt;0,AJ496/12&lt;=AM$108),0,-PPMT(AL$105/12,AJ496-(AM$108*12),AM$105*AM$107,AL$104)))</f>
        <v>#NUM!</v>
      </c>
      <c r="AN496" s="345" t="e">
        <f t="shared" si="264"/>
        <v>#NUM!</v>
      </c>
      <c r="AO496" s="254" t="e">
        <f t="shared" ref="AO496:AO559" si="287">IF(AND(AM$108&gt;0,AJ496/12&lt;=AM$108),AL$104*(AL$105/12),AM$104)</f>
        <v>#NUM!</v>
      </c>
      <c r="AQ496" s="43">
        <v>385</v>
      </c>
      <c r="AR496" s="44">
        <f t="shared" si="273"/>
        <v>58015</v>
      </c>
      <c r="AS496" s="344" t="e">
        <f t="shared" si="265"/>
        <v>#NUM!</v>
      </c>
      <c r="AT496" s="253" t="e">
        <f t="shared" ref="AT496:AT559" si="288">IF(AT$107="I/O",0,IF(AND(AT$108&gt;0,AQ496/12&lt;=AT$108),0,-PPMT(AS$105/12,AQ496-(AT$108*12),AT$105*AT$107,AS$104)))</f>
        <v>#NUM!</v>
      </c>
      <c r="AU496" s="345" t="e">
        <f t="shared" si="266"/>
        <v>#NUM!</v>
      </c>
      <c r="AV496" s="254">
        <f t="shared" ref="AV496:AV559" si="289">IF(AND(AT$108&gt;0,AQ496/12&lt;=AT$108),AS$104*(AS$105/12),AT$104)</f>
        <v>0</v>
      </c>
    </row>
    <row r="497" spans="1:48" x14ac:dyDescent="0.45">
      <c r="A497" s="45">
        <v>386</v>
      </c>
      <c r="B497" s="46">
        <f t="shared" si="267"/>
        <v>58015</v>
      </c>
      <c r="C497" s="346" t="e">
        <f t="shared" si="274"/>
        <v>#NUM!</v>
      </c>
      <c r="D497" s="347" t="e">
        <f t="shared" si="279"/>
        <v>#NUM!</v>
      </c>
      <c r="E497" s="355" t="e">
        <f t="shared" si="280"/>
        <v>#NUM!</v>
      </c>
      <c r="F497" s="349" t="e">
        <f t="shared" ref="F497:F560" si="290">IF(AND(D$108&gt;0,A497/12&lt;=D$108),C$104*(C$105/12),D$104)</f>
        <v>#NUM!</v>
      </c>
      <c r="H497" s="45">
        <v>386</v>
      </c>
      <c r="I497" s="46">
        <f t="shared" si="268"/>
        <v>58015</v>
      </c>
      <c r="J497" s="346" t="e">
        <f t="shared" si="281"/>
        <v>#NUM!</v>
      </c>
      <c r="K497" s="347" t="e">
        <f t="shared" si="276"/>
        <v>#NUM!</v>
      </c>
      <c r="L497" s="348" t="e">
        <f t="shared" si="275"/>
        <v>#NUM!</v>
      </c>
      <c r="M497" s="349" t="e">
        <f t="shared" ref="M497:M560" si="291">IF(AND(K$108&gt;0,H497/12&lt;=K$108),J$104*(J$105/12),K$104)</f>
        <v>#NUM!</v>
      </c>
      <c r="O497" s="45">
        <v>386</v>
      </c>
      <c r="P497" s="46">
        <f t="shared" si="269"/>
        <v>58015</v>
      </c>
      <c r="Q497" s="346" t="e">
        <f t="shared" si="282"/>
        <v>#NUM!</v>
      </c>
      <c r="R497" s="347" t="e">
        <f t="shared" si="277"/>
        <v>#NUM!</v>
      </c>
      <c r="S497" s="348" t="e">
        <f t="shared" ref="S497:S560" si="292">T497-R497</f>
        <v>#NUM!</v>
      </c>
      <c r="T497" s="349" t="e">
        <f t="shared" ref="T497:T560" si="293">IF(AND(R$108&gt;0,O497/12&lt;=R$108),Q$104*(Q$105/12),R$104)</f>
        <v>#NUM!</v>
      </c>
      <c r="V497" s="45">
        <v>386</v>
      </c>
      <c r="W497" s="46">
        <f t="shared" si="270"/>
        <v>58015</v>
      </c>
      <c r="X497" s="346" t="e">
        <f t="shared" si="283"/>
        <v>#NUM!</v>
      </c>
      <c r="Y497" s="347" t="e">
        <f t="shared" si="278"/>
        <v>#NUM!</v>
      </c>
      <c r="Z497" s="348" t="e">
        <f t="shared" ref="Z497:Z560" si="294">AA497-Y497</f>
        <v>#NUM!</v>
      </c>
      <c r="AA497" s="349" t="e">
        <f t="shared" ref="AA497:AA560" si="295">IF(AND(Y$108&gt;0,V497/12&lt;=Y$108),X$104*(X$105/12),Y$104)</f>
        <v>#NUM!</v>
      </c>
      <c r="AC497" s="45">
        <v>386</v>
      </c>
      <c r="AD497" s="46">
        <f t="shared" si="271"/>
        <v>58015</v>
      </c>
      <c r="AE497" s="346" t="e">
        <f t="shared" ref="AE497:AE560" si="296">AE496-AF497</f>
        <v>#NUM!</v>
      </c>
      <c r="AF497" s="347" t="e">
        <f t="shared" si="284"/>
        <v>#NUM!</v>
      </c>
      <c r="AG497" s="348" t="e">
        <f t="shared" ref="AG497:AG560" si="297">AH497-AF497</f>
        <v>#NUM!</v>
      </c>
      <c r="AH497" s="349" t="e">
        <f t="shared" si="285"/>
        <v>#NUM!</v>
      </c>
      <c r="AJ497" s="45">
        <v>386</v>
      </c>
      <c r="AK497" s="46">
        <f t="shared" si="272"/>
        <v>58015</v>
      </c>
      <c r="AL497" s="346" t="e">
        <f t="shared" ref="AL497:AL560" si="298">AL496-AM497</f>
        <v>#NUM!</v>
      </c>
      <c r="AM497" s="347" t="e">
        <f t="shared" si="286"/>
        <v>#NUM!</v>
      </c>
      <c r="AN497" s="348" t="e">
        <f t="shared" ref="AN497:AN560" si="299">AO497-AM497</f>
        <v>#NUM!</v>
      </c>
      <c r="AO497" s="349" t="e">
        <f t="shared" si="287"/>
        <v>#NUM!</v>
      </c>
      <c r="AQ497" s="45">
        <v>386</v>
      </c>
      <c r="AR497" s="46">
        <f t="shared" si="273"/>
        <v>58045</v>
      </c>
      <c r="AS497" s="346" t="e">
        <f t="shared" ref="AS497:AS560" si="300">AS496-AT497</f>
        <v>#NUM!</v>
      </c>
      <c r="AT497" s="347" t="e">
        <f t="shared" si="288"/>
        <v>#NUM!</v>
      </c>
      <c r="AU497" s="348" t="e">
        <f t="shared" ref="AU497:AU560" si="301">AV497-AT497</f>
        <v>#NUM!</v>
      </c>
      <c r="AV497" s="349">
        <f t="shared" si="289"/>
        <v>0</v>
      </c>
    </row>
    <row r="498" spans="1:48" x14ac:dyDescent="0.45">
      <c r="A498" s="45">
        <v>387</v>
      </c>
      <c r="B498" s="46">
        <f t="shared" ref="B498:B561" si="302">EDATE(B497,1)</f>
        <v>58045</v>
      </c>
      <c r="C498" s="346" t="e">
        <f t="shared" si="274"/>
        <v>#NUM!</v>
      </c>
      <c r="D498" s="347" t="e">
        <f t="shared" si="279"/>
        <v>#NUM!</v>
      </c>
      <c r="E498" s="355" t="e">
        <f t="shared" si="280"/>
        <v>#NUM!</v>
      </c>
      <c r="F498" s="349" t="e">
        <f t="shared" si="290"/>
        <v>#NUM!</v>
      </c>
      <c r="H498" s="45">
        <v>387</v>
      </c>
      <c r="I498" s="46">
        <f t="shared" ref="I498:I561" si="303">EDATE(I497,1)</f>
        <v>58045</v>
      </c>
      <c r="J498" s="346" t="e">
        <f t="shared" si="281"/>
        <v>#NUM!</v>
      </c>
      <c r="K498" s="347" t="e">
        <f t="shared" si="276"/>
        <v>#NUM!</v>
      </c>
      <c r="L498" s="348" t="e">
        <f t="shared" si="275"/>
        <v>#NUM!</v>
      </c>
      <c r="M498" s="349" t="e">
        <f t="shared" si="291"/>
        <v>#NUM!</v>
      </c>
      <c r="O498" s="45">
        <v>387</v>
      </c>
      <c r="P498" s="46">
        <f t="shared" ref="P498:P561" si="304">EDATE(P497,1)</f>
        <v>58045</v>
      </c>
      <c r="Q498" s="346" t="e">
        <f t="shared" si="282"/>
        <v>#NUM!</v>
      </c>
      <c r="R498" s="347" t="e">
        <f t="shared" si="277"/>
        <v>#NUM!</v>
      </c>
      <c r="S498" s="348" t="e">
        <f t="shared" si="292"/>
        <v>#NUM!</v>
      </c>
      <c r="T498" s="349" t="e">
        <f t="shared" si="293"/>
        <v>#NUM!</v>
      </c>
      <c r="V498" s="45">
        <v>387</v>
      </c>
      <c r="W498" s="46">
        <f t="shared" ref="W498:W561" si="305">EDATE(W497,1)</f>
        <v>58045</v>
      </c>
      <c r="X498" s="346" t="e">
        <f t="shared" si="283"/>
        <v>#NUM!</v>
      </c>
      <c r="Y498" s="347" t="e">
        <f t="shared" si="278"/>
        <v>#NUM!</v>
      </c>
      <c r="Z498" s="348" t="e">
        <f t="shared" si="294"/>
        <v>#NUM!</v>
      </c>
      <c r="AA498" s="349" t="e">
        <f t="shared" si="295"/>
        <v>#NUM!</v>
      </c>
      <c r="AC498" s="45">
        <v>387</v>
      </c>
      <c r="AD498" s="46">
        <f t="shared" ref="AD498:AD561" si="306">EDATE(AD497,1)</f>
        <v>58045</v>
      </c>
      <c r="AE498" s="346" t="e">
        <f t="shared" si="296"/>
        <v>#NUM!</v>
      </c>
      <c r="AF498" s="347" t="e">
        <f t="shared" si="284"/>
        <v>#NUM!</v>
      </c>
      <c r="AG498" s="348" t="e">
        <f t="shared" si="297"/>
        <v>#NUM!</v>
      </c>
      <c r="AH498" s="349" t="e">
        <f t="shared" si="285"/>
        <v>#NUM!</v>
      </c>
      <c r="AJ498" s="45">
        <v>387</v>
      </c>
      <c r="AK498" s="46">
        <f t="shared" ref="AK498:AK561" si="307">EDATE(AK497,1)</f>
        <v>58045</v>
      </c>
      <c r="AL498" s="346" t="e">
        <f t="shared" si="298"/>
        <v>#NUM!</v>
      </c>
      <c r="AM498" s="347" t="e">
        <f t="shared" si="286"/>
        <v>#NUM!</v>
      </c>
      <c r="AN498" s="348" t="e">
        <f t="shared" si="299"/>
        <v>#NUM!</v>
      </c>
      <c r="AO498" s="349" t="e">
        <f t="shared" si="287"/>
        <v>#NUM!</v>
      </c>
      <c r="AQ498" s="45">
        <v>387</v>
      </c>
      <c r="AR498" s="46">
        <f t="shared" ref="AR498:AR561" si="308">EDATE(AR497,1)</f>
        <v>58076</v>
      </c>
      <c r="AS498" s="346" t="e">
        <f t="shared" si="300"/>
        <v>#NUM!</v>
      </c>
      <c r="AT498" s="347" t="e">
        <f t="shared" si="288"/>
        <v>#NUM!</v>
      </c>
      <c r="AU498" s="348" t="e">
        <f t="shared" si="301"/>
        <v>#NUM!</v>
      </c>
      <c r="AV498" s="349">
        <f t="shared" si="289"/>
        <v>0</v>
      </c>
    </row>
    <row r="499" spans="1:48" x14ac:dyDescent="0.45">
      <c r="A499" s="45">
        <v>388</v>
      </c>
      <c r="B499" s="46">
        <f t="shared" si="302"/>
        <v>58076</v>
      </c>
      <c r="C499" s="346" t="e">
        <f t="shared" si="274"/>
        <v>#NUM!</v>
      </c>
      <c r="D499" s="347" t="e">
        <f t="shared" si="279"/>
        <v>#NUM!</v>
      </c>
      <c r="E499" s="355" t="e">
        <f t="shared" si="280"/>
        <v>#NUM!</v>
      </c>
      <c r="F499" s="349" t="e">
        <f t="shared" si="290"/>
        <v>#NUM!</v>
      </c>
      <c r="H499" s="45">
        <v>388</v>
      </c>
      <c r="I499" s="46">
        <f t="shared" si="303"/>
        <v>58076</v>
      </c>
      <c r="J499" s="346" t="e">
        <f t="shared" si="281"/>
        <v>#NUM!</v>
      </c>
      <c r="K499" s="347" t="e">
        <f t="shared" si="276"/>
        <v>#NUM!</v>
      </c>
      <c r="L499" s="348" t="e">
        <f t="shared" si="275"/>
        <v>#NUM!</v>
      </c>
      <c r="M499" s="349" t="e">
        <f t="shared" si="291"/>
        <v>#NUM!</v>
      </c>
      <c r="O499" s="45">
        <v>388</v>
      </c>
      <c r="P499" s="46">
        <f t="shared" si="304"/>
        <v>58076</v>
      </c>
      <c r="Q499" s="346" t="e">
        <f t="shared" si="282"/>
        <v>#NUM!</v>
      </c>
      <c r="R499" s="347" t="e">
        <f t="shared" si="277"/>
        <v>#NUM!</v>
      </c>
      <c r="S499" s="348" t="e">
        <f t="shared" si="292"/>
        <v>#NUM!</v>
      </c>
      <c r="T499" s="349" t="e">
        <f t="shared" si="293"/>
        <v>#NUM!</v>
      </c>
      <c r="V499" s="45">
        <v>388</v>
      </c>
      <c r="W499" s="46">
        <f t="shared" si="305"/>
        <v>58076</v>
      </c>
      <c r="X499" s="346" t="e">
        <f t="shared" si="283"/>
        <v>#NUM!</v>
      </c>
      <c r="Y499" s="347" t="e">
        <f t="shared" si="278"/>
        <v>#NUM!</v>
      </c>
      <c r="Z499" s="348" t="e">
        <f t="shared" si="294"/>
        <v>#NUM!</v>
      </c>
      <c r="AA499" s="349" t="e">
        <f t="shared" si="295"/>
        <v>#NUM!</v>
      </c>
      <c r="AC499" s="45">
        <v>388</v>
      </c>
      <c r="AD499" s="46">
        <f t="shared" si="306"/>
        <v>58076</v>
      </c>
      <c r="AE499" s="346" t="e">
        <f t="shared" si="296"/>
        <v>#NUM!</v>
      </c>
      <c r="AF499" s="347" t="e">
        <f t="shared" si="284"/>
        <v>#NUM!</v>
      </c>
      <c r="AG499" s="348" t="e">
        <f t="shared" si="297"/>
        <v>#NUM!</v>
      </c>
      <c r="AH499" s="349" t="e">
        <f t="shared" si="285"/>
        <v>#NUM!</v>
      </c>
      <c r="AJ499" s="45">
        <v>388</v>
      </c>
      <c r="AK499" s="46">
        <f t="shared" si="307"/>
        <v>58076</v>
      </c>
      <c r="AL499" s="346" t="e">
        <f t="shared" si="298"/>
        <v>#NUM!</v>
      </c>
      <c r="AM499" s="347" t="e">
        <f t="shared" si="286"/>
        <v>#NUM!</v>
      </c>
      <c r="AN499" s="348" t="e">
        <f t="shared" si="299"/>
        <v>#NUM!</v>
      </c>
      <c r="AO499" s="349" t="e">
        <f t="shared" si="287"/>
        <v>#NUM!</v>
      </c>
      <c r="AQ499" s="45">
        <v>388</v>
      </c>
      <c r="AR499" s="46">
        <f t="shared" si="308"/>
        <v>58107</v>
      </c>
      <c r="AS499" s="346" t="e">
        <f t="shared" si="300"/>
        <v>#NUM!</v>
      </c>
      <c r="AT499" s="347" t="e">
        <f t="shared" si="288"/>
        <v>#NUM!</v>
      </c>
      <c r="AU499" s="348" t="e">
        <f t="shared" si="301"/>
        <v>#NUM!</v>
      </c>
      <c r="AV499" s="349">
        <f t="shared" si="289"/>
        <v>0</v>
      </c>
    </row>
    <row r="500" spans="1:48" x14ac:dyDescent="0.45">
      <c r="A500" s="45">
        <v>389</v>
      </c>
      <c r="B500" s="46">
        <f t="shared" si="302"/>
        <v>58107</v>
      </c>
      <c r="C500" s="346" t="e">
        <f t="shared" si="274"/>
        <v>#NUM!</v>
      </c>
      <c r="D500" s="347" t="e">
        <f t="shared" si="279"/>
        <v>#NUM!</v>
      </c>
      <c r="E500" s="355" t="e">
        <f t="shared" si="280"/>
        <v>#NUM!</v>
      </c>
      <c r="F500" s="349" t="e">
        <f t="shared" si="290"/>
        <v>#NUM!</v>
      </c>
      <c r="H500" s="45">
        <v>389</v>
      </c>
      <c r="I500" s="46">
        <f t="shared" si="303"/>
        <v>58107</v>
      </c>
      <c r="J500" s="346" t="e">
        <f t="shared" si="281"/>
        <v>#NUM!</v>
      </c>
      <c r="K500" s="347" t="e">
        <f t="shared" si="276"/>
        <v>#NUM!</v>
      </c>
      <c r="L500" s="348" t="e">
        <f t="shared" si="275"/>
        <v>#NUM!</v>
      </c>
      <c r="M500" s="349" t="e">
        <f t="shared" si="291"/>
        <v>#NUM!</v>
      </c>
      <c r="O500" s="45">
        <v>389</v>
      </c>
      <c r="P500" s="46">
        <f t="shared" si="304"/>
        <v>58107</v>
      </c>
      <c r="Q500" s="346" t="e">
        <f t="shared" si="282"/>
        <v>#NUM!</v>
      </c>
      <c r="R500" s="347" t="e">
        <f t="shared" si="277"/>
        <v>#NUM!</v>
      </c>
      <c r="S500" s="348" t="e">
        <f t="shared" si="292"/>
        <v>#NUM!</v>
      </c>
      <c r="T500" s="349" t="e">
        <f t="shared" si="293"/>
        <v>#NUM!</v>
      </c>
      <c r="V500" s="45">
        <v>389</v>
      </c>
      <c r="W500" s="46">
        <f t="shared" si="305"/>
        <v>58107</v>
      </c>
      <c r="X500" s="346" t="e">
        <f t="shared" si="283"/>
        <v>#NUM!</v>
      </c>
      <c r="Y500" s="347" t="e">
        <f t="shared" si="278"/>
        <v>#NUM!</v>
      </c>
      <c r="Z500" s="348" t="e">
        <f t="shared" si="294"/>
        <v>#NUM!</v>
      </c>
      <c r="AA500" s="349" t="e">
        <f t="shared" si="295"/>
        <v>#NUM!</v>
      </c>
      <c r="AC500" s="45">
        <v>389</v>
      </c>
      <c r="AD500" s="46">
        <f t="shared" si="306"/>
        <v>58107</v>
      </c>
      <c r="AE500" s="346" t="e">
        <f t="shared" si="296"/>
        <v>#NUM!</v>
      </c>
      <c r="AF500" s="347" t="e">
        <f t="shared" si="284"/>
        <v>#NUM!</v>
      </c>
      <c r="AG500" s="348" t="e">
        <f t="shared" si="297"/>
        <v>#NUM!</v>
      </c>
      <c r="AH500" s="349" t="e">
        <f t="shared" si="285"/>
        <v>#NUM!</v>
      </c>
      <c r="AJ500" s="45">
        <v>389</v>
      </c>
      <c r="AK500" s="46">
        <f t="shared" si="307"/>
        <v>58107</v>
      </c>
      <c r="AL500" s="346" t="e">
        <f t="shared" si="298"/>
        <v>#NUM!</v>
      </c>
      <c r="AM500" s="347" t="e">
        <f t="shared" si="286"/>
        <v>#NUM!</v>
      </c>
      <c r="AN500" s="348" t="e">
        <f t="shared" si="299"/>
        <v>#NUM!</v>
      </c>
      <c r="AO500" s="349" t="e">
        <f t="shared" si="287"/>
        <v>#NUM!</v>
      </c>
      <c r="AQ500" s="45">
        <v>389</v>
      </c>
      <c r="AR500" s="46">
        <f t="shared" si="308"/>
        <v>58135</v>
      </c>
      <c r="AS500" s="346" t="e">
        <f t="shared" si="300"/>
        <v>#NUM!</v>
      </c>
      <c r="AT500" s="347" t="e">
        <f t="shared" si="288"/>
        <v>#NUM!</v>
      </c>
      <c r="AU500" s="348" t="e">
        <f t="shared" si="301"/>
        <v>#NUM!</v>
      </c>
      <c r="AV500" s="349">
        <f t="shared" si="289"/>
        <v>0</v>
      </c>
    </row>
    <row r="501" spans="1:48" x14ac:dyDescent="0.45">
      <c r="A501" s="45">
        <v>390</v>
      </c>
      <c r="B501" s="46">
        <f t="shared" si="302"/>
        <v>58135</v>
      </c>
      <c r="C501" s="346" t="e">
        <f t="shared" si="274"/>
        <v>#NUM!</v>
      </c>
      <c r="D501" s="347" t="e">
        <f t="shared" si="279"/>
        <v>#NUM!</v>
      </c>
      <c r="E501" s="355" t="e">
        <f t="shared" si="280"/>
        <v>#NUM!</v>
      </c>
      <c r="F501" s="349" t="e">
        <f t="shared" si="290"/>
        <v>#NUM!</v>
      </c>
      <c r="H501" s="45">
        <v>390</v>
      </c>
      <c r="I501" s="46">
        <f t="shared" si="303"/>
        <v>58135</v>
      </c>
      <c r="J501" s="346" t="e">
        <f t="shared" si="281"/>
        <v>#NUM!</v>
      </c>
      <c r="K501" s="347" t="e">
        <f t="shared" si="276"/>
        <v>#NUM!</v>
      </c>
      <c r="L501" s="348" t="e">
        <f t="shared" si="275"/>
        <v>#NUM!</v>
      </c>
      <c r="M501" s="349" t="e">
        <f t="shared" si="291"/>
        <v>#NUM!</v>
      </c>
      <c r="O501" s="45">
        <v>390</v>
      </c>
      <c r="P501" s="46">
        <f t="shared" si="304"/>
        <v>58135</v>
      </c>
      <c r="Q501" s="346" t="e">
        <f t="shared" si="282"/>
        <v>#NUM!</v>
      </c>
      <c r="R501" s="347" t="e">
        <f t="shared" si="277"/>
        <v>#NUM!</v>
      </c>
      <c r="S501" s="348" t="e">
        <f t="shared" si="292"/>
        <v>#NUM!</v>
      </c>
      <c r="T501" s="349" t="e">
        <f t="shared" si="293"/>
        <v>#NUM!</v>
      </c>
      <c r="V501" s="45">
        <v>390</v>
      </c>
      <c r="W501" s="46">
        <f t="shared" si="305"/>
        <v>58135</v>
      </c>
      <c r="X501" s="346" t="e">
        <f t="shared" si="283"/>
        <v>#NUM!</v>
      </c>
      <c r="Y501" s="347" t="e">
        <f t="shared" si="278"/>
        <v>#NUM!</v>
      </c>
      <c r="Z501" s="348" t="e">
        <f t="shared" si="294"/>
        <v>#NUM!</v>
      </c>
      <c r="AA501" s="349" t="e">
        <f t="shared" si="295"/>
        <v>#NUM!</v>
      </c>
      <c r="AC501" s="45">
        <v>390</v>
      </c>
      <c r="AD501" s="46">
        <f t="shared" si="306"/>
        <v>58135</v>
      </c>
      <c r="AE501" s="346" t="e">
        <f t="shared" si="296"/>
        <v>#NUM!</v>
      </c>
      <c r="AF501" s="347" t="e">
        <f t="shared" si="284"/>
        <v>#NUM!</v>
      </c>
      <c r="AG501" s="348" t="e">
        <f t="shared" si="297"/>
        <v>#NUM!</v>
      </c>
      <c r="AH501" s="349" t="e">
        <f t="shared" si="285"/>
        <v>#NUM!</v>
      </c>
      <c r="AJ501" s="45">
        <v>390</v>
      </c>
      <c r="AK501" s="46">
        <f t="shared" si="307"/>
        <v>58135</v>
      </c>
      <c r="AL501" s="346" t="e">
        <f t="shared" si="298"/>
        <v>#NUM!</v>
      </c>
      <c r="AM501" s="347" t="e">
        <f t="shared" si="286"/>
        <v>#NUM!</v>
      </c>
      <c r="AN501" s="348" t="e">
        <f t="shared" si="299"/>
        <v>#NUM!</v>
      </c>
      <c r="AO501" s="349" t="e">
        <f t="shared" si="287"/>
        <v>#NUM!</v>
      </c>
      <c r="AQ501" s="45">
        <v>390</v>
      </c>
      <c r="AR501" s="46">
        <f t="shared" si="308"/>
        <v>58166</v>
      </c>
      <c r="AS501" s="346" t="e">
        <f t="shared" si="300"/>
        <v>#NUM!</v>
      </c>
      <c r="AT501" s="347" t="e">
        <f t="shared" si="288"/>
        <v>#NUM!</v>
      </c>
      <c r="AU501" s="348" t="e">
        <f t="shared" si="301"/>
        <v>#NUM!</v>
      </c>
      <c r="AV501" s="349">
        <f t="shared" si="289"/>
        <v>0</v>
      </c>
    </row>
    <row r="502" spans="1:48" x14ac:dyDescent="0.45">
      <c r="A502" s="45">
        <v>391</v>
      </c>
      <c r="B502" s="46">
        <f t="shared" si="302"/>
        <v>58166</v>
      </c>
      <c r="C502" s="346" t="e">
        <f t="shared" si="274"/>
        <v>#NUM!</v>
      </c>
      <c r="D502" s="347" t="e">
        <f t="shared" si="279"/>
        <v>#NUM!</v>
      </c>
      <c r="E502" s="355" t="e">
        <f t="shared" si="280"/>
        <v>#NUM!</v>
      </c>
      <c r="F502" s="349" t="e">
        <f t="shared" si="290"/>
        <v>#NUM!</v>
      </c>
      <c r="H502" s="45">
        <v>391</v>
      </c>
      <c r="I502" s="46">
        <f t="shared" si="303"/>
        <v>58166</v>
      </c>
      <c r="J502" s="346" t="e">
        <f t="shared" si="281"/>
        <v>#NUM!</v>
      </c>
      <c r="K502" s="347" t="e">
        <f t="shared" si="276"/>
        <v>#NUM!</v>
      </c>
      <c r="L502" s="348" t="e">
        <f t="shared" si="275"/>
        <v>#NUM!</v>
      </c>
      <c r="M502" s="349" t="e">
        <f t="shared" si="291"/>
        <v>#NUM!</v>
      </c>
      <c r="O502" s="45">
        <v>391</v>
      </c>
      <c r="P502" s="46">
        <f t="shared" si="304"/>
        <v>58166</v>
      </c>
      <c r="Q502" s="346" t="e">
        <f t="shared" si="282"/>
        <v>#NUM!</v>
      </c>
      <c r="R502" s="347" t="e">
        <f t="shared" si="277"/>
        <v>#NUM!</v>
      </c>
      <c r="S502" s="348" t="e">
        <f t="shared" si="292"/>
        <v>#NUM!</v>
      </c>
      <c r="T502" s="349" t="e">
        <f t="shared" si="293"/>
        <v>#NUM!</v>
      </c>
      <c r="V502" s="45">
        <v>391</v>
      </c>
      <c r="W502" s="46">
        <f t="shared" si="305"/>
        <v>58166</v>
      </c>
      <c r="X502" s="346" t="e">
        <f t="shared" si="283"/>
        <v>#NUM!</v>
      </c>
      <c r="Y502" s="347" t="e">
        <f t="shared" si="278"/>
        <v>#NUM!</v>
      </c>
      <c r="Z502" s="348" t="e">
        <f t="shared" si="294"/>
        <v>#NUM!</v>
      </c>
      <c r="AA502" s="349" t="e">
        <f t="shared" si="295"/>
        <v>#NUM!</v>
      </c>
      <c r="AC502" s="45">
        <v>391</v>
      </c>
      <c r="AD502" s="46">
        <f t="shared" si="306"/>
        <v>58166</v>
      </c>
      <c r="AE502" s="346" t="e">
        <f t="shared" si="296"/>
        <v>#NUM!</v>
      </c>
      <c r="AF502" s="347" t="e">
        <f t="shared" si="284"/>
        <v>#NUM!</v>
      </c>
      <c r="AG502" s="348" t="e">
        <f t="shared" si="297"/>
        <v>#NUM!</v>
      </c>
      <c r="AH502" s="349" t="e">
        <f t="shared" si="285"/>
        <v>#NUM!</v>
      </c>
      <c r="AJ502" s="45">
        <v>391</v>
      </c>
      <c r="AK502" s="46">
        <f t="shared" si="307"/>
        <v>58166</v>
      </c>
      <c r="AL502" s="346" t="e">
        <f t="shared" si="298"/>
        <v>#NUM!</v>
      </c>
      <c r="AM502" s="347" t="e">
        <f t="shared" si="286"/>
        <v>#NUM!</v>
      </c>
      <c r="AN502" s="348" t="e">
        <f t="shared" si="299"/>
        <v>#NUM!</v>
      </c>
      <c r="AO502" s="349" t="e">
        <f t="shared" si="287"/>
        <v>#NUM!</v>
      </c>
      <c r="AQ502" s="45">
        <v>391</v>
      </c>
      <c r="AR502" s="46">
        <f t="shared" si="308"/>
        <v>58196</v>
      </c>
      <c r="AS502" s="346" t="e">
        <f t="shared" si="300"/>
        <v>#NUM!</v>
      </c>
      <c r="AT502" s="347" t="e">
        <f t="shared" si="288"/>
        <v>#NUM!</v>
      </c>
      <c r="AU502" s="348" t="e">
        <f t="shared" si="301"/>
        <v>#NUM!</v>
      </c>
      <c r="AV502" s="349">
        <f t="shared" si="289"/>
        <v>0</v>
      </c>
    </row>
    <row r="503" spans="1:48" x14ac:dyDescent="0.45">
      <c r="A503" s="45">
        <v>392</v>
      </c>
      <c r="B503" s="46">
        <f t="shared" si="302"/>
        <v>58196</v>
      </c>
      <c r="C503" s="346" t="e">
        <f t="shared" si="274"/>
        <v>#NUM!</v>
      </c>
      <c r="D503" s="347" t="e">
        <f t="shared" si="279"/>
        <v>#NUM!</v>
      </c>
      <c r="E503" s="355" t="e">
        <f t="shared" si="280"/>
        <v>#NUM!</v>
      </c>
      <c r="F503" s="349" t="e">
        <f t="shared" si="290"/>
        <v>#NUM!</v>
      </c>
      <c r="H503" s="45">
        <v>392</v>
      </c>
      <c r="I503" s="46">
        <f t="shared" si="303"/>
        <v>58196</v>
      </c>
      <c r="J503" s="346" t="e">
        <f t="shared" si="281"/>
        <v>#NUM!</v>
      </c>
      <c r="K503" s="347" t="e">
        <f t="shared" si="276"/>
        <v>#NUM!</v>
      </c>
      <c r="L503" s="348" t="e">
        <f t="shared" si="275"/>
        <v>#NUM!</v>
      </c>
      <c r="M503" s="349" t="e">
        <f t="shared" si="291"/>
        <v>#NUM!</v>
      </c>
      <c r="O503" s="45">
        <v>392</v>
      </c>
      <c r="P503" s="46">
        <f t="shared" si="304"/>
        <v>58196</v>
      </c>
      <c r="Q503" s="346" t="e">
        <f t="shared" si="282"/>
        <v>#NUM!</v>
      </c>
      <c r="R503" s="347" t="e">
        <f t="shared" si="277"/>
        <v>#NUM!</v>
      </c>
      <c r="S503" s="348" t="e">
        <f t="shared" si="292"/>
        <v>#NUM!</v>
      </c>
      <c r="T503" s="349" t="e">
        <f t="shared" si="293"/>
        <v>#NUM!</v>
      </c>
      <c r="V503" s="45">
        <v>392</v>
      </c>
      <c r="W503" s="46">
        <f t="shared" si="305"/>
        <v>58196</v>
      </c>
      <c r="X503" s="346" t="e">
        <f t="shared" si="283"/>
        <v>#NUM!</v>
      </c>
      <c r="Y503" s="347" t="e">
        <f t="shared" si="278"/>
        <v>#NUM!</v>
      </c>
      <c r="Z503" s="348" t="e">
        <f t="shared" si="294"/>
        <v>#NUM!</v>
      </c>
      <c r="AA503" s="349" t="e">
        <f t="shared" si="295"/>
        <v>#NUM!</v>
      </c>
      <c r="AC503" s="45">
        <v>392</v>
      </c>
      <c r="AD503" s="46">
        <f t="shared" si="306"/>
        <v>58196</v>
      </c>
      <c r="AE503" s="346" t="e">
        <f t="shared" si="296"/>
        <v>#NUM!</v>
      </c>
      <c r="AF503" s="347" t="e">
        <f t="shared" si="284"/>
        <v>#NUM!</v>
      </c>
      <c r="AG503" s="348" t="e">
        <f t="shared" si="297"/>
        <v>#NUM!</v>
      </c>
      <c r="AH503" s="349" t="e">
        <f t="shared" si="285"/>
        <v>#NUM!</v>
      </c>
      <c r="AJ503" s="45">
        <v>392</v>
      </c>
      <c r="AK503" s="46">
        <f t="shared" si="307"/>
        <v>58196</v>
      </c>
      <c r="AL503" s="346" t="e">
        <f t="shared" si="298"/>
        <v>#NUM!</v>
      </c>
      <c r="AM503" s="347" t="e">
        <f t="shared" si="286"/>
        <v>#NUM!</v>
      </c>
      <c r="AN503" s="348" t="e">
        <f t="shared" si="299"/>
        <v>#NUM!</v>
      </c>
      <c r="AO503" s="349" t="e">
        <f t="shared" si="287"/>
        <v>#NUM!</v>
      </c>
      <c r="AQ503" s="45">
        <v>392</v>
      </c>
      <c r="AR503" s="46">
        <f t="shared" si="308"/>
        <v>58227</v>
      </c>
      <c r="AS503" s="346" t="e">
        <f t="shared" si="300"/>
        <v>#NUM!</v>
      </c>
      <c r="AT503" s="347" t="e">
        <f t="shared" si="288"/>
        <v>#NUM!</v>
      </c>
      <c r="AU503" s="348" t="e">
        <f t="shared" si="301"/>
        <v>#NUM!</v>
      </c>
      <c r="AV503" s="349">
        <f t="shared" si="289"/>
        <v>0</v>
      </c>
    </row>
    <row r="504" spans="1:48" x14ac:dyDescent="0.45">
      <c r="A504" s="45">
        <v>393</v>
      </c>
      <c r="B504" s="46">
        <f t="shared" si="302"/>
        <v>58227</v>
      </c>
      <c r="C504" s="346" t="e">
        <f t="shared" si="274"/>
        <v>#NUM!</v>
      </c>
      <c r="D504" s="347" t="e">
        <f t="shared" si="279"/>
        <v>#NUM!</v>
      </c>
      <c r="E504" s="355" t="e">
        <f t="shared" si="280"/>
        <v>#NUM!</v>
      </c>
      <c r="F504" s="349" t="e">
        <f t="shared" si="290"/>
        <v>#NUM!</v>
      </c>
      <c r="H504" s="45">
        <v>393</v>
      </c>
      <c r="I504" s="46">
        <f t="shared" si="303"/>
        <v>58227</v>
      </c>
      <c r="J504" s="346" t="e">
        <f t="shared" si="281"/>
        <v>#NUM!</v>
      </c>
      <c r="K504" s="347" t="e">
        <f t="shared" si="276"/>
        <v>#NUM!</v>
      </c>
      <c r="L504" s="348" t="e">
        <f t="shared" si="275"/>
        <v>#NUM!</v>
      </c>
      <c r="M504" s="349" t="e">
        <f t="shared" si="291"/>
        <v>#NUM!</v>
      </c>
      <c r="O504" s="45">
        <v>393</v>
      </c>
      <c r="P504" s="46">
        <f t="shared" si="304"/>
        <v>58227</v>
      </c>
      <c r="Q504" s="346" t="e">
        <f t="shared" si="282"/>
        <v>#NUM!</v>
      </c>
      <c r="R504" s="347" t="e">
        <f t="shared" si="277"/>
        <v>#NUM!</v>
      </c>
      <c r="S504" s="348" t="e">
        <f t="shared" si="292"/>
        <v>#NUM!</v>
      </c>
      <c r="T504" s="349" t="e">
        <f t="shared" si="293"/>
        <v>#NUM!</v>
      </c>
      <c r="V504" s="45">
        <v>393</v>
      </c>
      <c r="W504" s="46">
        <f t="shared" si="305"/>
        <v>58227</v>
      </c>
      <c r="X504" s="346" t="e">
        <f t="shared" si="283"/>
        <v>#NUM!</v>
      </c>
      <c r="Y504" s="347" t="e">
        <f t="shared" si="278"/>
        <v>#NUM!</v>
      </c>
      <c r="Z504" s="348" t="e">
        <f t="shared" si="294"/>
        <v>#NUM!</v>
      </c>
      <c r="AA504" s="349" t="e">
        <f t="shared" si="295"/>
        <v>#NUM!</v>
      </c>
      <c r="AC504" s="45">
        <v>393</v>
      </c>
      <c r="AD504" s="46">
        <f t="shared" si="306"/>
        <v>58227</v>
      </c>
      <c r="AE504" s="346" t="e">
        <f t="shared" si="296"/>
        <v>#NUM!</v>
      </c>
      <c r="AF504" s="347" t="e">
        <f t="shared" si="284"/>
        <v>#NUM!</v>
      </c>
      <c r="AG504" s="348" t="e">
        <f t="shared" si="297"/>
        <v>#NUM!</v>
      </c>
      <c r="AH504" s="349" t="e">
        <f t="shared" si="285"/>
        <v>#NUM!</v>
      </c>
      <c r="AJ504" s="45">
        <v>393</v>
      </c>
      <c r="AK504" s="46">
        <f t="shared" si="307"/>
        <v>58227</v>
      </c>
      <c r="AL504" s="346" t="e">
        <f t="shared" si="298"/>
        <v>#NUM!</v>
      </c>
      <c r="AM504" s="347" t="e">
        <f t="shared" si="286"/>
        <v>#NUM!</v>
      </c>
      <c r="AN504" s="348" t="e">
        <f t="shared" si="299"/>
        <v>#NUM!</v>
      </c>
      <c r="AO504" s="349" t="e">
        <f t="shared" si="287"/>
        <v>#NUM!</v>
      </c>
      <c r="AQ504" s="45">
        <v>393</v>
      </c>
      <c r="AR504" s="46">
        <f t="shared" si="308"/>
        <v>58257</v>
      </c>
      <c r="AS504" s="346" t="e">
        <f t="shared" si="300"/>
        <v>#NUM!</v>
      </c>
      <c r="AT504" s="347" t="e">
        <f t="shared" si="288"/>
        <v>#NUM!</v>
      </c>
      <c r="AU504" s="348" t="e">
        <f t="shared" si="301"/>
        <v>#NUM!</v>
      </c>
      <c r="AV504" s="349">
        <f t="shared" si="289"/>
        <v>0</v>
      </c>
    </row>
    <row r="505" spans="1:48" x14ac:dyDescent="0.45">
      <c r="A505" s="45">
        <v>394</v>
      </c>
      <c r="B505" s="46">
        <f t="shared" si="302"/>
        <v>58257</v>
      </c>
      <c r="C505" s="346" t="e">
        <f t="shared" si="274"/>
        <v>#NUM!</v>
      </c>
      <c r="D505" s="347" t="e">
        <f t="shared" si="279"/>
        <v>#NUM!</v>
      </c>
      <c r="E505" s="355" t="e">
        <f t="shared" si="280"/>
        <v>#NUM!</v>
      </c>
      <c r="F505" s="349" t="e">
        <f t="shared" si="290"/>
        <v>#NUM!</v>
      </c>
      <c r="H505" s="45">
        <v>394</v>
      </c>
      <c r="I505" s="46">
        <f t="shared" si="303"/>
        <v>58257</v>
      </c>
      <c r="J505" s="346" t="e">
        <f t="shared" si="281"/>
        <v>#NUM!</v>
      </c>
      <c r="K505" s="347" t="e">
        <f t="shared" si="276"/>
        <v>#NUM!</v>
      </c>
      <c r="L505" s="348" t="e">
        <f t="shared" si="275"/>
        <v>#NUM!</v>
      </c>
      <c r="M505" s="349" t="e">
        <f t="shared" si="291"/>
        <v>#NUM!</v>
      </c>
      <c r="O505" s="45">
        <v>394</v>
      </c>
      <c r="P505" s="46">
        <f t="shared" si="304"/>
        <v>58257</v>
      </c>
      <c r="Q505" s="346" t="e">
        <f t="shared" si="282"/>
        <v>#NUM!</v>
      </c>
      <c r="R505" s="347" t="e">
        <f t="shared" si="277"/>
        <v>#NUM!</v>
      </c>
      <c r="S505" s="348" t="e">
        <f t="shared" si="292"/>
        <v>#NUM!</v>
      </c>
      <c r="T505" s="349" t="e">
        <f t="shared" si="293"/>
        <v>#NUM!</v>
      </c>
      <c r="V505" s="45">
        <v>394</v>
      </c>
      <c r="W505" s="46">
        <f t="shared" si="305"/>
        <v>58257</v>
      </c>
      <c r="X505" s="346" t="e">
        <f t="shared" si="283"/>
        <v>#NUM!</v>
      </c>
      <c r="Y505" s="347" t="e">
        <f t="shared" si="278"/>
        <v>#NUM!</v>
      </c>
      <c r="Z505" s="348" t="e">
        <f t="shared" si="294"/>
        <v>#NUM!</v>
      </c>
      <c r="AA505" s="349" t="e">
        <f t="shared" si="295"/>
        <v>#NUM!</v>
      </c>
      <c r="AC505" s="45">
        <v>394</v>
      </c>
      <c r="AD505" s="46">
        <f t="shared" si="306"/>
        <v>58257</v>
      </c>
      <c r="AE505" s="346" t="e">
        <f t="shared" si="296"/>
        <v>#NUM!</v>
      </c>
      <c r="AF505" s="347" t="e">
        <f t="shared" si="284"/>
        <v>#NUM!</v>
      </c>
      <c r="AG505" s="348" t="e">
        <f t="shared" si="297"/>
        <v>#NUM!</v>
      </c>
      <c r="AH505" s="349" t="e">
        <f t="shared" si="285"/>
        <v>#NUM!</v>
      </c>
      <c r="AJ505" s="45">
        <v>394</v>
      </c>
      <c r="AK505" s="46">
        <f t="shared" si="307"/>
        <v>58257</v>
      </c>
      <c r="AL505" s="346" t="e">
        <f t="shared" si="298"/>
        <v>#NUM!</v>
      </c>
      <c r="AM505" s="347" t="e">
        <f t="shared" si="286"/>
        <v>#NUM!</v>
      </c>
      <c r="AN505" s="348" t="e">
        <f t="shared" si="299"/>
        <v>#NUM!</v>
      </c>
      <c r="AO505" s="349" t="e">
        <f t="shared" si="287"/>
        <v>#NUM!</v>
      </c>
      <c r="AQ505" s="45">
        <v>394</v>
      </c>
      <c r="AR505" s="46">
        <f t="shared" si="308"/>
        <v>58288</v>
      </c>
      <c r="AS505" s="346" t="e">
        <f t="shared" si="300"/>
        <v>#NUM!</v>
      </c>
      <c r="AT505" s="347" t="e">
        <f t="shared" si="288"/>
        <v>#NUM!</v>
      </c>
      <c r="AU505" s="348" t="e">
        <f t="shared" si="301"/>
        <v>#NUM!</v>
      </c>
      <c r="AV505" s="349">
        <f t="shared" si="289"/>
        <v>0</v>
      </c>
    </row>
    <row r="506" spans="1:48" x14ac:dyDescent="0.45">
      <c r="A506" s="45">
        <v>395</v>
      </c>
      <c r="B506" s="46">
        <f t="shared" si="302"/>
        <v>58288</v>
      </c>
      <c r="C506" s="346" t="e">
        <f t="shared" si="274"/>
        <v>#NUM!</v>
      </c>
      <c r="D506" s="347" t="e">
        <f t="shared" si="279"/>
        <v>#NUM!</v>
      </c>
      <c r="E506" s="355" t="e">
        <f t="shared" si="280"/>
        <v>#NUM!</v>
      </c>
      <c r="F506" s="349" t="e">
        <f t="shared" si="290"/>
        <v>#NUM!</v>
      </c>
      <c r="H506" s="45">
        <v>395</v>
      </c>
      <c r="I506" s="46">
        <f t="shared" si="303"/>
        <v>58288</v>
      </c>
      <c r="J506" s="346" t="e">
        <f t="shared" si="281"/>
        <v>#NUM!</v>
      </c>
      <c r="K506" s="347" t="e">
        <f t="shared" si="276"/>
        <v>#NUM!</v>
      </c>
      <c r="L506" s="348" t="e">
        <f t="shared" si="275"/>
        <v>#NUM!</v>
      </c>
      <c r="M506" s="349" t="e">
        <f t="shared" si="291"/>
        <v>#NUM!</v>
      </c>
      <c r="O506" s="45">
        <v>395</v>
      </c>
      <c r="P506" s="46">
        <f t="shared" si="304"/>
        <v>58288</v>
      </c>
      <c r="Q506" s="346" t="e">
        <f t="shared" si="282"/>
        <v>#NUM!</v>
      </c>
      <c r="R506" s="347" t="e">
        <f t="shared" si="277"/>
        <v>#NUM!</v>
      </c>
      <c r="S506" s="348" t="e">
        <f t="shared" si="292"/>
        <v>#NUM!</v>
      </c>
      <c r="T506" s="349" t="e">
        <f t="shared" si="293"/>
        <v>#NUM!</v>
      </c>
      <c r="V506" s="45">
        <v>395</v>
      </c>
      <c r="W506" s="46">
        <f t="shared" si="305"/>
        <v>58288</v>
      </c>
      <c r="X506" s="346" t="e">
        <f t="shared" si="283"/>
        <v>#NUM!</v>
      </c>
      <c r="Y506" s="347" t="e">
        <f t="shared" si="278"/>
        <v>#NUM!</v>
      </c>
      <c r="Z506" s="348" t="e">
        <f t="shared" si="294"/>
        <v>#NUM!</v>
      </c>
      <c r="AA506" s="349" t="e">
        <f t="shared" si="295"/>
        <v>#NUM!</v>
      </c>
      <c r="AC506" s="45">
        <v>395</v>
      </c>
      <c r="AD506" s="46">
        <f t="shared" si="306"/>
        <v>58288</v>
      </c>
      <c r="AE506" s="346" t="e">
        <f t="shared" si="296"/>
        <v>#NUM!</v>
      </c>
      <c r="AF506" s="347" t="e">
        <f t="shared" si="284"/>
        <v>#NUM!</v>
      </c>
      <c r="AG506" s="348" t="e">
        <f t="shared" si="297"/>
        <v>#NUM!</v>
      </c>
      <c r="AH506" s="349" t="e">
        <f t="shared" si="285"/>
        <v>#NUM!</v>
      </c>
      <c r="AJ506" s="45">
        <v>395</v>
      </c>
      <c r="AK506" s="46">
        <f t="shared" si="307"/>
        <v>58288</v>
      </c>
      <c r="AL506" s="346" t="e">
        <f t="shared" si="298"/>
        <v>#NUM!</v>
      </c>
      <c r="AM506" s="347" t="e">
        <f t="shared" si="286"/>
        <v>#NUM!</v>
      </c>
      <c r="AN506" s="348" t="e">
        <f t="shared" si="299"/>
        <v>#NUM!</v>
      </c>
      <c r="AO506" s="349" t="e">
        <f t="shared" si="287"/>
        <v>#NUM!</v>
      </c>
      <c r="AQ506" s="45">
        <v>395</v>
      </c>
      <c r="AR506" s="46">
        <f t="shared" si="308"/>
        <v>58319</v>
      </c>
      <c r="AS506" s="346" t="e">
        <f t="shared" si="300"/>
        <v>#NUM!</v>
      </c>
      <c r="AT506" s="347" t="e">
        <f t="shared" si="288"/>
        <v>#NUM!</v>
      </c>
      <c r="AU506" s="348" t="e">
        <f t="shared" si="301"/>
        <v>#NUM!</v>
      </c>
      <c r="AV506" s="349">
        <f t="shared" si="289"/>
        <v>0</v>
      </c>
    </row>
    <row r="507" spans="1:48" ht="14.65" thickBot="1" x14ac:dyDescent="0.5">
      <c r="A507" s="47">
        <v>396</v>
      </c>
      <c r="B507" s="48">
        <f t="shared" si="302"/>
        <v>58319</v>
      </c>
      <c r="C507" s="350" t="e">
        <f t="shared" si="274"/>
        <v>#NUM!</v>
      </c>
      <c r="D507" s="351" t="e">
        <f t="shared" si="279"/>
        <v>#NUM!</v>
      </c>
      <c r="E507" s="356" t="e">
        <f t="shared" si="280"/>
        <v>#NUM!</v>
      </c>
      <c r="F507" s="353" t="e">
        <f t="shared" si="290"/>
        <v>#NUM!</v>
      </c>
      <c r="H507" s="47">
        <v>396</v>
      </c>
      <c r="I507" s="48">
        <f t="shared" si="303"/>
        <v>58319</v>
      </c>
      <c r="J507" s="350" t="e">
        <f t="shared" si="281"/>
        <v>#NUM!</v>
      </c>
      <c r="K507" s="351" t="e">
        <f t="shared" si="276"/>
        <v>#NUM!</v>
      </c>
      <c r="L507" s="352" t="e">
        <f t="shared" si="275"/>
        <v>#NUM!</v>
      </c>
      <c r="M507" s="353" t="e">
        <f t="shared" si="291"/>
        <v>#NUM!</v>
      </c>
      <c r="O507" s="47">
        <v>396</v>
      </c>
      <c r="P507" s="48">
        <f t="shared" si="304"/>
        <v>58319</v>
      </c>
      <c r="Q507" s="350" t="e">
        <f t="shared" si="282"/>
        <v>#NUM!</v>
      </c>
      <c r="R507" s="351" t="e">
        <f t="shared" si="277"/>
        <v>#NUM!</v>
      </c>
      <c r="S507" s="352" t="e">
        <f t="shared" si="292"/>
        <v>#NUM!</v>
      </c>
      <c r="T507" s="353" t="e">
        <f t="shared" si="293"/>
        <v>#NUM!</v>
      </c>
      <c r="V507" s="47">
        <v>396</v>
      </c>
      <c r="W507" s="48">
        <f t="shared" si="305"/>
        <v>58319</v>
      </c>
      <c r="X507" s="350" t="e">
        <f t="shared" si="283"/>
        <v>#NUM!</v>
      </c>
      <c r="Y507" s="351" t="e">
        <f t="shared" si="278"/>
        <v>#NUM!</v>
      </c>
      <c r="Z507" s="352" t="e">
        <f t="shared" si="294"/>
        <v>#NUM!</v>
      </c>
      <c r="AA507" s="353" t="e">
        <f t="shared" si="295"/>
        <v>#NUM!</v>
      </c>
      <c r="AC507" s="47">
        <v>396</v>
      </c>
      <c r="AD507" s="48">
        <f t="shared" si="306"/>
        <v>58319</v>
      </c>
      <c r="AE507" s="350" t="e">
        <f t="shared" si="296"/>
        <v>#NUM!</v>
      </c>
      <c r="AF507" s="351" t="e">
        <f t="shared" si="284"/>
        <v>#NUM!</v>
      </c>
      <c r="AG507" s="352" t="e">
        <f t="shared" si="297"/>
        <v>#NUM!</v>
      </c>
      <c r="AH507" s="353" t="e">
        <f t="shared" si="285"/>
        <v>#NUM!</v>
      </c>
      <c r="AJ507" s="47">
        <v>396</v>
      </c>
      <c r="AK507" s="48">
        <f t="shared" si="307"/>
        <v>58319</v>
      </c>
      <c r="AL507" s="350" t="e">
        <f t="shared" si="298"/>
        <v>#NUM!</v>
      </c>
      <c r="AM507" s="351" t="e">
        <f t="shared" si="286"/>
        <v>#NUM!</v>
      </c>
      <c r="AN507" s="352" t="e">
        <f t="shared" si="299"/>
        <v>#NUM!</v>
      </c>
      <c r="AO507" s="353" t="e">
        <f t="shared" si="287"/>
        <v>#NUM!</v>
      </c>
      <c r="AQ507" s="47">
        <v>396</v>
      </c>
      <c r="AR507" s="48">
        <f t="shared" si="308"/>
        <v>58349</v>
      </c>
      <c r="AS507" s="350" t="e">
        <f t="shared" si="300"/>
        <v>#NUM!</v>
      </c>
      <c r="AT507" s="351" t="e">
        <f t="shared" si="288"/>
        <v>#NUM!</v>
      </c>
      <c r="AU507" s="352" t="e">
        <f t="shared" si="301"/>
        <v>#NUM!</v>
      </c>
      <c r="AV507" s="353">
        <f t="shared" si="289"/>
        <v>0</v>
      </c>
    </row>
    <row r="508" spans="1:48" x14ac:dyDescent="0.45">
      <c r="A508" s="43">
        <v>397</v>
      </c>
      <c r="B508" s="44">
        <f t="shared" si="302"/>
        <v>58349</v>
      </c>
      <c r="C508" s="344" t="e">
        <f t="shared" si="274"/>
        <v>#NUM!</v>
      </c>
      <c r="D508" s="253" t="e">
        <f t="shared" si="279"/>
        <v>#NUM!</v>
      </c>
      <c r="E508" s="354" t="e">
        <f t="shared" si="280"/>
        <v>#NUM!</v>
      </c>
      <c r="F508" s="254" t="e">
        <f t="shared" si="290"/>
        <v>#NUM!</v>
      </c>
      <c r="H508" s="43">
        <v>397</v>
      </c>
      <c r="I508" s="44">
        <f t="shared" si="303"/>
        <v>58349</v>
      </c>
      <c r="J508" s="344" t="e">
        <f t="shared" si="281"/>
        <v>#NUM!</v>
      </c>
      <c r="K508" s="253" t="e">
        <f t="shared" si="276"/>
        <v>#NUM!</v>
      </c>
      <c r="L508" s="345" t="e">
        <f t="shared" si="275"/>
        <v>#NUM!</v>
      </c>
      <c r="M508" s="254" t="e">
        <f t="shared" si="291"/>
        <v>#NUM!</v>
      </c>
      <c r="O508" s="43">
        <v>397</v>
      </c>
      <c r="P508" s="44">
        <f t="shared" si="304"/>
        <v>58349</v>
      </c>
      <c r="Q508" s="344" t="e">
        <f t="shared" si="282"/>
        <v>#NUM!</v>
      </c>
      <c r="R508" s="253" t="e">
        <f t="shared" si="277"/>
        <v>#NUM!</v>
      </c>
      <c r="S508" s="345" t="e">
        <f t="shared" si="292"/>
        <v>#NUM!</v>
      </c>
      <c r="T508" s="254" t="e">
        <f t="shared" si="293"/>
        <v>#NUM!</v>
      </c>
      <c r="V508" s="43">
        <v>397</v>
      </c>
      <c r="W508" s="44">
        <f t="shared" si="305"/>
        <v>58349</v>
      </c>
      <c r="X508" s="344" t="e">
        <f t="shared" si="283"/>
        <v>#NUM!</v>
      </c>
      <c r="Y508" s="253" t="e">
        <f t="shared" si="278"/>
        <v>#NUM!</v>
      </c>
      <c r="Z508" s="345" t="e">
        <f t="shared" si="294"/>
        <v>#NUM!</v>
      </c>
      <c r="AA508" s="254" t="e">
        <f t="shared" si="295"/>
        <v>#NUM!</v>
      </c>
      <c r="AC508" s="43">
        <v>397</v>
      </c>
      <c r="AD508" s="44">
        <f t="shared" si="306"/>
        <v>58349</v>
      </c>
      <c r="AE508" s="344" t="e">
        <f t="shared" si="296"/>
        <v>#NUM!</v>
      </c>
      <c r="AF508" s="253" t="e">
        <f t="shared" si="284"/>
        <v>#NUM!</v>
      </c>
      <c r="AG508" s="345" t="e">
        <f t="shared" si="297"/>
        <v>#NUM!</v>
      </c>
      <c r="AH508" s="254" t="e">
        <f t="shared" si="285"/>
        <v>#NUM!</v>
      </c>
      <c r="AJ508" s="43">
        <v>397</v>
      </c>
      <c r="AK508" s="44">
        <f t="shared" si="307"/>
        <v>58349</v>
      </c>
      <c r="AL508" s="344" t="e">
        <f t="shared" si="298"/>
        <v>#NUM!</v>
      </c>
      <c r="AM508" s="253" t="e">
        <f t="shared" si="286"/>
        <v>#NUM!</v>
      </c>
      <c r="AN508" s="345" t="e">
        <f t="shared" si="299"/>
        <v>#NUM!</v>
      </c>
      <c r="AO508" s="254" t="e">
        <f t="shared" si="287"/>
        <v>#NUM!</v>
      </c>
      <c r="AQ508" s="43">
        <v>397</v>
      </c>
      <c r="AR508" s="44">
        <f t="shared" si="308"/>
        <v>58380</v>
      </c>
      <c r="AS508" s="344" t="e">
        <f t="shared" si="300"/>
        <v>#NUM!</v>
      </c>
      <c r="AT508" s="253" t="e">
        <f t="shared" si="288"/>
        <v>#NUM!</v>
      </c>
      <c r="AU508" s="345" t="e">
        <f t="shared" si="301"/>
        <v>#NUM!</v>
      </c>
      <c r="AV508" s="254">
        <f t="shared" si="289"/>
        <v>0</v>
      </c>
    </row>
    <row r="509" spans="1:48" x14ac:dyDescent="0.45">
      <c r="A509" s="45">
        <v>398</v>
      </c>
      <c r="B509" s="46">
        <f t="shared" si="302"/>
        <v>58380</v>
      </c>
      <c r="C509" s="346" t="e">
        <f t="shared" ref="C509:C572" si="309">C508-D509</f>
        <v>#NUM!</v>
      </c>
      <c r="D509" s="347" t="e">
        <f t="shared" si="279"/>
        <v>#NUM!</v>
      </c>
      <c r="E509" s="355" t="e">
        <f t="shared" si="280"/>
        <v>#NUM!</v>
      </c>
      <c r="F509" s="349" t="e">
        <f t="shared" si="290"/>
        <v>#NUM!</v>
      </c>
      <c r="H509" s="45">
        <v>398</v>
      </c>
      <c r="I509" s="46">
        <f t="shared" si="303"/>
        <v>58380</v>
      </c>
      <c r="J509" s="346" t="e">
        <f t="shared" si="281"/>
        <v>#NUM!</v>
      </c>
      <c r="K509" s="347" t="e">
        <f t="shared" si="276"/>
        <v>#NUM!</v>
      </c>
      <c r="L509" s="348" t="e">
        <f t="shared" ref="L509:L572" si="310">M509-K509</f>
        <v>#NUM!</v>
      </c>
      <c r="M509" s="349" t="e">
        <f t="shared" si="291"/>
        <v>#NUM!</v>
      </c>
      <c r="O509" s="45">
        <v>398</v>
      </c>
      <c r="P509" s="46">
        <f t="shared" si="304"/>
        <v>58380</v>
      </c>
      <c r="Q509" s="346" t="e">
        <f t="shared" si="282"/>
        <v>#NUM!</v>
      </c>
      <c r="R509" s="347" t="e">
        <f t="shared" si="277"/>
        <v>#NUM!</v>
      </c>
      <c r="S509" s="348" t="e">
        <f t="shared" si="292"/>
        <v>#NUM!</v>
      </c>
      <c r="T509" s="349" t="e">
        <f t="shared" si="293"/>
        <v>#NUM!</v>
      </c>
      <c r="V509" s="45">
        <v>398</v>
      </c>
      <c r="W509" s="46">
        <f t="shared" si="305"/>
        <v>58380</v>
      </c>
      <c r="X509" s="346" t="e">
        <f t="shared" si="283"/>
        <v>#NUM!</v>
      </c>
      <c r="Y509" s="347" t="e">
        <f t="shared" si="278"/>
        <v>#NUM!</v>
      </c>
      <c r="Z509" s="348" t="e">
        <f t="shared" si="294"/>
        <v>#NUM!</v>
      </c>
      <c r="AA509" s="349" t="e">
        <f t="shared" si="295"/>
        <v>#NUM!</v>
      </c>
      <c r="AC509" s="45">
        <v>398</v>
      </c>
      <c r="AD509" s="46">
        <f t="shared" si="306"/>
        <v>58380</v>
      </c>
      <c r="AE509" s="346" t="e">
        <f t="shared" si="296"/>
        <v>#NUM!</v>
      </c>
      <c r="AF509" s="347" t="e">
        <f t="shared" si="284"/>
        <v>#NUM!</v>
      </c>
      <c r="AG509" s="348" t="e">
        <f t="shared" si="297"/>
        <v>#NUM!</v>
      </c>
      <c r="AH509" s="349" t="e">
        <f t="shared" si="285"/>
        <v>#NUM!</v>
      </c>
      <c r="AJ509" s="45">
        <v>398</v>
      </c>
      <c r="AK509" s="46">
        <f t="shared" si="307"/>
        <v>58380</v>
      </c>
      <c r="AL509" s="346" t="e">
        <f t="shared" si="298"/>
        <v>#NUM!</v>
      </c>
      <c r="AM509" s="347" t="e">
        <f t="shared" si="286"/>
        <v>#NUM!</v>
      </c>
      <c r="AN509" s="348" t="e">
        <f t="shared" si="299"/>
        <v>#NUM!</v>
      </c>
      <c r="AO509" s="349" t="e">
        <f t="shared" si="287"/>
        <v>#NUM!</v>
      </c>
      <c r="AQ509" s="45">
        <v>398</v>
      </c>
      <c r="AR509" s="46">
        <f t="shared" si="308"/>
        <v>58410</v>
      </c>
      <c r="AS509" s="346" t="e">
        <f t="shared" si="300"/>
        <v>#NUM!</v>
      </c>
      <c r="AT509" s="347" t="e">
        <f t="shared" si="288"/>
        <v>#NUM!</v>
      </c>
      <c r="AU509" s="348" t="e">
        <f t="shared" si="301"/>
        <v>#NUM!</v>
      </c>
      <c r="AV509" s="349">
        <f t="shared" si="289"/>
        <v>0</v>
      </c>
    </row>
    <row r="510" spans="1:48" x14ac:dyDescent="0.45">
      <c r="A510" s="45">
        <v>399</v>
      </c>
      <c r="B510" s="46">
        <f t="shared" si="302"/>
        <v>58410</v>
      </c>
      <c r="C510" s="346" t="e">
        <f t="shared" si="309"/>
        <v>#NUM!</v>
      </c>
      <c r="D510" s="347" t="e">
        <f t="shared" si="279"/>
        <v>#NUM!</v>
      </c>
      <c r="E510" s="355" t="e">
        <f t="shared" si="280"/>
        <v>#NUM!</v>
      </c>
      <c r="F510" s="349" t="e">
        <f t="shared" si="290"/>
        <v>#NUM!</v>
      </c>
      <c r="H510" s="45">
        <v>399</v>
      </c>
      <c r="I510" s="46">
        <f t="shared" si="303"/>
        <v>58410</v>
      </c>
      <c r="J510" s="346" t="e">
        <f t="shared" si="281"/>
        <v>#NUM!</v>
      </c>
      <c r="K510" s="347" t="e">
        <f t="shared" si="276"/>
        <v>#NUM!</v>
      </c>
      <c r="L510" s="348" t="e">
        <f t="shared" si="310"/>
        <v>#NUM!</v>
      </c>
      <c r="M510" s="349" t="e">
        <f t="shared" si="291"/>
        <v>#NUM!</v>
      </c>
      <c r="O510" s="45">
        <v>399</v>
      </c>
      <c r="P510" s="46">
        <f t="shared" si="304"/>
        <v>58410</v>
      </c>
      <c r="Q510" s="346" t="e">
        <f t="shared" si="282"/>
        <v>#NUM!</v>
      </c>
      <c r="R510" s="347" t="e">
        <f t="shared" si="277"/>
        <v>#NUM!</v>
      </c>
      <c r="S510" s="348" t="e">
        <f t="shared" si="292"/>
        <v>#NUM!</v>
      </c>
      <c r="T510" s="349" t="e">
        <f t="shared" si="293"/>
        <v>#NUM!</v>
      </c>
      <c r="V510" s="45">
        <v>399</v>
      </c>
      <c r="W510" s="46">
        <f t="shared" si="305"/>
        <v>58410</v>
      </c>
      <c r="X510" s="346" t="e">
        <f t="shared" si="283"/>
        <v>#NUM!</v>
      </c>
      <c r="Y510" s="347" t="e">
        <f t="shared" si="278"/>
        <v>#NUM!</v>
      </c>
      <c r="Z510" s="348" t="e">
        <f t="shared" si="294"/>
        <v>#NUM!</v>
      </c>
      <c r="AA510" s="349" t="e">
        <f t="shared" si="295"/>
        <v>#NUM!</v>
      </c>
      <c r="AC510" s="45">
        <v>399</v>
      </c>
      <c r="AD510" s="46">
        <f t="shared" si="306"/>
        <v>58410</v>
      </c>
      <c r="AE510" s="346" t="e">
        <f t="shared" si="296"/>
        <v>#NUM!</v>
      </c>
      <c r="AF510" s="347" t="e">
        <f t="shared" si="284"/>
        <v>#NUM!</v>
      </c>
      <c r="AG510" s="348" t="e">
        <f t="shared" si="297"/>
        <v>#NUM!</v>
      </c>
      <c r="AH510" s="349" t="e">
        <f t="shared" si="285"/>
        <v>#NUM!</v>
      </c>
      <c r="AJ510" s="45">
        <v>399</v>
      </c>
      <c r="AK510" s="46">
        <f t="shared" si="307"/>
        <v>58410</v>
      </c>
      <c r="AL510" s="346" t="e">
        <f t="shared" si="298"/>
        <v>#NUM!</v>
      </c>
      <c r="AM510" s="347" t="e">
        <f t="shared" si="286"/>
        <v>#NUM!</v>
      </c>
      <c r="AN510" s="348" t="e">
        <f t="shared" si="299"/>
        <v>#NUM!</v>
      </c>
      <c r="AO510" s="349" t="e">
        <f t="shared" si="287"/>
        <v>#NUM!</v>
      </c>
      <c r="AQ510" s="45">
        <v>399</v>
      </c>
      <c r="AR510" s="46">
        <f t="shared" si="308"/>
        <v>58441</v>
      </c>
      <c r="AS510" s="346" t="e">
        <f t="shared" si="300"/>
        <v>#NUM!</v>
      </c>
      <c r="AT510" s="347" t="e">
        <f t="shared" si="288"/>
        <v>#NUM!</v>
      </c>
      <c r="AU510" s="348" t="e">
        <f t="shared" si="301"/>
        <v>#NUM!</v>
      </c>
      <c r="AV510" s="349">
        <f t="shared" si="289"/>
        <v>0</v>
      </c>
    </row>
    <row r="511" spans="1:48" x14ac:dyDescent="0.45">
      <c r="A511" s="45">
        <v>400</v>
      </c>
      <c r="B511" s="46">
        <f t="shared" si="302"/>
        <v>58441</v>
      </c>
      <c r="C511" s="346" t="e">
        <f t="shared" si="309"/>
        <v>#NUM!</v>
      </c>
      <c r="D511" s="347" t="e">
        <f t="shared" si="279"/>
        <v>#NUM!</v>
      </c>
      <c r="E511" s="355" t="e">
        <f t="shared" si="280"/>
        <v>#NUM!</v>
      </c>
      <c r="F511" s="349" t="e">
        <f t="shared" si="290"/>
        <v>#NUM!</v>
      </c>
      <c r="H511" s="45">
        <v>400</v>
      </c>
      <c r="I511" s="46">
        <f t="shared" si="303"/>
        <v>58441</v>
      </c>
      <c r="J511" s="346" t="e">
        <f t="shared" si="281"/>
        <v>#NUM!</v>
      </c>
      <c r="K511" s="347" t="e">
        <f t="shared" si="276"/>
        <v>#NUM!</v>
      </c>
      <c r="L511" s="348" t="e">
        <f t="shared" si="310"/>
        <v>#NUM!</v>
      </c>
      <c r="M511" s="349" t="e">
        <f t="shared" si="291"/>
        <v>#NUM!</v>
      </c>
      <c r="O511" s="45">
        <v>400</v>
      </c>
      <c r="P511" s="46">
        <f t="shared" si="304"/>
        <v>58441</v>
      </c>
      <c r="Q511" s="346" t="e">
        <f t="shared" si="282"/>
        <v>#NUM!</v>
      </c>
      <c r="R511" s="347" t="e">
        <f t="shared" si="277"/>
        <v>#NUM!</v>
      </c>
      <c r="S511" s="348" t="e">
        <f t="shared" si="292"/>
        <v>#NUM!</v>
      </c>
      <c r="T511" s="349" t="e">
        <f t="shared" si="293"/>
        <v>#NUM!</v>
      </c>
      <c r="V511" s="45">
        <v>400</v>
      </c>
      <c r="W511" s="46">
        <f t="shared" si="305"/>
        <v>58441</v>
      </c>
      <c r="X511" s="346" t="e">
        <f t="shared" si="283"/>
        <v>#NUM!</v>
      </c>
      <c r="Y511" s="347" t="e">
        <f t="shared" si="278"/>
        <v>#NUM!</v>
      </c>
      <c r="Z511" s="348" t="e">
        <f t="shared" si="294"/>
        <v>#NUM!</v>
      </c>
      <c r="AA511" s="349" t="e">
        <f t="shared" si="295"/>
        <v>#NUM!</v>
      </c>
      <c r="AC511" s="45">
        <v>400</v>
      </c>
      <c r="AD511" s="46">
        <f t="shared" si="306"/>
        <v>58441</v>
      </c>
      <c r="AE511" s="346" t="e">
        <f t="shared" si="296"/>
        <v>#NUM!</v>
      </c>
      <c r="AF511" s="347" t="e">
        <f t="shared" si="284"/>
        <v>#NUM!</v>
      </c>
      <c r="AG511" s="348" t="e">
        <f t="shared" si="297"/>
        <v>#NUM!</v>
      </c>
      <c r="AH511" s="349" t="e">
        <f t="shared" si="285"/>
        <v>#NUM!</v>
      </c>
      <c r="AJ511" s="45">
        <v>400</v>
      </c>
      <c r="AK511" s="46">
        <f t="shared" si="307"/>
        <v>58441</v>
      </c>
      <c r="AL511" s="346" t="e">
        <f t="shared" si="298"/>
        <v>#NUM!</v>
      </c>
      <c r="AM511" s="347" t="e">
        <f t="shared" si="286"/>
        <v>#NUM!</v>
      </c>
      <c r="AN511" s="348" t="e">
        <f t="shared" si="299"/>
        <v>#NUM!</v>
      </c>
      <c r="AO511" s="349" t="e">
        <f t="shared" si="287"/>
        <v>#NUM!</v>
      </c>
      <c r="AQ511" s="45">
        <v>400</v>
      </c>
      <c r="AR511" s="46">
        <f t="shared" si="308"/>
        <v>58472</v>
      </c>
      <c r="AS511" s="346" t="e">
        <f t="shared" si="300"/>
        <v>#NUM!</v>
      </c>
      <c r="AT511" s="347" t="e">
        <f t="shared" si="288"/>
        <v>#NUM!</v>
      </c>
      <c r="AU511" s="348" t="e">
        <f t="shared" si="301"/>
        <v>#NUM!</v>
      </c>
      <c r="AV511" s="349">
        <f t="shared" si="289"/>
        <v>0</v>
      </c>
    </row>
    <row r="512" spans="1:48" x14ac:dyDescent="0.45">
      <c r="A512" s="45">
        <v>401</v>
      </c>
      <c r="B512" s="46">
        <f t="shared" si="302"/>
        <v>58472</v>
      </c>
      <c r="C512" s="346" t="e">
        <f t="shared" si="309"/>
        <v>#NUM!</v>
      </c>
      <c r="D512" s="347" t="e">
        <f t="shared" si="279"/>
        <v>#NUM!</v>
      </c>
      <c r="E512" s="355" t="e">
        <f t="shared" si="280"/>
        <v>#NUM!</v>
      </c>
      <c r="F512" s="349" t="e">
        <f t="shared" si="290"/>
        <v>#NUM!</v>
      </c>
      <c r="H512" s="45">
        <v>401</v>
      </c>
      <c r="I512" s="46">
        <f t="shared" si="303"/>
        <v>58472</v>
      </c>
      <c r="J512" s="346" t="e">
        <f t="shared" si="281"/>
        <v>#NUM!</v>
      </c>
      <c r="K512" s="347" t="e">
        <f t="shared" si="276"/>
        <v>#NUM!</v>
      </c>
      <c r="L512" s="348" t="e">
        <f t="shared" si="310"/>
        <v>#NUM!</v>
      </c>
      <c r="M512" s="349" t="e">
        <f t="shared" si="291"/>
        <v>#NUM!</v>
      </c>
      <c r="O512" s="45">
        <v>401</v>
      </c>
      <c r="P512" s="46">
        <f t="shared" si="304"/>
        <v>58472</v>
      </c>
      <c r="Q512" s="346" t="e">
        <f t="shared" si="282"/>
        <v>#NUM!</v>
      </c>
      <c r="R512" s="347" t="e">
        <f t="shared" si="277"/>
        <v>#NUM!</v>
      </c>
      <c r="S512" s="348" t="e">
        <f t="shared" si="292"/>
        <v>#NUM!</v>
      </c>
      <c r="T512" s="349" t="e">
        <f t="shared" si="293"/>
        <v>#NUM!</v>
      </c>
      <c r="V512" s="45">
        <v>401</v>
      </c>
      <c r="W512" s="46">
        <f t="shared" si="305"/>
        <v>58472</v>
      </c>
      <c r="X512" s="346" t="e">
        <f t="shared" si="283"/>
        <v>#NUM!</v>
      </c>
      <c r="Y512" s="347" t="e">
        <f t="shared" si="278"/>
        <v>#NUM!</v>
      </c>
      <c r="Z512" s="348" t="e">
        <f t="shared" si="294"/>
        <v>#NUM!</v>
      </c>
      <c r="AA512" s="349" t="e">
        <f t="shared" si="295"/>
        <v>#NUM!</v>
      </c>
      <c r="AC512" s="45">
        <v>401</v>
      </c>
      <c r="AD512" s="46">
        <f t="shared" si="306"/>
        <v>58472</v>
      </c>
      <c r="AE512" s="346" t="e">
        <f t="shared" si="296"/>
        <v>#NUM!</v>
      </c>
      <c r="AF512" s="347" t="e">
        <f t="shared" si="284"/>
        <v>#NUM!</v>
      </c>
      <c r="AG512" s="348" t="e">
        <f t="shared" si="297"/>
        <v>#NUM!</v>
      </c>
      <c r="AH512" s="349" t="e">
        <f t="shared" si="285"/>
        <v>#NUM!</v>
      </c>
      <c r="AJ512" s="45">
        <v>401</v>
      </c>
      <c r="AK512" s="46">
        <f t="shared" si="307"/>
        <v>58472</v>
      </c>
      <c r="AL512" s="346" t="e">
        <f t="shared" si="298"/>
        <v>#NUM!</v>
      </c>
      <c r="AM512" s="347" t="e">
        <f t="shared" si="286"/>
        <v>#NUM!</v>
      </c>
      <c r="AN512" s="348" t="e">
        <f t="shared" si="299"/>
        <v>#NUM!</v>
      </c>
      <c r="AO512" s="349" t="e">
        <f t="shared" si="287"/>
        <v>#NUM!</v>
      </c>
      <c r="AQ512" s="45">
        <v>401</v>
      </c>
      <c r="AR512" s="46">
        <f t="shared" si="308"/>
        <v>58501</v>
      </c>
      <c r="AS512" s="346" t="e">
        <f t="shared" si="300"/>
        <v>#NUM!</v>
      </c>
      <c r="AT512" s="347" t="e">
        <f t="shared" si="288"/>
        <v>#NUM!</v>
      </c>
      <c r="AU512" s="348" t="e">
        <f t="shared" si="301"/>
        <v>#NUM!</v>
      </c>
      <c r="AV512" s="349">
        <f t="shared" si="289"/>
        <v>0</v>
      </c>
    </row>
    <row r="513" spans="1:48" x14ac:dyDescent="0.45">
      <c r="A513" s="45">
        <v>402</v>
      </c>
      <c r="B513" s="46">
        <f t="shared" si="302"/>
        <v>58501</v>
      </c>
      <c r="C513" s="346" t="e">
        <f t="shared" si="309"/>
        <v>#NUM!</v>
      </c>
      <c r="D513" s="347" t="e">
        <f t="shared" si="279"/>
        <v>#NUM!</v>
      </c>
      <c r="E513" s="355" t="e">
        <f t="shared" si="280"/>
        <v>#NUM!</v>
      </c>
      <c r="F513" s="349" t="e">
        <f t="shared" si="290"/>
        <v>#NUM!</v>
      </c>
      <c r="H513" s="45">
        <v>402</v>
      </c>
      <c r="I513" s="46">
        <f t="shared" si="303"/>
        <v>58501</v>
      </c>
      <c r="J513" s="346" t="e">
        <f t="shared" si="281"/>
        <v>#NUM!</v>
      </c>
      <c r="K513" s="347" t="e">
        <f t="shared" si="276"/>
        <v>#NUM!</v>
      </c>
      <c r="L513" s="348" t="e">
        <f t="shared" si="310"/>
        <v>#NUM!</v>
      </c>
      <c r="M513" s="349" t="e">
        <f t="shared" si="291"/>
        <v>#NUM!</v>
      </c>
      <c r="O513" s="45">
        <v>402</v>
      </c>
      <c r="P513" s="46">
        <f t="shared" si="304"/>
        <v>58501</v>
      </c>
      <c r="Q513" s="346" t="e">
        <f t="shared" si="282"/>
        <v>#NUM!</v>
      </c>
      <c r="R513" s="347" t="e">
        <f t="shared" si="277"/>
        <v>#NUM!</v>
      </c>
      <c r="S513" s="348" t="e">
        <f t="shared" si="292"/>
        <v>#NUM!</v>
      </c>
      <c r="T513" s="349" t="e">
        <f t="shared" si="293"/>
        <v>#NUM!</v>
      </c>
      <c r="V513" s="45">
        <v>402</v>
      </c>
      <c r="W513" s="46">
        <f t="shared" si="305"/>
        <v>58501</v>
      </c>
      <c r="X513" s="346" t="e">
        <f t="shared" si="283"/>
        <v>#NUM!</v>
      </c>
      <c r="Y513" s="347" t="e">
        <f t="shared" si="278"/>
        <v>#NUM!</v>
      </c>
      <c r="Z513" s="348" t="e">
        <f t="shared" si="294"/>
        <v>#NUM!</v>
      </c>
      <c r="AA513" s="349" t="e">
        <f t="shared" si="295"/>
        <v>#NUM!</v>
      </c>
      <c r="AC513" s="45">
        <v>402</v>
      </c>
      <c r="AD513" s="46">
        <f t="shared" si="306"/>
        <v>58501</v>
      </c>
      <c r="AE513" s="346" t="e">
        <f t="shared" si="296"/>
        <v>#NUM!</v>
      </c>
      <c r="AF513" s="347" t="e">
        <f t="shared" si="284"/>
        <v>#NUM!</v>
      </c>
      <c r="AG513" s="348" t="e">
        <f t="shared" si="297"/>
        <v>#NUM!</v>
      </c>
      <c r="AH513" s="349" t="e">
        <f t="shared" si="285"/>
        <v>#NUM!</v>
      </c>
      <c r="AJ513" s="45">
        <v>402</v>
      </c>
      <c r="AK513" s="46">
        <f t="shared" si="307"/>
        <v>58501</v>
      </c>
      <c r="AL513" s="346" t="e">
        <f t="shared" si="298"/>
        <v>#NUM!</v>
      </c>
      <c r="AM513" s="347" t="e">
        <f t="shared" si="286"/>
        <v>#NUM!</v>
      </c>
      <c r="AN513" s="348" t="e">
        <f t="shared" si="299"/>
        <v>#NUM!</v>
      </c>
      <c r="AO513" s="349" t="e">
        <f t="shared" si="287"/>
        <v>#NUM!</v>
      </c>
      <c r="AQ513" s="45">
        <v>402</v>
      </c>
      <c r="AR513" s="46">
        <f t="shared" si="308"/>
        <v>58532</v>
      </c>
      <c r="AS513" s="346" t="e">
        <f t="shared" si="300"/>
        <v>#NUM!</v>
      </c>
      <c r="AT513" s="347" t="e">
        <f t="shared" si="288"/>
        <v>#NUM!</v>
      </c>
      <c r="AU513" s="348" t="e">
        <f t="shared" si="301"/>
        <v>#NUM!</v>
      </c>
      <c r="AV513" s="349">
        <f t="shared" si="289"/>
        <v>0</v>
      </c>
    </row>
    <row r="514" spans="1:48" x14ac:dyDescent="0.45">
      <c r="A514" s="45">
        <v>403</v>
      </c>
      <c r="B514" s="46">
        <f t="shared" si="302"/>
        <v>58532</v>
      </c>
      <c r="C514" s="346" t="e">
        <f t="shared" si="309"/>
        <v>#NUM!</v>
      </c>
      <c r="D514" s="347" t="e">
        <f t="shared" si="279"/>
        <v>#NUM!</v>
      </c>
      <c r="E514" s="355" t="e">
        <f t="shared" si="280"/>
        <v>#NUM!</v>
      </c>
      <c r="F514" s="349" t="e">
        <f t="shared" si="290"/>
        <v>#NUM!</v>
      </c>
      <c r="H514" s="45">
        <v>403</v>
      </c>
      <c r="I514" s="46">
        <f t="shared" si="303"/>
        <v>58532</v>
      </c>
      <c r="J514" s="346" t="e">
        <f t="shared" si="281"/>
        <v>#NUM!</v>
      </c>
      <c r="K514" s="347" t="e">
        <f t="shared" si="276"/>
        <v>#NUM!</v>
      </c>
      <c r="L514" s="348" t="e">
        <f t="shared" si="310"/>
        <v>#NUM!</v>
      </c>
      <c r="M514" s="349" t="e">
        <f t="shared" si="291"/>
        <v>#NUM!</v>
      </c>
      <c r="O514" s="45">
        <v>403</v>
      </c>
      <c r="P514" s="46">
        <f t="shared" si="304"/>
        <v>58532</v>
      </c>
      <c r="Q514" s="346" t="e">
        <f t="shared" si="282"/>
        <v>#NUM!</v>
      </c>
      <c r="R514" s="347" t="e">
        <f t="shared" si="277"/>
        <v>#NUM!</v>
      </c>
      <c r="S514" s="348" t="e">
        <f t="shared" si="292"/>
        <v>#NUM!</v>
      </c>
      <c r="T514" s="349" t="e">
        <f t="shared" si="293"/>
        <v>#NUM!</v>
      </c>
      <c r="V514" s="45">
        <v>403</v>
      </c>
      <c r="W514" s="46">
        <f t="shared" si="305"/>
        <v>58532</v>
      </c>
      <c r="X514" s="346" t="e">
        <f t="shared" si="283"/>
        <v>#NUM!</v>
      </c>
      <c r="Y514" s="347" t="e">
        <f t="shared" si="278"/>
        <v>#NUM!</v>
      </c>
      <c r="Z514" s="348" t="e">
        <f t="shared" si="294"/>
        <v>#NUM!</v>
      </c>
      <c r="AA514" s="349" t="e">
        <f t="shared" si="295"/>
        <v>#NUM!</v>
      </c>
      <c r="AC514" s="45">
        <v>403</v>
      </c>
      <c r="AD514" s="46">
        <f t="shared" si="306"/>
        <v>58532</v>
      </c>
      <c r="AE514" s="346" t="e">
        <f t="shared" si="296"/>
        <v>#NUM!</v>
      </c>
      <c r="AF514" s="347" t="e">
        <f t="shared" si="284"/>
        <v>#NUM!</v>
      </c>
      <c r="AG514" s="348" t="e">
        <f t="shared" si="297"/>
        <v>#NUM!</v>
      </c>
      <c r="AH514" s="349" t="e">
        <f t="shared" si="285"/>
        <v>#NUM!</v>
      </c>
      <c r="AJ514" s="45">
        <v>403</v>
      </c>
      <c r="AK514" s="46">
        <f t="shared" si="307"/>
        <v>58532</v>
      </c>
      <c r="AL514" s="346" t="e">
        <f t="shared" si="298"/>
        <v>#NUM!</v>
      </c>
      <c r="AM514" s="347" t="e">
        <f t="shared" si="286"/>
        <v>#NUM!</v>
      </c>
      <c r="AN514" s="348" t="e">
        <f t="shared" si="299"/>
        <v>#NUM!</v>
      </c>
      <c r="AO514" s="349" t="e">
        <f t="shared" si="287"/>
        <v>#NUM!</v>
      </c>
      <c r="AQ514" s="45">
        <v>403</v>
      </c>
      <c r="AR514" s="46">
        <f t="shared" si="308"/>
        <v>58562</v>
      </c>
      <c r="AS514" s="346" t="e">
        <f t="shared" si="300"/>
        <v>#NUM!</v>
      </c>
      <c r="AT514" s="347" t="e">
        <f t="shared" si="288"/>
        <v>#NUM!</v>
      </c>
      <c r="AU514" s="348" t="e">
        <f t="shared" si="301"/>
        <v>#NUM!</v>
      </c>
      <c r="AV514" s="349">
        <f t="shared" si="289"/>
        <v>0</v>
      </c>
    </row>
    <row r="515" spans="1:48" x14ac:dyDescent="0.45">
      <c r="A515" s="45">
        <v>404</v>
      </c>
      <c r="B515" s="46">
        <f t="shared" si="302"/>
        <v>58562</v>
      </c>
      <c r="C515" s="346" t="e">
        <f t="shared" si="309"/>
        <v>#NUM!</v>
      </c>
      <c r="D515" s="347" t="e">
        <f t="shared" si="279"/>
        <v>#NUM!</v>
      </c>
      <c r="E515" s="355" t="e">
        <f t="shared" si="280"/>
        <v>#NUM!</v>
      </c>
      <c r="F515" s="349" t="e">
        <f t="shared" si="290"/>
        <v>#NUM!</v>
      </c>
      <c r="H515" s="45">
        <v>404</v>
      </c>
      <c r="I515" s="46">
        <f t="shared" si="303"/>
        <v>58562</v>
      </c>
      <c r="J515" s="346" t="e">
        <f t="shared" si="281"/>
        <v>#NUM!</v>
      </c>
      <c r="K515" s="347" t="e">
        <f t="shared" si="276"/>
        <v>#NUM!</v>
      </c>
      <c r="L515" s="348" t="e">
        <f t="shared" si="310"/>
        <v>#NUM!</v>
      </c>
      <c r="M515" s="349" t="e">
        <f t="shared" si="291"/>
        <v>#NUM!</v>
      </c>
      <c r="O515" s="45">
        <v>404</v>
      </c>
      <c r="P515" s="46">
        <f t="shared" si="304"/>
        <v>58562</v>
      </c>
      <c r="Q515" s="346" t="e">
        <f t="shared" si="282"/>
        <v>#NUM!</v>
      </c>
      <c r="R515" s="347" t="e">
        <f t="shared" si="277"/>
        <v>#NUM!</v>
      </c>
      <c r="S515" s="348" t="e">
        <f t="shared" si="292"/>
        <v>#NUM!</v>
      </c>
      <c r="T515" s="349" t="e">
        <f t="shared" si="293"/>
        <v>#NUM!</v>
      </c>
      <c r="V515" s="45">
        <v>404</v>
      </c>
      <c r="W515" s="46">
        <f t="shared" si="305"/>
        <v>58562</v>
      </c>
      <c r="X515" s="346" t="e">
        <f t="shared" si="283"/>
        <v>#NUM!</v>
      </c>
      <c r="Y515" s="347" t="e">
        <f t="shared" si="278"/>
        <v>#NUM!</v>
      </c>
      <c r="Z515" s="348" t="e">
        <f t="shared" si="294"/>
        <v>#NUM!</v>
      </c>
      <c r="AA515" s="349" t="e">
        <f t="shared" si="295"/>
        <v>#NUM!</v>
      </c>
      <c r="AC515" s="45">
        <v>404</v>
      </c>
      <c r="AD515" s="46">
        <f t="shared" si="306"/>
        <v>58562</v>
      </c>
      <c r="AE515" s="346" t="e">
        <f t="shared" si="296"/>
        <v>#NUM!</v>
      </c>
      <c r="AF515" s="347" t="e">
        <f t="shared" si="284"/>
        <v>#NUM!</v>
      </c>
      <c r="AG515" s="348" t="e">
        <f t="shared" si="297"/>
        <v>#NUM!</v>
      </c>
      <c r="AH515" s="349" t="e">
        <f t="shared" si="285"/>
        <v>#NUM!</v>
      </c>
      <c r="AJ515" s="45">
        <v>404</v>
      </c>
      <c r="AK515" s="46">
        <f t="shared" si="307"/>
        <v>58562</v>
      </c>
      <c r="AL515" s="346" t="e">
        <f t="shared" si="298"/>
        <v>#NUM!</v>
      </c>
      <c r="AM515" s="347" t="e">
        <f t="shared" si="286"/>
        <v>#NUM!</v>
      </c>
      <c r="AN515" s="348" t="e">
        <f t="shared" si="299"/>
        <v>#NUM!</v>
      </c>
      <c r="AO515" s="349" t="e">
        <f t="shared" si="287"/>
        <v>#NUM!</v>
      </c>
      <c r="AQ515" s="45">
        <v>404</v>
      </c>
      <c r="AR515" s="46">
        <f t="shared" si="308"/>
        <v>58593</v>
      </c>
      <c r="AS515" s="346" t="e">
        <f t="shared" si="300"/>
        <v>#NUM!</v>
      </c>
      <c r="AT515" s="347" t="e">
        <f t="shared" si="288"/>
        <v>#NUM!</v>
      </c>
      <c r="AU515" s="348" t="e">
        <f t="shared" si="301"/>
        <v>#NUM!</v>
      </c>
      <c r="AV515" s="349">
        <f t="shared" si="289"/>
        <v>0</v>
      </c>
    </row>
    <row r="516" spans="1:48" x14ac:dyDescent="0.45">
      <c r="A516" s="45">
        <v>405</v>
      </c>
      <c r="B516" s="46">
        <f t="shared" si="302"/>
        <v>58593</v>
      </c>
      <c r="C516" s="346" t="e">
        <f t="shared" si="309"/>
        <v>#NUM!</v>
      </c>
      <c r="D516" s="347" t="e">
        <f t="shared" si="279"/>
        <v>#NUM!</v>
      </c>
      <c r="E516" s="355" t="e">
        <f t="shared" si="280"/>
        <v>#NUM!</v>
      </c>
      <c r="F516" s="349" t="e">
        <f t="shared" si="290"/>
        <v>#NUM!</v>
      </c>
      <c r="H516" s="45">
        <v>405</v>
      </c>
      <c r="I516" s="46">
        <f t="shared" si="303"/>
        <v>58593</v>
      </c>
      <c r="J516" s="346" t="e">
        <f t="shared" si="281"/>
        <v>#NUM!</v>
      </c>
      <c r="K516" s="347" t="e">
        <f t="shared" si="276"/>
        <v>#NUM!</v>
      </c>
      <c r="L516" s="348" t="e">
        <f t="shared" si="310"/>
        <v>#NUM!</v>
      </c>
      <c r="M516" s="349" t="e">
        <f t="shared" si="291"/>
        <v>#NUM!</v>
      </c>
      <c r="O516" s="45">
        <v>405</v>
      </c>
      <c r="P516" s="46">
        <f t="shared" si="304"/>
        <v>58593</v>
      </c>
      <c r="Q516" s="346" t="e">
        <f t="shared" si="282"/>
        <v>#NUM!</v>
      </c>
      <c r="R516" s="347" t="e">
        <f t="shared" si="277"/>
        <v>#NUM!</v>
      </c>
      <c r="S516" s="348" t="e">
        <f t="shared" si="292"/>
        <v>#NUM!</v>
      </c>
      <c r="T516" s="349" t="e">
        <f t="shared" si="293"/>
        <v>#NUM!</v>
      </c>
      <c r="V516" s="45">
        <v>405</v>
      </c>
      <c r="W516" s="46">
        <f t="shared" si="305"/>
        <v>58593</v>
      </c>
      <c r="X516" s="346" t="e">
        <f t="shared" si="283"/>
        <v>#NUM!</v>
      </c>
      <c r="Y516" s="347" t="e">
        <f t="shared" si="278"/>
        <v>#NUM!</v>
      </c>
      <c r="Z516" s="348" t="e">
        <f t="shared" si="294"/>
        <v>#NUM!</v>
      </c>
      <c r="AA516" s="349" t="e">
        <f t="shared" si="295"/>
        <v>#NUM!</v>
      </c>
      <c r="AC516" s="45">
        <v>405</v>
      </c>
      <c r="AD516" s="46">
        <f t="shared" si="306"/>
        <v>58593</v>
      </c>
      <c r="AE516" s="346" t="e">
        <f t="shared" si="296"/>
        <v>#NUM!</v>
      </c>
      <c r="AF516" s="347" t="e">
        <f t="shared" si="284"/>
        <v>#NUM!</v>
      </c>
      <c r="AG516" s="348" t="e">
        <f t="shared" si="297"/>
        <v>#NUM!</v>
      </c>
      <c r="AH516" s="349" t="e">
        <f t="shared" si="285"/>
        <v>#NUM!</v>
      </c>
      <c r="AJ516" s="45">
        <v>405</v>
      </c>
      <c r="AK516" s="46">
        <f t="shared" si="307"/>
        <v>58593</v>
      </c>
      <c r="AL516" s="346" t="e">
        <f t="shared" si="298"/>
        <v>#NUM!</v>
      </c>
      <c r="AM516" s="347" t="e">
        <f t="shared" si="286"/>
        <v>#NUM!</v>
      </c>
      <c r="AN516" s="348" t="e">
        <f t="shared" si="299"/>
        <v>#NUM!</v>
      </c>
      <c r="AO516" s="349" t="e">
        <f t="shared" si="287"/>
        <v>#NUM!</v>
      </c>
      <c r="AQ516" s="45">
        <v>405</v>
      </c>
      <c r="AR516" s="46">
        <f t="shared" si="308"/>
        <v>58623</v>
      </c>
      <c r="AS516" s="346" t="e">
        <f t="shared" si="300"/>
        <v>#NUM!</v>
      </c>
      <c r="AT516" s="347" t="e">
        <f t="shared" si="288"/>
        <v>#NUM!</v>
      </c>
      <c r="AU516" s="348" t="e">
        <f t="shared" si="301"/>
        <v>#NUM!</v>
      </c>
      <c r="AV516" s="349">
        <f t="shared" si="289"/>
        <v>0</v>
      </c>
    </row>
    <row r="517" spans="1:48" x14ac:dyDescent="0.45">
      <c r="A517" s="45">
        <v>406</v>
      </c>
      <c r="B517" s="46">
        <f t="shared" si="302"/>
        <v>58623</v>
      </c>
      <c r="C517" s="346" t="e">
        <f t="shared" si="309"/>
        <v>#NUM!</v>
      </c>
      <c r="D517" s="347" t="e">
        <f t="shared" si="279"/>
        <v>#NUM!</v>
      </c>
      <c r="E517" s="355" t="e">
        <f t="shared" si="280"/>
        <v>#NUM!</v>
      </c>
      <c r="F517" s="349" t="e">
        <f t="shared" si="290"/>
        <v>#NUM!</v>
      </c>
      <c r="H517" s="45">
        <v>406</v>
      </c>
      <c r="I517" s="46">
        <f t="shared" si="303"/>
        <v>58623</v>
      </c>
      <c r="J517" s="346" t="e">
        <f t="shared" si="281"/>
        <v>#NUM!</v>
      </c>
      <c r="K517" s="347" t="e">
        <f t="shared" si="276"/>
        <v>#NUM!</v>
      </c>
      <c r="L517" s="348" t="e">
        <f t="shared" si="310"/>
        <v>#NUM!</v>
      </c>
      <c r="M517" s="349" t="e">
        <f t="shared" si="291"/>
        <v>#NUM!</v>
      </c>
      <c r="O517" s="45">
        <v>406</v>
      </c>
      <c r="P517" s="46">
        <f t="shared" si="304"/>
        <v>58623</v>
      </c>
      <c r="Q517" s="346" t="e">
        <f t="shared" si="282"/>
        <v>#NUM!</v>
      </c>
      <c r="R517" s="347" t="e">
        <f t="shared" si="277"/>
        <v>#NUM!</v>
      </c>
      <c r="S517" s="348" t="e">
        <f t="shared" si="292"/>
        <v>#NUM!</v>
      </c>
      <c r="T517" s="349" t="e">
        <f t="shared" si="293"/>
        <v>#NUM!</v>
      </c>
      <c r="V517" s="45">
        <v>406</v>
      </c>
      <c r="W517" s="46">
        <f t="shared" si="305"/>
        <v>58623</v>
      </c>
      <c r="X517" s="346" t="e">
        <f t="shared" si="283"/>
        <v>#NUM!</v>
      </c>
      <c r="Y517" s="347" t="e">
        <f t="shared" si="278"/>
        <v>#NUM!</v>
      </c>
      <c r="Z517" s="348" t="e">
        <f t="shared" si="294"/>
        <v>#NUM!</v>
      </c>
      <c r="AA517" s="349" t="e">
        <f t="shared" si="295"/>
        <v>#NUM!</v>
      </c>
      <c r="AC517" s="45">
        <v>406</v>
      </c>
      <c r="AD517" s="46">
        <f t="shared" si="306"/>
        <v>58623</v>
      </c>
      <c r="AE517" s="346" t="e">
        <f t="shared" si="296"/>
        <v>#NUM!</v>
      </c>
      <c r="AF517" s="347" t="e">
        <f t="shared" si="284"/>
        <v>#NUM!</v>
      </c>
      <c r="AG517" s="348" t="e">
        <f t="shared" si="297"/>
        <v>#NUM!</v>
      </c>
      <c r="AH517" s="349" t="e">
        <f t="shared" si="285"/>
        <v>#NUM!</v>
      </c>
      <c r="AJ517" s="45">
        <v>406</v>
      </c>
      <c r="AK517" s="46">
        <f t="shared" si="307"/>
        <v>58623</v>
      </c>
      <c r="AL517" s="346" t="e">
        <f t="shared" si="298"/>
        <v>#NUM!</v>
      </c>
      <c r="AM517" s="347" t="e">
        <f t="shared" si="286"/>
        <v>#NUM!</v>
      </c>
      <c r="AN517" s="348" t="e">
        <f t="shared" si="299"/>
        <v>#NUM!</v>
      </c>
      <c r="AO517" s="349" t="e">
        <f t="shared" si="287"/>
        <v>#NUM!</v>
      </c>
      <c r="AQ517" s="45">
        <v>406</v>
      </c>
      <c r="AR517" s="46">
        <f t="shared" si="308"/>
        <v>58654</v>
      </c>
      <c r="AS517" s="346" t="e">
        <f t="shared" si="300"/>
        <v>#NUM!</v>
      </c>
      <c r="AT517" s="347" t="e">
        <f t="shared" si="288"/>
        <v>#NUM!</v>
      </c>
      <c r="AU517" s="348" t="e">
        <f t="shared" si="301"/>
        <v>#NUM!</v>
      </c>
      <c r="AV517" s="349">
        <f t="shared" si="289"/>
        <v>0</v>
      </c>
    </row>
    <row r="518" spans="1:48" x14ac:dyDescent="0.45">
      <c r="A518" s="45">
        <v>407</v>
      </c>
      <c r="B518" s="46">
        <f t="shared" si="302"/>
        <v>58654</v>
      </c>
      <c r="C518" s="346" t="e">
        <f t="shared" si="309"/>
        <v>#NUM!</v>
      </c>
      <c r="D518" s="347" t="e">
        <f t="shared" si="279"/>
        <v>#NUM!</v>
      </c>
      <c r="E518" s="355" t="e">
        <f t="shared" si="280"/>
        <v>#NUM!</v>
      </c>
      <c r="F518" s="349" t="e">
        <f t="shared" si="290"/>
        <v>#NUM!</v>
      </c>
      <c r="H518" s="45">
        <v>407</v>
      </c>
      <c r="I518" s="46">
        <f t="shared" si="303"/>
        <v>58654</v>
      </c>
      <c r="J518" s="346" t="e">
        <f t="shared" si="281"/>
        <v>#NUM!</v>
      </c>
      <c r="K518" s="347" t="e">
        <f t="shared" si="276"/>
        <v>#NUM!</v>
      </c>
      <c r="L518" s="348" t="e">
        <f t="shared" si="310"/>
        <v>#NUM!</v>
      </c>
      <c r="M518" s="349" t="e">
        <f t="shared" si="291"/>
        <v>#NUM!</v>
      </c>
      <c r="O518" s="45">
        <v>407</v>
      </c>
      <c r="P518" s="46">
        <f t="shared" si="304"/>
        <v>58654</v>
      </c>
      <c r="Q518" s="346" t="e">
        <f t="shared" si="282"/>
        <v>#NUM!</v>
      </c>
      <c r="R518" s="347" t="e">
        <f t="shared" si="277"/>
        <v>#NUM!</v>
      </c>
      <c r="S518" s="348" t="e">
        <f t="shared" si="292"/>
        <v>#NUM!</v>
      </c>
      <c r="T518" s="349" t="e">
        <f t="shared" si="293"/>
        <v>#NUM!</v>
      </c>
      <c r="V518" s="45">
        <v>407</v>
      </c>
      <c r="W518" s="46">
        <f t="shared" si="305"/>
        <v>58654</v>
      </c>
      <c r="X518" s="346" t="e">
        <f t="shared" si="283"/>
        <v>#NUM!</v>
      </c>
      <c r="Y518" s="347" t="e">
        <f t="shared" si="278"/>
        <v>#NUM!</v>
      </c>
      <c r="Z518" s="348" t="e">
        <f t="shared" si="294"/>
        <v>#NUM!</v>
      </c>
      <c r="AA518" s="349" t="e">
        <f t="shared" si="295"/>
        <v>#NUM!</v>
      </c>
      <c r="AC518" s="45">
        <v>407</v>
      </c>
      <c r="AD518" s="46">
        <f t="shared" si="306"/>
        <v>58654</v>
      </c>
      <c r="AE518" s="346" t="e">
        <f t="shared" si="296"/>
        <v>#NUM!</v>
      </c>
      <c r="AF518" s="347" t="e">
        <f t="shared" si="284"/>
        <v>#NUM!</v>
      </c>
      <c r="AG518" s="348" t="e">
        <f t="shared" si="297"/>
        <v>#NUM!</v>
      </c>
      <c r="AH518" s="349" t="e">
        <f t="shared" si="285"/>
        <v>#NUM!</v>
      </c>
      <c r="AJ518" s="45">
        <v>407</v>
      </c>
      <c r="AK518" s="46">
        <f t="shared" si="307"/>
        <v>58654</v>
      </c>
      <c r="AL518" s="346" t="e">
        <f t="shared" si="298"/>
        <v>#NUM!</v>
      </c>
      <c r="AM518" s="347" t="e">
        <f t="shared" si="286"/>
        <v>#NUM!</v>
      </c>
      <c r="AN518" s="348" t="e">
        <f t="shared" si="299"/>
        <v>#NUM!</v>
      </c>
      <c r="AO518" s="349" t="e">
        <f t="shared" si="287"/>
        <v>#NUM!</v>
      </c>
      <c r="AQ518" s="45">
        <v>407</v>
      </c>
      <c r="AR518" s="46">
        <f t="shared" si="308"/>
        <v>58685</v>
      </c>
      <c r="AS518" s="346" t="e">
        <f t="shared" si="300"/>
        <v>#NUM!</v>
      </c>
      <c r="AT518" s="347" t="e">
        <f t="shared" si="288"/>
        <v>#NUM!</v>
      </c>
      <c r="AU518" s="348" t="e">
        <f t="shared" si="301"/>
        <v>#NUM!</v>
      </c>
      <c r="AV518" s="349">
        <f t="shared" si="289"/>
        <v>0</v>
      </c>
    </row>
    <row r="519" spans="1:48" ht="14.65" thickBot="1" x14ac:dyDescent="0.5">
      <c r="A519" s="47">
        <v>408</v>
      </c>
      <c r="B519" s="48">
        <f t="shared" si="302"/>
        <v>58685</v>
      </c>
      <c r="C519" s="350" t="e">
        <f t="shared" si="309"/>
        <v>#NUM!</v>
      </c>
      <c r="D519" s="351" t="e">
        <f t="shared" si="279"/>
        <v>#NUM!</v>
      </c>
      <c r="E519" s="356" t="e">
        <f t="shared" si="280"/>
        <v>#NUM!</v>
      </c>
      <c r="F519" s="353" t="e">
        <f t="shared" si="290"/>
        <v>#NUM!</v>
      </c>
      <c r="H519" s="47">
        <v>408</v>
      </c>
      <c r="I519" s="48">
        <f t="shared" si="303"/>
        <v>58685</v>
      </c>
      <c r="J519" s="350" t="e">
        <f t="shared" si="281"/>
        <v>#NUM!</v>
      </c>
      <c r="K519" s="351" t="e">
        <f t="shared" si="276"/>
        <v>#NUM!</v>
      </c>
      <c r="L519" s="352" t="e">
        <f t="shared" si="310"/>
        <v>#NUM!</v>
      </c>
      <c r="M519" s="353" t="e">
        <f t="shared" si="291"/>
        <v>#NUM!</v>
      </c>
      <c r="O519" s="47">
        <v>408</v>
      </c>
      <c r="P519" s="48">
        <f t="shared" si="304"/>
        <v>58685</v>
      </c>
      <c r="Q519" s="350" t="e">
        <f t="shared" si="282"/>
        <v>#NUM!</v>
      </c>
      <c r="R519" s="351" t="e">
        <f t="shared" si="277"/>
        <v>#NUM!</v>
      </c>
      <c r="S519" s="352" t="e">
        <f t="shared" si="292"/>
        <v>#NUM!</v>
      </c>
      <c r="T519" s="353" t="e">
        <f t="shared" si="293"/>
        <v>#NUM!</v>
      </c>
      <c r="V519" s="47">
        <v>408</v>
      </c>
      <c r="W519" s="48">
        <f t="shared" si="305"/>
        <v>58685</v>
      </c>
      <c r="X519" s="350" t="e">
        <f t="shared" si="283"/>
        <v>#NUM!</v>
      </c>
      <c r="Y519" s="351" t="e">
        <f t="shared" si="278"/>
        <v>#NUM!</v>
      </c>
      <c r="Z519" s="352" t="e">
        <f t="shared" si="294"/>
        <v>#NUM!</v>
      </c>
      <c r="AA519" s="353" t="e">
        <f t="shared" si="295"/>
        <v>#NUM!</v>
      </c>
      <c r="AC519" s="47">
        <v>408</v>
      </c>
      <c r="AD519" s="48">
        <f t="shared" si="306"/>
        <v>58685</v>
      </c>
      <c r="AE519" s="350" t="e">
        <f t="shared" si="296"/>
        <v>#NUM!</v>
      </c>
      <c r="AF519" s="351" t="e">
        <f t="shared" si="284"/>
        <v>#NUM!</v>
      </c>
      <c r="AG519" s="352" t="e">
        <f t="shared" si="297"/>
        <v>#NUM!</v>
      </c>
      <c r="AH519" s="353" t="e">
        <f t="shared" si="285"/>
        <v>#NUM!</v>
      </c>
      <c r="AJ519" s="47">
        <v>408</v>
      </c>
      <c r="AK519" s="48">
        <f t="shared" si="307"/>
        <v>58685</v>
      </c>
      <c r="AL519" s="350" t="e">
        <f t="shared" si="298"/>
        <v>#NUM!</v>
      </c>
      <c r="AM519" s="351" t="e">
        <f t="shared" si="286"/>
        <v>#NUM!</v>
      </c>
      <c r="AN519" s="352" t="e">
        <f t="shared" si="299"/>
        <v>#NUM!</v>
      </c>
      <c r="AO519" s="353" t="e">
        <f t="shared" si="287"/>
        <v>#NUM!</v>
      </c>
      <c r="AQ519" s="47">
        <v>408</v>
      </c>
      <c r="AR519" s="48">
        <f t="shared" si="308"/>
        <v>58715</v>
      </c>
      <c r="AS519" s="350" t="e">
        <f t="shared" si="300"/>
        <v>#NUM!</v>
      </c>
      <c r="AT519" s="351" t="e">
        <f t="shared" si="288"/>
        <v>#NUM!</v>
      </c>
      <c r="AU519" s="352" t="e">
        <f t="shared" si="301"/>
        <v>#NUM!</v>
      </c>
      <c r="AV519" s="353">
        <f t="shared" si="289"/>
        <v>0</v>
      </c>
    </row>
    <row r="520" spans="1:48" x14ac:dyDescent="0.45">
      <c r="A520" s="43">
        <v>409</v>
      </c>
      <c r="B520" s="44">
        <f t="shared" si="302"/>
        <v>58715</v>
      </c>
      <c r="C520" s="344" t="e">
        <f t="shared" si="309"/>
        <v>#NUM!</v>
      </c>
      <c r="D520" s="253" t="e">
        <f t="shared" si="279"/>
        <v>#NUM!</v>
      </c>
      <c r="E520" s="354" t="e">
        <f t="shared" si="280"/>
        <v>#NUM!</v>
      </c>
      <c r="F520" s="254" t="e">
        <f t="shared" si="290"/>
        <v>#NUM!</v>
      </c>
      <c r="H520" s="43">
        <v>409</v>
      </c>
      <c r="I520" s="44">
        <f t="shared" si="303"/>
        <v>58715</v>
      </c>
      <c r="J520" s="344" t="e">
        <f t="shared" si="281"/>
        <v>#NUM!</v>
      </c>
      <c r="K520" s="253" t="e">
        <f t="shared" si="276"/>
        <v>#NUM!</v>
      </c>
      <c r="L520" s="345" t="e">
        <f t="shared" si="310"/>
        <v>#NUM!</v>
      </c>
      <c r="M520" s="254" t="e">
        <f t="shared" si="291"/>
        <v>#NUM!</v>
      </c>
      <c r="O520" s="43">
        <v>409</v>
      </c>
      <c r="P520" s="44">
        <f t="shared" si="304"/>
        <v>58715</v>
      </c>
      <c r="Q520" s="344" t="e">
        <f t="shared" si="282"/>
        <v>#NUM!</v>
      </c>
      <c r="R520" s="253" t="e">
        <f t="shared" si="277"/>
        <v>#NUM!</v>
      </c>
      <c r="S520" s="345" t="e">
        <f t="shared" si="292"/>
        <v>#NUM!</v>
      </c>
      <c r="T520" s="254" t="e">
        <f t="shared" si="293"/>
        <v>#NUM!</v>
      </c>
      <c r="V520" s="43">
        <v>409</v>
      </c>
      <c r="W520" s="44">
        <f t="shared" si="305"/>
        <v>58715</v>
      </c>
      <c r="X520" s="344" t="e">
        <f t="shared" si="283"/>
        <v>#NUM!</v>
      </c>
      <c r="Y520" s="253" t="e">
        <f t="shared" si="278"/>
        <v>#NUM!</v>
      </c>
      <c r="Z520" s="345" t="e">
        <f t="shared" si="294"/>
        <v>#NUM!</v>
      </c>
      <c r="AA520" s="254" t="e">
        <f t="shared" si="295"/>
        <v>#NUM!</v>
      </c>
      <c r="AC520" s="43">
        <v>409</v>
      </c>
      <c r="AD520" s="44">
        <f t="shared" si="306"/>
        <v>58715</v>
      </c>
      <c r="AE520" s="344" t="e">
        <f t="shared" si="296"/>
        <v>#NUM!</v>
      </c>
      <c r="AF520" s="253" t="e">
        <f t="shared" si="284"/>
        <v>#NUM!</v>
      </c>
      <c r="AG520" s="345" t="e">
        <f t="shared" si="297"/>
        <v>#NUM!</v>
      </c>
      <c r="AH520" s="254" t="e">
        <f t="shared" si="285"/>
        <v>#NUM!</v>
      </c>
      <c r="AJ520" s="43">
        <v>409</v>
      </c>
      <c r="AK520" s="44">
        <f t="shared" si="307"/>
        <v>58715</v>
      </c>
      <c r="AL520" s="344" t="e">
        <f t="shared" si="298"/>
        <v>#NUM!</v>
      </c>
      <c r="AM520" s="253" t="e">
        <f t="shared" si="286"/>
        <v>#NUM!</v>
      </c>
      <c r="AN520" s="345" t="e">
        <f t="shared" si="299"/>
        <v>#NUM!</v>
      </c>
      <c r="AO520" s="254" t="e">
        <f t="shared" si="287"/>
        <v>#NUM!</v>
      </c>
      <c r="AQ520" s="43">
        <v>409</v>
      </c>
      <c r="AR520" s="44">
        <f t="shared" si="308"/>
        <v>58746</v>
      </c>
      <c r="AS520" s="344" t="e">
        <f t="shared" si="300"/>
        <v>#NUM!</v>
      </c>
      <c r="AT520" s="253" t="e">
        <f t="shared" si="288"/>
        <v>#NUM!</v>
      </c>
      <c r="AU520" s="345" t="e">
        <f t="shared" si="301"/>
        <v>#NUM!</v>
      </c>
      <c r="AV520" s="254">
        <f t="shared" si="289"/>
        <v>0</v>
      </c>
    </row>
    <row r="521" spans="1:48" x14ac:dyDescent="0.45">
      <c r="A521" s="45">
        <v>410</v>
      </c>
      <c r="B521" s="46">
        <f t="shared" si="302"/>
        <v>58746</v>
      </c>
      <c r="C521" s="346" t="e">
        <f t="shared" si="309"/>
        <v>#NUM!</v>
      </c>
      <c r="D521" s="347" t="e">
        <f t="shared" si="279"/>
        <v>#NUM!</v>
      </c>
      <c r="E521" s="355" t="e">
        <f t="shared" si="280"/>
        <v>#NUM!</v>
      </c>
      <c r="F521" s="349" t="e">
        <f t="shared" si="290"/>
        <v>#NUM!</v>
      </c>
      <c r="H521" s="45">
        <v>410</v>
      </c>
      <c r="I521" s="46">
        <f t="shared" si="303"/>
        <v>58746</v>
      </c>
      <c r="J521" s="346" t="e">
        <f t="shared" si="281"/>
        <v>#NUM!</v>
      </c>
      <c r="K521" s="347" t="e">
        <f t="shared" si="276"/>
        <v>#NUM!</v>
      </c>
      <c r="L521" s="348" t="e">
        <f t="shared" si="310"/>
        <v>#NUM!</v>
      </c>
      <c r="M521" s="349" t="e">
        <f t="shared" si="291"/>
        <v>#NUM!</v>
      </c>
      <c r="O521" s="45">
        <v>410</v>
      </c>
      <c r="P521" s="46">
        <f t="shared" si="304"/>
        <v>58746</v>
      </c>
      <c r="Q521" s="346" t="e">
        <f t="shared" si="282"/>
        <v>#NUM!</v>
      </c>
      <c r="R521" s="347" t="e">
        <f t="shared" si="277"/>
        <v>#NUM!</v>
      </c>
      <c r="S521" s="348" t="e">
        <f t="shared" si="292"/>
        <v>#NUM!</v>
      </c>
      <c r="T521" s="349" t="e">
        <f t="shared" si="293"/>
        <v>#NUM!</v>
      </c>
      <c r="V521" s="45">
        <v>410</v>
      </c>
      <c r="W521" s="46">
        <f t="shared" si="305"/>
        <v>58746</v>
      </c>
      <c r="X521" s="346" t="e">
        <f t="shared" si="283"/>
        <v>#NUM!</v>
      </c>
      <c r="Y521" s="347" t="e">
        <f t="shared" si="278"/>
        <v>#NUM!</v>
      </c>
      <c r="Z521" s="348" t="e">
        <f t="shared" si="294"/>
        <v>#NUM!</v>
      </c>
      <c r="AA521" s="349" t="e">
        <f t="shared" si="295"/>
        <v>#NUM!</v>
      </c>
      <c r="AC521" s="45">
        <v>410</v>
      </c>
      <c r="AD521" s="46">
        <f t="shared" si="306"/>
        <v>58746</v>
      </c>
      <c r="AE521" s="346" t="e">
        <f t="shared" si="296"/>
        <v>#NUM!</v>
      </c>
      <c r="AF521" s="347" t="e">
        <f t="shared" si="284"/>
        <v>#NUM!</v>
      </c>
      <c r="AG521" s="348" t="e">
        <f t="shared" si="297"/>
        <v>#NUM!</v>
      </c>
      <c r="AH521" s="349" t="e">
        <f t="shared" si="285"/>
        <v>#NUM!</v>
      </c>
      <c r="AJ521" s="45">
        <v>410</v>
      </c>
      <c r="AK521" s="46">
        <f t="shared" si="307"/>
        <v>58746</v>
      </c>
      <c r="AL521" s="346" t="e">
        <f t="shared" si="298"/>
        <v>#NUM!</v>
      </c>
      <c r="AM521" s="347" t="e">
        <f t="shared" si="286"/>
        <v>#NUM!</v>
      </c>
      <c r="AN521" s="348" t="e">
        <f t="shared" si="299"/>
        <v>#NUM!</v>
      </c>
      <c r="AO521" s="349" t="e">
        <f t="shared" si="287"/>
        <v>#NUM!</v>
      </c>
      <c r="AQ521" s="45">
        <v>410</v>
      </c>
      <c r="AR521" s="46">
        <f t="shared" si="308"/>
        <v>58776</v>
      </c>
      <c r="AS521" s="346" t="e">
        <f t="shared" si="300"/>
        <v>#NUM!</v>
      </c>
      <c r="AT521" s="347" t="e">
        <f t="shared" si="288"/>
        <v>#NUM!</v>
      </c>
      <c r="AU521" s="348" t="e">
        <f t="shared" si="301"/>
        <v>#NUM!</v>
      </c>
      <c r="AV521" s="349">
        <f t="shared" si="289"/>
        <v>0</v>
      </c>
    </row>
    <row r="522" spans="1:48" x14ac:dyDescent="0.45">
      <c r="A522" s="45">
        <v>411</v>
      </c>
      <c r="B522" s="46">
        <f t="shared" si="302"/>
        <v>58776</v>
      </c>
      <c r="C522" s="346" t="e">
        <f t="shared" si="309"/>
        <v>#NUM!</v>
      </c>
      <c r="D522" s="347" t="e">
        <f t="shared" si="279"/>
        <v>#NUM!</v>
      </c>
      <c r="E522" s="355" t="e">
        <f t="shared" si="280"/>
        <v>#NUM!</v>
      </c>
      <c r="F522" s="349" t="e">
        <f t="shared" si="290"/>
        <v>#NUM!</v>
      </c>
      <c r="H522" s="45">
        <v>411</v>
      </c>
      <c r="I522" s="46">
        <f t="shared" si="303"/>
        <v>58776</v>
      </c>
      <c r="J522" s="346" t="e">
        <f t="shared" si="281"/>
        <v>#NUM!</v>
      </c>
      <c r="K522" s="347" t="e">
        <f t="shared" si="276"/>
        <v>#NUM!</v>
      </c>
      <c r="L522" s="348" t="e">
        <f t="shared" si="310"/>
        <v>#NUM!</v>
      </c>
      <c r="M522" s="349" t="e">
        <f t="shared" si="291"/>
        <v>#NUM!</v>
      </c>
      <c r="O522" s="45">
        <v>411</v>
      </c>
      <c r="P522" s="46">
        <f t="shared" si="304"/>
        <v>58776</v>
      </c>
      <c r="Q522" s="346" t="e">
        <f t="shared" si="282"/>
        <v>#NUM!</v>
      </c>
      <c r="R522" s="347" t="e">
        <f t="shared" si="277"/>
        <v>#NUM!</v>
      </c>
      <c r="S522" s="348" t="e">
        <f t="shared" si="292"/>
        <v>#NUM!</v>
      </c>
      <c r="T522" s="349" t="e">
        <f t="shared" si="293"/>
        <v>#NUM!</v>
      </c>
      <c r="V522" s="45">
        <v>411</v>
      </c>
      <c r="W522" s="46">
        <f t="shared" si="305"/>
        <v>58776</v>
      </c>
      <c r="X522" s="346" t="e">
        <f t="shared" si="283"/>
        <v>#NUM!</v>
      </c>
      <c r="Y522" s="347" t="e">
        <f t="shared" si="278"/>
        <v>#NUM!</v>
      </c>
      <c r="Z522" s="348" t="e">
        <f t="shared" si="294"/>
        <v>#NUM!</v>
      </c>
      <c r="AA522" s="349" t="e">
        <f t="shared" si="295"/>
        <v>#NUM!</v>
      </c>
      <c r="AC522" s="45">
        <v>411</v>
      </c>
      <c r="AD522" s="46">
        <f t="shared" si="306"/>
        <v>58776</v>
      </c>
      <c r="AE522" s="346" t="e">
        <f t="shared" si="296"/>
        <v>#NUM!</v>
      </c>
      <c r="AF522" s="347" t="e">
        <f t="shared" si="284"/>
        <v>#NUM!</v>
      </c>
      <c r="AG522" s="348" t="e">
        <f t="shared" si="297"/>
        <v>#NUM!</v>
      </c>
      <c r="AH522" s="349" t="e">
        <f t="shared" si="285"/>
        <v>#NUM!</v>
      </c>
      <c r="AJ522" s="45">
        <v>411</v>
      </c>
      <c r="AK522" s="46">
        <f t="shared" si="307"/>
        <v>58776</v>
      </c>
      <c r="AL522" s="346" t="e">
        <f t="shared" si="298"/>
        <v>#NUM!</v>
      </c>
      <c r="AM522" s="347" t="e">
        <f t="shared" si="286"/>
        <v>#NUM!</v>
      </c>
      <c r="AN522" s="348" t="e">
        <f t="shared" si="299"/>
        <v>#NUM!</v>
      </c>
      <c r="AO522" s="349" t="e">
        <f t="shared" si="287"/>
        <v>#NUM!</v>
      </c>
      <c r="AQ522" s="45">
        <v>411</v>
      </c>
      <c r="AR522" s="46">
        <f t="shared" si="308"/>
        <v>58807</v>
      </c>
      <c r="AS522" s="346" t="e">
        <f t="shared" si="300"/>
        <v>#NUM!</v>
      </c>
      <c r="AT522" s="347" t="e">
        <f t="shared" si="288"/>
        <v>#NUM!</v>
      </c>
      <c r="AU522" s="348" t="e">
        <f t="shared" si="301"/>
        <v>#NUM!</v>
      </c>
      <c r="AV522" s="349">
        <f t="shared" si="289"/>
        <v>0</v>
      </c>
    </row>
    <row r="523" spans="1:48" x14ac:dyDescent="0.45">
      <c r="A523" s="45">
        <v>412</v>
      </c>
      <c r="B523" s="46">
        <f t="shared" si="302"/>
        <v>58807</v>
      </c>
      <c r="C523" s="346" t="e">
        <f t="shared" si="309"/>
        <v>#NUM!</v>
      </c>
      <c r="D523" s="347" t="e">
        <f t="shared" si="279"/>
        <v>#NUM!</v>
      </c>
      <c r="E523" s="355" t="e">
        <f t="shared" si="280"/>
        <v>#NUM!</v>
      </c>
      <c r="F523" s="349" t="e">
        <f t="shared" si="290"/>
        <v>#NUM!</v>
      </c>
      <c r="H523" s="45">
        <v>412</v>
      </c>
      <c r="I523" s="46">
        <f t="shared" si="303"/>
        <v>58807</v>
      </c>
      <c r="J523" s="346" t="e">
        <f t="shared" si="281"/>
        <v>#NUM!</v>
      </c>
      <c r="K523" s="347" t="e">
        <f t="shared" si="276"/>
        <v>#NUM!</v>
      </c>
      <c r="L523" s="348" t="e">
        <f t="shared" si="310"/>
        <v>#NUM!</v>
      </c>
      <c r="M523" s="349" t="e">
        <f t="shared" si="291"/>
        <v>#NUM!</v>
      </c>
      <c r="O523" s="45">
        <v>412</v>
      </c>
      <c r="P523" s="46">
        <f t="shared" si="304"/>
        <v>58807</v>
      </c>
      <c r="Q523" s="346" t="e">
        <f t="shared" si="282"/>
        <v>#NUM!</v>
      </c>
      <c r="R523" s="347" t="e">
        <f t="shared" si="277"/>
        <v>#NUM!</v>
      </c>
      <c r="S523" s="348" t="e">
        <f t="shared" si="292"/>
        <v>#NUM!</v>
      </c>
      <c r="T523" s="349" t="e">
        <f t="shared" si="293"/>
        <v>#NUM!</v>
      </c>
      <c r="V523" s="45">
        <v>412</v>
      </c>
      <c r="W523" s="46">
        <f t="shared" si="305"/>
        <v>58807</v>
      </c>
      <c r="X523" s="346" t="e">
        <f t="shared" si="283"/>
        <v>#NUM!</v>
      </c>
      <c r="Y523" s="347" t="e">
        <f t="shared" si="278"/>
        <v>#NUM!</v>
      </c>
      <c r="Z523" s="348" t="e">
        <f t="shared" si="294"/>
        <v>#NUM!</v>
      </c>
      <c r="AA523" s="349" t="e">
        <f t="shared" si="295"/>
        <v>#NUM!</v>
      </c>
      <c r="AC523" s="45">
        <v>412</v>
      </c>
      <c r="AD523" s="46">
        <f t="shared" si="306"/>
        <v>58807</v>
      </c>
      <c r="AE523" s="346" t="e">
        <f t="shared" si="296"/>
        <v>#NUM!</v>
      </c>
      <c r="AF523" s="347" t="e">
        <f t="shared" si="284"/>
        <v>#NUM!</v>
      </c>
      <c r="AG523" s="348" t="e">
        <f t="shared" si="297"/>
        <v>#NUM!</v>
      </c>
      <c r="AH523" s="349" t="e">
        <f t="shared" si="285"/>
        <v>#NUM!</v>
      </c>
      <c r="AJ523" s="45">
        <v>412</v>
      </c>
      <c r="AK523" s="46">
        <f t="shared" si="307"/>
        <v>58807</v>
      </c>
      <c r="AL523" s="346" t="e">
        <f t="shared" si="298"/>
        <v>#NUM!</v>
      </c>
      <c r="AM523" s="347" t="e">
        <f t="shared" si="286"/>
        <v>#NUM!</v>
      </c>
      <c r="AN523" s="348" t="e">
        <f t="shared" si="299"/>
        <v>#NUM!</v>
      </c>
      <c r="AO523" s="349" t="e">
        <f t="shared" si="287"/>
        <v>#NUM!</v>
      </c>
      <c r="AQ523" s="45">
        <v>412</v>
      </c>
      <c r="AR523" s="46">
        <f t="shared" si="308"/>
        <v>58838</v>
      </c>
      <c r="AS523" s="346" t="e">
        <f t="shared" si="300"/>
        <v>#NUM!</v>
      </c>
      <c r="AT523" s="347" t="e">
        <f t="shared" si="288"/>
        <v>#NUM!</v>
      </c>
      <c r="AU523" s="348" t="e">
        <f t="shared" si="301"/>
        <v>#NUM!</v>
      </c>
      <c r="AV523" s="349">
        <f t="shared" si="289"/>
        <v>0</v>
      </c>
    </row>
    <row r="524" spans="1:48" x14ac:dyDescent="0.45">
      <c r="A524" s="45">
        <v>413</v>
      </c>
      <c r="B524" s="46">
        <f t="shared" si="302"/>
        <v>58838</v>
      </c>
      <c r="C524" s="346" t="e">
        <f t="shared" si="309"/>
        <v>#NUM!</v>
      </c>
      <c r="D524" s="347" t="e">
        <f t="shared" si="279"/>
        <v>#NUM!</v>
      </c>
      <c r="E524" s="355" t="e">
        <f t="shared" si="280"/>
        <v>#NUM!</v>
      </c>
      <c r="F524" s="349" t="e">
        <f t="shared" si="290"/>
        <v>#NUM!</v>
      </c>
      <c r="H524" s="45">
        <v>413</v>
      </c>
      <c r="I524" s="46">
        <f t="shared" si="303"/>
        <v>58838</v>
      </c>
      <c r="J524" s="346" t="e">
        <f t="shared" si="281"/>
        <v>#NUM!</v>
      </c>
      <c r="K524" s="347" t="e">
        <f t="shared" si="276"/>
        <v>#NUM!</v>
      </c>
      <c r="L524" s="348" t="e">
        <f t="shared" si="310"/>
        <v>#NUM!</v>
      </c>
      <c r="M524" s="349" t="e">
        <f t="shared" si="291"/>
        <v>#NUM!</v>
      </c>
      <c r="O524" s="45">
        <v>413</v>
      </c>
      <c r="P524" s="46">
        <f t="shared" si="304"/>
        <v>58838</v>
      </c>
      <c r="Q524" s="346" t="e">
        <f t="shared" si="282"/>
        <v>#NUM!</v>
      </c>
      <c r="R524" s="347" t="e">
        <f t="shared" si="277"/>
        <v>#NUM!</v>
      </c>
      <c r="S524" s="348" t="e">
        <f t="shared" si="292"/>
        <v>#NUM!</v>
      </c>
      <c r="T524" s="349" t="e">
        <f t="shared" si="293"/>
        <v>#NUM!</v>
      </c>
      <c r="V524" s="45">
        <v>413</v>
      </c>
      <c r="W524" s="46">
        <f t="shared" si="305"/>
        <v>58838</v>
      </c>
      <c r="X524" s="346" t="e">
        <f t="shared" si="283"/>
        <v>#NUM!</v>
      </c>
      <c r="Y524" s="347" t="e">
        <f t="shared" si="278"/>
        <v>#NUM!</v>
      </c>
      <c r="Z524" s="348" t="e">
        <f t="shared" si="294"/>
        <v>#NUM!</v>
      </c>
      <c r="AA524" s="349" t="e">
        <f t="shared" si="295"/>
        <v>#NUM!</v>
      </c>
      <c r="AC524" s="45">
        <v>413</v>
      </c>
      <c r="AD524" s="46">
        <f t="shared" si="306"/>
        <v>58838</v>
      </c>
      <c r="AE524" s="346" t="e">
        <f t="shared" si="296"/>
        <v>#NUM!</v>
      </c>
      <c r="AF524" s="347" t="e">
        <f t="shared" si="284"/>
        <v>#NUM!</v>
      </c>
      <c r="AG524" s="348" t="e">
        <f t="shared" si="297"/>
        <v>#NUM!</v>
      </c>
      <c r="AH524" s="349" t="e">
        <f t="shared" si="285"/>
        <v>#NUM!</v>
      </c>
      <c r="AJ524" s="45">
        <v>413</v>
      </c>
      <c r="AK524" s="46">
        <f t="shared" si="307"/>
        <v>58838</v>
      </c>
      <c r="AL524" s="346" t="e">
        <f t="shared" si="298"/>
        <v>#NUM!</v>
      </c>
      <c r="AM524" s="347" t="e">
        <f t="shared" si="286"/>
        <v>#NUM!</v>
      </c>
      <c r="AN524" s="348" t="e">
        <f t="shared" si="299"/>
        <v>#NUM!</v>
      </c>
      <c r="AO524" s="349" t="e">
        <f t="shared" si="287"/>
        <v>#NUM!</v>
      </c>
      <c r="AQ524" s="45">
        <v>413</v>
      </c>
      <c r="AR524" s="46">
        <f t="shared" si="308"/>
        <v>58866</v>
      </c>
      <c r="AS524" s="346" t="e">
        <f t="shared" si="300"/>
        <v>#NUM!</v>
      </c>
      <c r="AT524" s="347" t="e">
        <f t="shared" si="288"/>
        <v>#NUM!</v>
      </c>
      <c r="AU524" s="348" t="e">
        <f t="shared" si="301"/>
        <v>#NUM!</v>
      </c>
      <c r="AV524" s="349">
        <f t="shared" si="289"/>
        <v>0</v>
      </c>
    </row>
    <row r="525" spans="1:48" x14ac:dyDescent="0.45">
      <c r="A525" s="45">
        <v>414</v>
      </c>
      <c r="B525" s="46">
        <f t="shared" si="302"/>
        <v>58866</v>
      </c>
      <c r="C525" s="346" t="e">
        <f t="shared" si="309"/>
        <v>#NUM!</v>
      </c>
      <c r="D525" s="347" t="e">
        <f t="shared" si="279"/>
        <v>#NUM!</v>
      </c>
      <c r="E525" s="355" t="e">
        <f t="shared" si="280"/>
        <v>#NUM!</v>
      </c>
      <c r="F525" s="349" t="e">
        <f t="shared" si="290"/>
        <v>#NUM!</v>
      </c>
      <c r="H525" s="45">
        <v>414</v>
      </c>
      <c r="I525" s="46">
        <f t="shared" si="303"/>
        <v>58866</v>
      </c>
      <c r="J525" s="346" t="e">
        <f t="shared" si="281"/>
        <v>#NUM!</v>
      </c>
      <c r="K525" s="347" t="e">
        <f t="shared" si="276"/>
        <v>#NUM!</v>
      </c>
      <c r="L525" s="348" t="e">
        <f t="shared" si="310"/>
        <v>#NUM!</v>
      </c>
      <c r="M525" s="349" t="e">
        <f t="shared" si="291"/>
        <v>#NUM!</v>
      </c>
      <c r="O525" s="45">
        <v>414</v>
      </c>
      <c r="P525" s="46">
        <f t="shared" si="304"/>
        <v>58866</v>
      </c>
      <c r="Q525" s="346" t="e">
        <f t="shared" si="282"/>
        <v>#NUM!</v>
      </c>
      <c r="R525" s="347" t="e">
        <f t="shared" si="277"/>
        <v>#NUM!</v>
      </c>
      <c r="S525" s="348" t="e">
        <f t="shared" si="292"/>
        <v>#NUM!</v>
      </c>
      <c r="T525" s="349" t="e">
        <f t="shared" si="293"/>
        <v>#NUM!</v>
      </c>
      <c r="V525" s="45">
        <v>414</v>
      </c>
      <c r="W525" s="46">
        <f t="shared" si="305"/>
        <v>58866</v>
      </c>
      <c r="X525" s="346" t="e">
        <f t="shared" si="283"/>
        <v>#NUM!</v>
      </c>
      <c r="Y525" s="347" t="e">
        <f t="shared" si="278"/>
        <v>#NUM!</v>
      </c>
      <c r="Z525" s="348" t="e">
        <f t="shared" si="294"/>
        <v>#NUM!</v>
      </c>
      <c r="AA525" s="349" t="e">
        <f t="shared" si="295"/>
        <v>#NUM!</v>
      </c>
      <c r="AC525" s="45">
        <v>414</v>
      </c>
      <c r="AD525" s="46">
        <f t="shared" si="306"/>
        <v>58866</v>
      </c>
      <c r="AE525" s="346" t="e">
        <f t="shared" si="296"/>
        <v>#NUM!</v>
      </c>
      <c r="AF525" s="347" t="e">
        <f t="shared" si="284"/>
        <v>#NUM!</v>
      </c>
      <c r="AG525" s="348" t="e">
        <f t="shared" si="297"/>
        <v>#NUM!</v>
      </c>
      <c r="AH525" s="349" t="e">
        <f t="shared" si="285"/>
        <v>#NUM!</v>
      </c>
      <c r="AJ525" s="45">
        <v>414</v>
      </c>
      <c r="AK525" s="46">
        <f t="shared" si="307"/>
        <v>58866</v>
      </c>
      <c r="AL525" s="346" t="e">
        <f t="shared" si="298"/>
        <v>#NUM!</v>
      </c>
      <c r="AM525" s="347" t="e">
        <f t="shared" si="286"/>
        <v>#NUM!</v>
      </c>
      <c r="AN525" s="348" t="e">
        <f t="shared" si="299"/>
        <v>#NUM!</v>
      </c>
      <c r="AO525" s="349" t="e">
        <f t="shared" si="287"/>
        <v>#NUM!</v>
      </c>
      <c r="AQ525" s="45">
        <v>414</v>
      </c>
      <c r="AR525" s="46">
        <f t="shared" si="308"/>
        <v>58897</v>
      </c>
      <c r="AS525" s="346" t="e">
        <f t="shared" si="300"/>
        <v>#NUM!</v>
      </c>
      <c r="AT525" s="347" t="e">
        <f t="shared" si="288"/>
        <v>#NUM!</v>
      </c>
      <c r="AU525" s="348" t="e">
        <f t="shared" si="301"/>
        <v>#NUM!</v>
      </c>
      <c r="AV525" s="349">
        <f t="shared" si="289"/>
        <v>0</v>
      </c>
    </row>
    <row r="526" spans="1:48" x14ac:dyDescent="0.45">
      <c r="A526" s="45">
        <v>415</v>
      </c>
      <c r="B526" s="46">
        <f t="shared" si="302"/>
        <v>58897</v>
      </c>
      <c r="C526" s="346" t="e">
        <f t="shared" si="309"/>
        <v>#NUM!</v>
      </c>
      <c r="D526" s="347" t="e">
        <f t="shared" si="279"/>
        <v>#NUM!</v>
      </c>
      <c r="E526" s="355" t="e">
        <f t="shared" si="280"/>
        <v>#NUM!</v>
      </c>
      <c r="F526" s="349" t="e">
        <f t="shared" si="290"/>
        <v>#NUM!</v>
      </c>
      <c r="H526" s="45">
        <v>415</v>
      </c>
      <c r="I526" s="46">
        <f t="shared" si="303"/>
        <v>58897</v>
      </c>
      <c r="J526" s="346" t="e">
        <f t="shared" si="281"/>
        <v>#NUM!</v>
      </c>
      <c r="K526" s="347" t="e">
        <f t="shared" si="276"/>
        <v>#NUM!</v>
      </c>
      <c r="L526" s="348" t="e">
        <f t="shared" si="310"/>
        <v>#NUM!</v>
      </c>
      <c r="M526" s="349" t="e">
        <f t="shared" si="291"/>
        <v>#NUM!</v>
      </c>
      <c r="O526" s="45">
        <v>415</v>
      </c>
      <c r="P526" s="46">
        <f t="shared" si="304"/>
        <v>58897</v>
      </c>
      <c r="Q526" s="346" t="e">
        <f t="shared" si="282"/>
        <v>#NUM!</v>
      </c>
      <c r="R526" s="347" t="e">
        <f t="shared" si="277"/>
        <v>#NUM!</v>
      </c>
      <c r="S526" s="348" t="e">
        <f t="shared" si="292"/>
        <v>#NUM!</v>
      </c>
      <c r="T526" s="349" t="e">
        <f t="shared" si="293"/>
        <v>#NUM!</v>
      </c>
      <c r="V526" s="45">
        <v>415</v>
      </c>
      <c r="W526" s="46">
        <f t="shared" si="305"/>
        <v>58897</v>
      </c>
      <c r="X526" s="346" t="e">
        <f t="shared" si="283"/>
        <v>#NUM!</v>
      </c>
      <c r="Y526" s="347" t="e">
        <f t="shared" si="278"/>
        <v>#NUM!</v>
      </c>
      <c r="Z526" s="348" t="e">
        <f t="shared" si="294"/>
        <v>#NUM!</v>
      </c>
      <c r="AA526" s="349" t="e">
        <f t="shared" si="295"/>
        <v>#NUM!</v>
      </c>
      <c r="AC526" s="45">
        <v>415</v>
      </c>
      <c r="AD526" s="46">
        <f t="shared" si="306"/>
        <v>58897</v>
      </c>
      <c r="AE526" s="346" t="e">
        <f t="shared" si="296"/>
        <v>#NUM!</v>
      </c>
      <c r="AF526" s="347" t="e">
        <f t="shared" si="284"/>
        <v>#NUM!</v>
      </c>
      <c r="AG526" s="348" t="e">
        <f t="shared" si="297"/>
        <v>#NUM!</v>
      </c>
      <c r="AH526" s="349" t="e">
        <f t="shared" si="285"/>
        <v>#NUM!</v>
      </c>
      <c r="AJ526" s="45">
        <v>415</v>
      </c>
      <c r="AK526" s="46">
        <f t="shared" si="307"/>
        <v>58897</v>
      </c>
      <c r="AL526" s="346" t="e">
        <f t="shared" si="298"/>
        <v>#NUM!</v>
      </c>
      <c r="AM526" s="347" t="e">
        <f t="shared" si="286"/>
        <v>#NUM!</v>
      </c>
      <c r="AN526" s="348" t="e">
        <f t="shared" si="299"/>
        <v>#NUM!</v>
      </c>
      <c r="AO526" s="349" t="e">
        <f t="shared" si="287"/>
        <v>#NUM!</v>
      </c>
      <c r="AQ526" s="45">
        <v>415</v>
      </c>
      <c r="AR526" s="46">
        <f t="shared" si="308"/>
        <v>58927</v>
      </c>
      <c r="AS526" s="346" t="e">
        <f t="shared" si="300"/>
        <v>#NUM!</v>
      </c>
      <c r="AT526" s="347" t="e">
        <f t="shared" si="288"/>
        <v>#NUM!</v>
      </c>
      <c r="AU526" s="348" t="e">
        <f t="shared" si="301"/>
        <v>#NUM!</v>
      </c>
      <c r="AV526" s="349">
        <f t="shared" si="289"/>
        <v>0</v>
      </c>
    </row>
    <row r="527" spans="1:48" x14ac:dyDescent="0.45">
      <c r="A527" s="45">
        <v>416</v>
      </c>
      <c r="B527" s="46">
        <f t="shared" si="302"/>
        <v>58927</v>
      </c>
      <c r="C527" s="346" t="e">
        <f t="shared" si="309"/>
        <v>#NUM!</v>
      </c>
      <c r="D527" s="347" t="e">
        <f t="shared" si="279"/>
        <v>#NUM!</v>
      </c>
      <c r="E527" s="355" t="e">
        <f t="shared" si="280"/>
        <v>#NUM!</v>
      </c>
      <c r="F527" s="349" t="e">
        <f t="shared" si="290"/>
        <v>#NUM!</v>
      </c>
      <c r="H527" s="45">
        <v>416</v>
      </c>
      <c r="I527" s="46">
        <f t="shared" si="303"/>
        <v>58927</v>
      </c>
      <c r="J527" s="346" t="e">
        <f t="shared" si="281"/>
        <v>#NUM!</v>
      </c>
      <c r="K527" s="347" t="e">
        <f t="shared" si="276"/>
        <v>#NUM!</v>
      </c>
      <c r="L527" s="348" t="e">
        <f t="shared" si="310"/>
        <v>#NUM!</v>
      </c>
      <c r="M527" s="349" t="e">
        <f t="shared" si="291"/>
        <v>#NUM!</v>
      </c>
      <c r="O527" s="45">
        <v>416</v>
      </c>
      <c r="P527" s="46">
        <f t="shared" si="304"/>
        <v>58927</v>
      </c>
      <c r="Q527" s="346" t="e">
        <f t="shared" si="282"/>
        <v>#NUM!</v>
      </c>
      <c r="R527" s="347" t="e">
        <f t="shared" si="277"/>
        <v>#NUM!</v>
      </c>
      <c r="S527" s="348" t="e">
        <f t="shared" si="292"/>
        <v>#NUM!</v>
      </c>
      <c r="T527" s="349" t="e">
        <f t="shared" si="293"/>
        <v>#NUM!</v>
      </c>
      <c r="V527" s="45">
        <v>416</v>
      </c>
      <c r="W527" s="46">
        <f t="shared" si="305"/>
        <v>58927</v>
      </c>
      <c r="X527" s="346" t="e">
        <f t="shared" si="283"/>
        <v>#NUM!</v>
      </c>
      <c r="Y527" s="347" t="e">
        <f t="shared" si="278"/>
        <v>#NUM!</v>
      </c>
      <c r="Z527" s="348" t="e">
        <f t="shared" si="294"/>
        <v>#NUM!</v>
      </c>
      <c r="AA527" s="349" t="e">
        <f t="shared" si="295"/>
        <v>#NUM!</v>
      </c>
      <c r="AC527" s="45">
        <v>416</v>
      </c>
      <c r="AD527" s="46">
        <f t="shared" si="306"/>
        <v>58927</v>
      </c>
      <c r="AE527" s="346" t="e">
        <f t="shared" si="296"/>
        <v>#NUM!</v>
      </c>
      <c r="AF527" s="347" t="e">
        <f t="shared" si="284"/>
        <v>#NUM!</v>
      </c>
      <c r="AG527" s="348" t="e">
        <f t="shared" si="297"/>
        <v>#NUM!</v>
      </c>
      <c r="AH527" s="349" t="e">
        <f t="shared" si="285"/>
        <v>#NUM!</v>
      </c>
      <c r="AJ527" s="45">
        <v>416</v>
      </c>
      <c r="AK527" s="46">
        <f t="shared" si="307"/>
        <v>58927</v>
      </c>
      <c r="AL527" s="346" t="e">
        <f t="shared" si="298"/>
        <v>#NUM!</v>
      </c>
      <c r="AM527" s="347" t="e">
        <f t="shared" si="286"/>
        <v>#NUM!</v>
      </c>
      <c r="AN527" s="348" t="e">
        <f t="shared" si="299"/>
        <v>#NUM!</v>
      </c>
      <c r="AO527" s="349" t="e">
        <f t="shared" si="287"/>
        <v>#NUM!</v>
      </c>
      <c r="AQ527" s="45">
        <v>416</v>
      </c>
      <c r="AR527" s="46">
        <f t="shared" si="308"/>
        <v>58958</v>
      </c>
      <c r="AS527" s="346" t="e">
        <f t="shared" si="300"/>
        <v>#NUM!</v>
      </c>
      <c r="AT527" s="347" t="e">
        <f t="shared" si="288"/>
        <v>#NUM!</v>
      </c>
      <c r="AU527" s="348" t="e">
        <f t="shared" si="301"/>
        <v>#NUM!</v>
      </c>
      <c r="AV527" s="349">
        <f t="shared" si="289"/>
        <v>0</v>
      </c>
    </row>
    <row r="528" spans="1:48" x14ac:dyDescent="0.45">
      <c r="A528" s="45">
        <v>417</v>
      </c>
      <c r="B528" s="46">
        <f t="shared" si="302"/>
        <v>58958</v>
      </c>
      <c r="C528" s="346" t="e">
        <f t="shared" si="309"/>
        <v>#NUM!</v>
      </c>
      <c r="D528" s="347" t="e">
        <f t="shared" si="279"/>
        <v>#NUM!</v>
      </c>
      <c r="E528" s="355" t="e">
        <f t="shared" si="280"/>
        <v>#NUM!</v>
      </c>
      <c r="F528" s="349" t="e">
        <f t="shared" si="290"/>
        <v>#NUM!</v>
      </c>
      <c r="H528" s="45">
        <v>417</v>
      </c>
      <c r="I528" s="46">
        <f t="shared" si="303"/>
        <v>58958</v>
      </c>
      <c r="J528" s="346" t="e">
        <f t="shared" si="281"/>
        <v>#NUM!</v>
      </c>
      <c r="K528" s="347" t="e">
        <f t="shared" si="276"/>
        <v>#NUM!</v>
      </c>
      <c r="L528" s="348" t="e">
        <f t="shared" si="310"/>
        <v>#NUM!</v>
      </c>
      <c r="M528" s="349" t="e">
        <f t="shared" si="291"/>
        <v>#NUM!</v>
      </c>
      <c r="O528" s="45">
        <v>417</v>
      </c>
      <c r="P528" s="46">
        <f t="shared" si="304"/>
        <v>58958</v>
      </c>
      <c r="Q528" s="346" t="e">
        <f t="shared" si="282"/>
        <v>#NUM!</v>
      </c>
      <c r="R528" s="347" t="e">
        <f t="shared" si="277"/>
        <v>#NUM!</v>
      </c>
      <c r="S528" s="348" t="e">
        <f t="shared" si="292"/>
        <v>#NUM!</v>
      </c>
      <c r="T528" s="349" t="e">
        <f t="shared" si="293"/>
        <v>#NUM!</v>
      </c>
      <c r="V528" s="45">
        <v>417</v>
      </c>
      <c r="W528" s="46">
        <f t="shared" si="305"/>
        <v>58958</v>
      </c>
      <c r="X528" s="346" t="e">
        <f t="shared" si="283"/>
        <v>#NUM!</v>
      </c>
      <c r="Y528" s="347" t="e">
        <f t="shared" si="278"/>
        <v>#NUM!</v>
      </c>
      <c r="Z528" s="348" t="e">
        <f t="shared" si="294"/>
        <v>#NUM!</v>
      </c>
      <c r="AA528" s="349" t="e">
        <f t="shared" si="295"/>
        <v>#NUM!</v>
      </c>
      <c r="AC528" s="45">
        <v>417</v>
      </c>
      <c r="AD528" s="46">
        <f t="shared" si="306"/>
        <v>58958</v>
      </c>
      <c r="AE528" s="346" t="e">
        <f t="shared" si="296"/>
        <v>#NUM!</v>
      </c>
      <c r="AF528" s="347" t="e">
        <f t="shared" si="284"/>
        <v>#NUM!</v>
      </c>
      <c r="AG528" s="348" t="e">
        <f t="shared" si="297"/>
        <v>#NUM!</v>
      </c>
      <c r="AH528" s="349" t="e">
        <f t="shared" si="285"/>
        <v>#NUM!</v>
      </c>
      <c r="AJ528" s="45">
        <v>417</v>
      </c>
      <c r="AK528" s="46">
        <f t="shared" si="307"/>
        <v>58958</v>
      </c>
      <c r="AL528" s="346" t="e">
        <f t="shared" si="298"/>
        <v>#NUM!</v>
      </c>
      <c r="AM528" s="347" t="e">
        <f t="shared" si="286"/>
        <v>#NUM!</v>
      </c>
      <c r="AN528" s="348" t="e">
        <f t="shared" si="299"/>
        <v>#NUM!</v>
      </c>
      <c r="AO528" s="349" t="e">
        <f t="shared" si="287"/>
        <v>#NUM!</v>
      </c>
      <c r="AQ528" s="45">
        <v>417</v>
      </c>
      <c r="AR528" s="46">
        <f t="shared" si="308"/>
        <v>58988</v>
      </c>
      <c r="AS528" s="346" t="e">
        <f t="shared" si="300"/>
        <v>#NUM!</v>
      </c>
      <c r="AT528" s="347" t="e">
        <f t="shared" si="288"/>
        <v>#NUM!</v>
      </c>
      <c r="AU528" s="348" t="e">
        <f t="shared" si="301"/>
        <v>#NUM!</v>
      </c>
      <c r="AV528" s="349">
        <f t="shared" si="289"/>
        <v>0</v>
      </c>
    </row>
    <row r="529" spans="1:48" x14ac:dyDescent="0.45">
      <c r="A529" s="45">
        <v>418</v>
      </c>
      <c r="B529" s="46">
        <f t="shared" si="302"/>
        <v>58988</v>
      </c>
      <c r="C529" s="346" t="e">
        <f t="shared" si="309"/>
        <v>#NUM!</v>
      </c>
      <c r="D529" s="347" t="e">
        <f t="shared" si="279"/>
        <v>#NUM!</v>
      </c>
      <c r="E529" s="355" t="e">
        <f t="shared" si="280"/>
        <v>#NUM!</v>
      </c>
      <c r="F529" s="349" t="e">
        <f t="shared" si="290"/>
        <v>#NUM!</v>
      </c>
      <c r="H529" s="45">
        <v>418</v>
      </c>
      <c r="I529" s="46">
        <f t="shared" si="303"/>
        <v>58988</v>
      </c>
      <c r="J529" s="346" t="e">
        <f t="shared" si="281"/>
        <v>#NUM!</v>
      </c>
      <c r="K529" s="347" t="e">
        <f t="shared" si="276"/>
        <v>#NUM!</v>
      </c>
      <c r="L529" s="348" t="e">
        <f t="shared" si="310"/>
        <v>#NUM!</v>
      </c>
      <c r="M529" s="349" t="e">
        <f t="shared" si="291"/>
        <v>#NUM!</v>
      </c>
      <c r="O529" s="45">
        <v>418</v>
      </c>
      <c r="P529" s="46">
        <f t="shared" si="304"/>
        <v>58988</v>
      </c>
      <c r="Q529" s="346" t="e">
        <f t="shared" si="282"/>
        <v>#NUM!</v>
      </c>
      <c r="R529" s="347" t="e">
        <f t="shared" si="277"/>
        <v>#NUM!</v>
      </c>
      <c r="S529" s="348" t="e">
        <f t="shared" si="292"/>
        <v>#NUM!</v>
      </c>
      <c r="T529" s="349" t="e">
        <f t="shared" si="293"/>
        <v>#NUM!</v>
      </c>
      <c r="V529" s="45">
        <v>418</v>
      </c>
      <c r="W529" s="46">
        <f t="shared" si="305"/>
        <v>58988</v>
      </c>
      <c r="X529" s="346" t="e">
        <f t="shared" si="283"/>
        <v>#NUM!</v>
      </c>
      <c r="Y529" s="347" t="e">
        <f t="shared" si="278"/>
        <v>#NUM!</v>
      </c>
      <c r="Z529" s="348" t="e">
        <f t="shared" si="294"/>
        <v>#NUM!</v>
      </c>
      <c r="AA529" s="349" t="e">
        <f t="shared" si="295"/>
        <v>#NUM!</v>
      </c>
      <c r="AC529" s="45">
        <v>418</v>
      </c>
      <c r="AD529" s="46">
        <f t="shared" si="306"/>
        <v>58988</v>
      </c>
      <c r="AE529" s="346" t="e">
        <f t="shared" si="296"/>
        <v>#NUM!</v>
      </c>
      <c r="AF529" s="347" t="e">
        <f t="shared" si="284"/>
        <v>#NUM!</v>
      </c>
      <c r="AG529" s="348" t="e">
        <f t="shared" si="297"/>
        <v>#NUM!</v>
      </c>
      <c r="AH529" s="349" t="e">
        <f t="shared" si="285"/>
        <v>#NUM!</v>
      </c>
      <c r="AJ529" s="45">
        <v>418</v>
      </c>
      <c r="AK529" s="46">
        <f t="shared" si="307"/>
        <v>58988</v>
      </c>
      <c r="AL529" s="346" t="e">
        <f t="shared" si="298"/>
        <v>#NUM!</v>
      </c>
      <c r="AM529" s="347" t="e">
        <f t="shared" si="286"/>
        <v>#NUM!</v>
      </c>
      <c r="AN529" s="348" t="e">
        <f t="shared" si="299"/>
        <v>#NUM!</v>
      </c>
      <c r="AO529" s="349" t="e">
        <f t="shared" si="287"/>
        <v>#NUM!</v>
      </c>
      <c r="AQ529" s="45">
        <v>418</v>
      </c>
      <c r="AR529" s="46">
        <f t="shared" si="308"/>
        <v>59019</v>
      </c>
      <c r="AS529" s="346" t="e">
        <f t="shared" si="300"/>
        <v>#NUM!</v>
      </c>
      <c r="AT529" s="347" t="e">
        <f t="shared" si="288"/>
        <v>#NUM!</v>
      </c>
      <c r="AU529" s="348" t="e">
        <f t="shared" si="301"/>
        <v>#NUM!</v>
      </c>
      <c r="AV529" s="349">
        <f t="shared" si="289"/>
        <v>0</v>
      </c>
    </row>
    <row r="530" spans="1:48" x14ac:dyDescent="0.45">
      <c r="A530" s="45">
        <v>419</v>
      </c>
      <c r="B530" s="46">
        <f t="shared" si="302"/>
        <v>59019</v>
      </c>
      <c r="C530" s="346" t="e">
        <f t="shared" si="309"/>
        <v>#NUM!</v>
      </c>
      <c r="D530" s="347" t="e">
        <f t="shared" si="279"/>
        <v>#NUM!</v>
      </c>
      <c r="E530" s="355" t="e">
        <f t="shared" si="280"/>
        <v>#NUM!</v>
      </c>
      <c r="F530" s="349" t="e">
        <f t="shared" si="290"/>
        <v>#NUM!</v>
      </c>
      <c r="H530" s="45">
        <v>419</v>
      </c>
      <c r="I530" s="46">
        <f t="shared" si="303"/>
        <v>59019</v>
      </c>
      <c r="J530" s="346" t="e">
        <f t="shared" si="281"/>
        <v>#NUM!</v>
      </c>
      <c r="K530" s="347" t="e">
        <f t="shared" si="276"/>
        <v>#NUM!</v>
      </c>
      <c r="L530" s="348" t="e">
        <f t="shared" si="310"/>
        <v>#NUM!</v>
      </c>
      <c r="M530" s="349" t="e">
        <f t="shared" si="291"/>
        <v>#NUM!</v>
      </c>
      <c r="O530" s="45">
        <v>419</v>
      </c>
      <c r="P530" s="46">
        <f t="shared" si="304"/>
        <v>59019</v>
      </c>
      <c r="Q530" s="346" t="e">
        <f t="shared" si="282"/>
        <v>#NUM!</v>
      </c>
      <c r="R530" s="347" t="e">
        <f t="shared" si="277"/>
        <v>#NUM!</v>
      </c>
      <c r="S530" s="348" t="e">
        <f t="shared" si="292"/>
        <v>#NUM!</v>
      </c>
      <c r="T530" s="349" t="e">
        <f t="shared" si="293"/>
        <v>#NUM!</v>
      </c>
      <c r="V530" s="45">
        <v>419</v>
      </c>
      <c r="W530" s="46">
        <f t="shared" si="305"/>
        <v>59019</v>
      </c>
      <c r="X530" s="346" t="e">
        <f t="shared" si="283"/>
        <v>#NUM!</v>
      </c>
      <c r="Y530" s="347" t="e">
        <f t="shared" si="278"/>
        <v>#NUM!</v>
      </c>
      <c r="Z530" s="348" t="e">
        <f t="shared" si="294"/>
        <v>#NUM!</v>
      </c>
      <c r="AA530" s="349" t="e">
        <f t="shared" si="295"/>
        <v>#NUM!</v>
      </c>
      <c r="AC530" s="45">
        <v>419</v>
      </c>
      <c r="AD530" s="46">
        <f t="shared" si="306"/>
        <v>59019</v>
      </c>
      <c r="AE530" s="346" t="e">
        <f t="shared" si="296"/>
        <v>#NUM!</v>
      </c>
      <c r="AF530" s="347" t="e">
        <f t="shared" si="284"/>
        <v>#NUM!</v>
      </c>
      <c r="AG530" s="348" t="e">
        <f t="shared" si="297"/>
        <v>#NUM!</v>
      </c>
      <c r="AH530" s="349" t="e">
        <f t="shared" si="285"/>
        <v>#NUM!</v>
      </c>
      <c r="AJ530" s="45">
        <v>419</v>
      </c>
      <c r="AK530" s="46">
        <f t="shared" si="307"/>
        <v>59019</v>
      </c>
      <c r="AL530" s="346" t="e">
        <f t="shared" si="298"/>
        <v>#NUM!</v>
      </c>
      <c r="AM530" s="347" t="e">
        <f t="shared" si="286"/>
        <v>#NUM!</v>
      </c>
      <c r="AN530" s="348" t="e">
        <f t="shared" si="299"/>
        <v>#NUM!</v>
      </c>
      <c r="AO530" s="349" t="e">
        <f t="shared" si="287"/>
        <v>#NUM!</v>
      </c>
      <c r="AQ530" s="45">
        <v>419</v>
      </c>
      <c r="AR530" s="46">
        <f t="shared" si="308"/>
        <v>59050</v>
      </c>
      <c r="AS530" s="346" t="e">
        <f t="shared" si="300"/>
        <v>#NUM!</v>
      </c>
      <c r="AT530" s="347" t="e">
        <f t="shared" si="288"/>
        <v>#NUM!</v>
      </c>
      <c r="AU530" s="348" t="e">
        <f t="shared" si="301"/>
        <v>#NUM!</v>
      </c>
      <c r="AV530" s="349">
        <f t="shared" si="289"/>
        <v>0</v>
      </c>
    </row>
    <row r="531" spans="1:48" ht="14.65" thickBot="1" x14ac:dyDescent="0.5">
      <c r="A531" s="47">
        <v>420</v>
      </c>
      <c r="B531" s="48">
        <f t="shared" si="302"/>
        <v>59050</v>
      </c>
      <c r="C531" s="350" t="e">
        <f t="shared" si="309"/>
        <v>#NUM!</v>
      </c>
      <c r="D531" s="351" t="e">
        <f t="shared" si="279"/>
        <v>#NUM!</v>
      </c>
      <c r="E531" s="356" t="e">
        <f t="shared" si="280"/>
        <v>#NUM!</v>
      </c>
      <c r="F531" s="353" t="e">
        <f t="shared" si="290"/>
        <v>#NUM!</v>
      </c>
      <c r="H531" s="47">
        <v>420</v>
      </c>
      <c r="I531" s="48">
        <f t="shared" si="303"/>
        <v>59050</v>
      </c>
      <c r="J531" s="350" t="e">
        <f t="shared" si="281"/>
        <v>#NUM!</v>
      </c>
      <c r="K531" s="351" t="e">
        <f t="shared" si="276"/>
        <v>#NUM!</v>
      </c>
      <c r="L531" s="352" t="e">
        <f t="shared" si="310"/>
        <v>#NUM!</v>
      </c>
      <c r="M531" s="353" t="e">
        <f t="shared" si="291"/>
        <v>#NUM!</v>
      </c>
      <c r="O531" s="47">
        <v>420</v>
      </c>
      <c r="P531" s="48">
        <f t="shared" si="304"/>
        <v>59050</v>
      </c>
      <c r="Q531" s="350" t="e">
        <f t="shared" si="282"/>
        <v>#NUM!</v>
      </c>
      <c r="R531" s="351" t="e">
        <f t="shared" si="277"/>
        <v>#NUM!</v>
      </c>
      <c r="S531" s="352" t="e">
        <f t="shared" si="292"/>
        <v>#NUM!</v>
      </c>
      <c r="T531" s="353" t="e">
        <f t="shared" si="293"/>
        <v>#NUM!</v>
      </c>
      <c r="V531" s="47">
        <v>420</v>
      </c>
      <c r="W531" s="48">
        <f t="shared" si="305"/>
        <v>59050</v>
      </c>
      <c r="X531" s="350" t="e">
        <f t="shared" si="283"/>
        <v>#NUM!</v>
      </c>
      <c r="Y531" s="351" t="e">
        <f t="shared" si="278"/>
        <v>#NUM!</v>
      </c>
      <c r="Z531" s="352" t="e">
        <f t="shared" si="294"/>
        <v>#NUM!</v>
      </c>
      <c r="AA531" s="353" t="e">
        <f t="shared" si="295"/>
        <v>#NUM!</v>
      </c>
      <c r="AC531" s="47">
        <v>420</v>
      </c>
      <c r="AD531" s="48">
        <f t="shared" si="306"/>
        <v>59050</v>
      </c>
      <c r="AE531" s="350" t="e">
        <f t="shared" si="296"/>
        <v>#NUM!</v>
      </c>
      <c r="AF531" s="351" t="e">
        <f t="shared" si="284"/>
        <v>#NUM!</v>
      </c>
      <c r="AG531" s="352" t="e">
        <f t="shared" si="297"/>
        <v>#NUM!</v>
      </c>
      <c r="AH531" s="353" t="e">
        <f t="shared" si="285"/>
        <v>#NUM!</v>
      </c>
      <c r="AJ531" s="47">
        <v>420</v>
      </c>
      <c r="AK531" s="48">
        <f t="shared" si="307"/>
        <v>59050</v>
      </c>
      <c r="AL531" s="350" t="e">
        <f t="shared" si="298"/>
        <v>#NUM!</v>
      </c>
      <c r="AM531" s="351" t="e">
        <f t="shared" si="286"/>
        <v>#NUM!</v>
      </c>
      <c r="AN531" s="352" t="e">
        <f t="shared" si="299"/>
        <v>#NUM!</v>
      </c>
      <c r="AO531" s="353" t="e">
        <f t="shared" si="287"/>
        <v>#NUM!</v>
      </c>
      <c r="AQ531" s="47">
        <v>420</v>
      </c>
      <c r="AR531" s="48">
        <f t="shared" si="308"/>
        <v>59080</v>
      </c>
      <c r="AS531" s="350" t="e">
        <f t="shared" si="300"/>
        <v>#NUM!</v>
      </c>
      <c r="AT531" s="351" t="e">
        <f t="shared" si="288"/>
        <v>#NUM!</v>
      </c>
      <c r="AU531" s="352" t="e">
        <f t="shared" si="301"/>
        <v>#NUM!</v>
      </c>
      <c r="AV531" s="353">
        <f t="shared" si="289"/>
        <v>0</v>
      </c>
    </row>
    <row r="532" spans="1:48" x14ac:dyDescent="0.45">
      <c r="A532" s="43">
        <v>421</v>
      </c>
      <c r="B532" s="44">
        <f t="shared" si="302"/>
        <v>59080</v>
      </c>
      <c r="C532" s="344" t="e">
        <f t="shared" si="309"/>
        <v>#NUM!</v>
      </c>
      <c r="D532" s="253" t="e">
        <f t="shared" si="279"/>
        <v>#NUM!</v>
      </c>
      <c r="E532" s="354" t="e">
        <f t="shared" si="280"/>
        <v>#NUM!</v>
      </c>
      <c r="F532" s="254" t="e">
        <f t="shared" si="290"/>
        <v>#NUM!</v>
      </c>
      <c r="H532" s="43">
        <v>421</v>
      </c>
      <c r="I532" s="44">
        <f t="shared" si="303"/>
        <v>59080</v>
      </c>
      <c r="J532" s="344" t="e">
        <f t="shared" si="281"/>
        <v>#NUM!</v>
      </c>
      <c r="K532" s="253" t="e">
        <f t="shared" si="276"/>
        <v>#NUM!</v>
      </c>
      <c r="L532" s="345" t="e">
        <f t="shared" si="310"/>
        <v>#NUM!</v>
      </c>
      <c r="M532" s="254" t="e">
        <f t="shared" si="291"/>
        <v>#NUM!</v>
      </c>
      <c r="O532" s="43">
        <v>421</v>
      </c>
      <c r="P532" s="44">
        <f t="shared" si="304"/>
        <v>59080</v>
      </c>
      <c r="Q532" s="344" t="e">
        <f t="shared" si="282"/>
        <v>#NUM!</v>
      </c>
      <c r="R532" s="253" t="e">
        <f t="shared" si="277"/>
        <v>#NUM!</v>
      </c>
      <c r="S532" s="345" t="e">
        <f t="shared" si="292"/>
        <v>#NUM!</v>
      </c>
      <c r="T532" s="254" t="e">
        <f t="shared" si="293"/>
        <v>#NUM!</v>
      </c>
      <c r="V532" s="43">
        <v>421</v>
      </c>
      <c r="W532" s="44">
        <f t="shared" si="305"/>
        <v>59080</v>
      </c>
      <c r="X532" s="344" t="e">
        <f t="shared" si="283"/>
        <v>#NUM!</v>
      </c>
      <c r="Y532" s="253" t="e">
        <f t="shared" si="278"/>
        <v>#NUM!</v>
      </c>
      <c r="Z532" s="345" t="e">
        <f t="shared" si="294"/>
        <v>#NUM!</v>
      </c>
      <c r="AA532" s="254" t="e">
        <f t="shared" si="295"/>
        <v>#NUM!</v>
      </c>
      <c r="AC532" s="43">
        <v>421</v>
      </c>
      <c r="AD532" s="44">
        <f t="shared" si="306"/>
        <v>59080</v>
      </c>
      <c r="AE532" s="344" t="e">
        <f t="shared" si="296"/>
        <v>#NUM!</v>
      </c>
      <c r="AF532" s="253" t="e">
        <f t="shared" si="284"/>
        <v>#NUM!</v>
      </c>
      <c r="AG532" s="345" t="e">
        <f t="shared" si="297"/>
        <v>#NUM!</v>
      </c>
      <c r="AH532" s="254" t="e">
        <f t="shared" si="285"/>
        <v>#NUM!</v>
      </c>
      <c r="AJ532" s="43">
        <v>421</v>
      </c>
      <c r="AK532" s="44">
        <f t="shared" si="307"/>
        <v>59080</v>
      </c>
      <c r="AL532" s="344" t="e">
        <f t="shared" si="298"/>
        <v>#NUM!</v>
      </c>
      <c r="AM532" s="253" t="e">
        <f t="shared" si="286"/>
        <v>#NUM!</v>
      </c>
      <c r="AN532" s="345" t="e">
        <f t="shared" si="299"/>
        <v>#NUM!</v>
      </c>
      <c r="AO532" s="254" t="e">
        <f t="shared" si="287"/>
        <v>#NUM!</v>
      </c>
      <c r="AQ532" s="43">
        <v>421</v>
      </c>
      <c r="AR532" s="44">
        <f t="shared" si="308"/>
        <v>59111</v>
      </c>
      <c r="AS532" s="344" t="e">
        <f t="shared" si="300"/>
        <v>#NUM!</v>
      </c>
      <c r="AT532" s="253" t="e">
        <f t="shared" si="288"/>
        <v>#NUM!</v>
      </c>
      <c r="AU532" s="345" t="e">
        <f t="shared" si="301"/>
        <v>#NUM!</v>
      </c>
      <c r="AV532" s="254">
        <f t="shared" si="289"/>
        <v>0</v>
      </c>
    </row>
    <row r="533" spans="1:48" x14ac:dyDescent="0.45">
      <c r="A533" s="45">
        <v>422</v>
      </c>
      <c r="B533" s="46">
        <f t="shared" si="302"/>
        <v>59111</v>
      </c>
      <c r="C533" s="346" t="e">
        <f t="shared" si="309"/>
        <v>#NUM!</v>
      </c>
      <c r="D533" s="347" t="e">
        <f t="shared" si="279"/>
        <v>#NUM!</v>
      </c>
      <c r="E533" s="355" t="e">
        <f t="shared" si="280"/>
        <v>#NUM!</v>
      </c>
      <c r="F533" s="349" t="e">
        <f t="shared" si="290"/>
        <v>#NUM!</v>
      </c>
      <c r="H533" s="45">
        <v>422</v>
      </c>
      <c r="I533" s="46">
        <f t="shared" si="303"/>
        <v>59111</v>
      </c>
      <c r="J533" s="346" t="e">
        <f t="shared" si="281"/>
        <v>#NUM!</v>
      </c>
      <c r="K533" s="347" t="e">
        <f t="shared" si="276"/>
        <v>#NUM!</v>
      </c>
      <c r="L533" s="348" t="e">
        <f t="shared" si="310"/>
        <v>#NUM!</v>
      </c>
      <c r="M533" s="349" t="e">
        <f t="shared" si="291"/>
        <v>#NUM!</v>
      </c>
      <c r="O533" s="45">
        <v>422</v>
      </c>
      <c r="P533" s="46">
        <f t="shared" si="304"/>
        <v>59111</v>
      </c>
      <c r="Q533" s="346" t="e">
        <f t="shared" si="282"/>
        <v>#NUM!</v>
      </c>
      <c r="R533" s="347" t="e">
        <f t="shared" si="277"/>
        <v>#NUM!</v>
      </c>
      <c r="S533" s="348" t="e">
        <f t="shared" si="292"/>
        <v>#NUM!</v>
      </c>
      <c r="T533" s="349" t="e">
        <f t="shared" si="293"/>
        <v>#NUM!</v>
      </c>
      <c r="V533" s="45">
        <v>422</v>
      </c>
      <c r="W533" s="46">
        <f t="shared" si="305"/>
        <v>59111</v>
      </c>
      <c r="X533" s="346" t="e">
        <f t="shared" si="283"/>
        <v>#NUM!</v>
      </c>
      <c r="Y533" s="347" t="e">
        <f t="shared" si="278"/>
        <v>#NUM!</v>
      </c>
      <c r="Z533" s="348" t="e">
        <f t="shared" si="294"/>
        <v>#NUM!</v>
      </c>
      <c r="AA533" s="349" t="e">
        <f t="shared" si="295"/>
        <v>#NUM!</v>
      </c>
      <c r="AC533" s="45">
        <v>422</v>
      </c>
      <c r="AD533" s="46">
        <f t="shared" si="306"/>
        <v>59111</v>
      </c>
      <c r="AE533" s="346" t="e">
        <f t="shared" si="296"/>
        <v>#NUM!</v>
      </c>
      <c r="AF533" s="347" t="e">
        <f t="shared" si="284"/>
        <v>#NUM!</v>
      </c>
      <c r="AG533" s="348" t="e">
        <f t="shared" si="297"/>
        <v>#NUM!</v>
      </c>
      <c r="AH533" s="349" t="e">
        <f t="shared" si="285"/>
        <v>#NUM!</v>
      </c>
      <c r="AJ533" s="45">
        <v>422</v>
      </c>
      <c r="AK533" s="46">
        <f t="shared" si="307"/>
        <v>59111</v>
      </c>
      <c r="AL533" s="346" t="e">
        <f t="shared" si="298"/>
        <v>#NUM!</v>
      </c>
      <c r="AM533" s="347" t="e">
        <f t="shared" si="286"/>
        <v>#NUM!</v>
      </c>
      <c r="AN533" s="348" t="e">
        <f t="shared" si="299"/>
        <v>#NUM!</v>
      </c>
      <c r="AO533" s="349" t="e">
        <f t="shared" si="287"/>
        <v>#NUM!</v>
      </c>
      <c r="AQ533" s="45">
        <v>422</v>
      </c>
      <c r="AR533" s="46">
        <f t="shared" si="308"/>
        <v>59141</v>
      </c>
      <c r="AS533" s="346" t="e">
        <f t="shared" si="300"/>
        <v>#NUM!</v>
      </c>
      <c r="AT533" s="347" t="e">
        <f t="shared" si="288"/>
        <v>#NUM!</v>
      </c>
      <c r="AU533" s="348" t="e">
        <f t="shared" si="301"/>
        <v>#NUM!</v>
      </c>
      <c r="AV533" s="349">
        <f t="shared" si="289"/>
        <v>0</v>
      </c>
    </row>
    <row r="534" spans="1:48" x14ac:dyDescent="0.45">
      <c r="A534" s="45">
        <v>423</v>
      </c>
      <c r="B534" s="46">
        <f t="shared" si="302"/>
        <v>59141</v>
      </c>
      <c r="C534" s="346" t="e">
        <f t="shared" si="309"/>
        <v>#NUM!</v>
      </c>
      <c r="D534" s="347" t="e">
        <f t="shared" si="279"/>
        <v>#NUM!</v>
      </c>
      <c r="E534" s="355" t="e">
        <f t="shared" si="280"/>
        <v>#NUM!</v>
      </c>
      <c r="F534" s="349" t="e">
        <f t="shared" si="290"/>
        <v>#NUM!</v>
      </c>
      <c r="H534" s="45">
        <v>423</v>
      </c>
      <c r="I534" s="46">
        <f t="shared" si="303"/>
        <v>59141</v>
      </c>
      <c r="J534" s="346" t="e">
        <f t="shared" si="281"/>
        <v>#NUM!</v>
      </c>
      <c r="K534" s="347" t="e">
        <f t="shared" si="276"/>
        <v>#NUM!</v>
      </c>
      <c r="L534" s="348" t="e">
        <f t="shared" si="310"/>
        <v>#NUM!</v>
      </c>
      <c r="M534" s="349" t="e">
        <f t="shared" si="291"/>
        <v>#NUM!</v>
      </c>
      <c r="O534" s="45">
        <v>423</v>
      </c>
      <c r="P534" s="46">
        <f t="shared" si="304"/>
        <v>59141</v>
      </c>
      <c r="Q534" s="346" t="e">
        <f t="shared" si="282"/>
        <v>#NUM!</v>
      </c>
      <c r="R534" s="347" t="e">
        <f t="shared" si="277"/>
        <v>#NUM!</v>
      </c>
      <c r="S534" s="348" t="e">
        <f t="shared" si="292"/>
        <v>#NUM!</v>
      </c>
      <c r="T534" s="349" t="e">
        <f t="shared" si="293"/>
        <v>#NUM!</v>
      </c>
      <c r="V534" s="45">
        <v>423</v>
      </c>
      <c r="W534" s="46">
        <f t="shared" si="305"/>
        <v>59141</v>
      </c>
      <c r="X534" s="346" t="e">
        <f t="shared" si="283"/>
        <v>#NUM!</v>
      </c>
      <c r="Y534" s="347" t="e">
        <f t="shared" si="278"/>
        <v>#NUM!</v>
      </c>
      <c r="Z534" s="348" t="e">
        <f t="shared" si="294"/>
        <v>#NUM!</v>
      </c>
      <c r="AA534" s="349" t="e">
        <f t="shared" si="295"/>
        <v>#NUM!</v>
      </c>
      <c r="AC534" s="45">
        <v>423</v>
      </c>
      <c r="AD534" s="46">
        <f t="shared" si="306"/>
        <v>59141</v>
      </c>
      <c r="AE534" s="346" t="e">
        <f t="shared" si="296"/>
        <v>#NUM!</v>
      </c>
      <c r="AF534" s="347" t="e">
        <f t="shared" si="284"/>
        <v>#NUM!</v>
      </c>
      <c r="AG534" s="348" t="e">
        <f t="shared" si="297"/>
        <v>#NUM!</v>
      </c>
      <c r="AH534" s="349" t="e">
        <f t="shared" si="285"/>
        <v>#NUM!</v>
      </c>
      <c r="AJ534" s="45">
        <v>423</v>
      </c>
      <c r="AK534" s="46">
        <f t="shared" si="307"/>
        <v>59141</v>
      </c>
      <c r="AL534" s="346" t="e">
        <f t="shared" si="298"/>
        <v>#NUM!</v>
      </c>
      <c r="AM534" s="347" t="e">
        <f t="shared" si="286"/>
        <v>#NUM!</v>
      </c>
      <c r="AN534" s="348" t="e">
        <f t="shared" si="299"/>
        <v>#NUM!</v>
      </c>
      <c r="AO534" s="349" t="e">
        <f t="shared" si="287"/>
        <v>#NUM!</v>
      </c>
      <c r="AQ534" s="45">
        <v>423</v>
      </c>
      <c r="AR534" s="46">
        <f t="shared" si="308"/>
        <v>59172</v>
      </c>
      <c r="AS534" s="346" t="e">
        <f t="shared" si="300"/>
        <v>#NUM!</v>
      </c>
      <c r="AT534" s="347" t="e">
        <f t="shared" si="288"/>
        <v>#NUM!</v>
      </c>
      <c r="AU534" s="348" t="e">
        <f t="shared" si="301"/>
        <v>#NUM!</v>
      </c>
      <c r="AV534" s="349">
        <f t="shared" si="289"/>
        <v>0</v>
      </c>
    </row>
    <row r="535" spans="1:48" x14ac:dyDescent="0.45">
      <c r="A535" s="45">
        <v>424</v>
      </c>
      <c r="B535" s="46">
        <f t="shared" si="302"/>
        <v>59172</v>
      </c>
      <c r="C535" s="346" t="e">
        <f t="shared" si="309"/>
        <v>#NUM!</v>
      </c>
      <c r="D535" s="347" t="e">
        <f t="shared" si="279"/>
        <v>#NUM!</v>
      </c>
      <c r="E535" s="355" t="e">
        <f t="shared" si="280"/>
        <v>#NUM!</v>
      </c>
      <c r="F535" s="349" t="e">
        <f t="shared" si="290"/>
        <v>#NUM!</v>
      </c>
      <c r="H535" s="45">
        <v>424</v>
      </c>
      <c r="I535" s="46">
        <f t="shared" si="303"/>
        <v>59172</v>
      </c>
      <c r="J535" s="346" t="e">
        <f t="shared" si="281"/>
        <v>#NUM!</v>
      </c>
      <c r="K535" s="347" t="e">
        <f t="shared" si="276"/>
        <v>#NUM!</v>
      </c>
      <c r="L535" s="348" t="e">
        <f t="shared" si="310"/>
        <v>#NUM!</v>
      </c>
      <c r="M535" s="349" t="e">
        <f t="shared" si="291"/>
        <v>#NUM!</v>
      </c>
      <c r="O535" s="45">
        <v>424</v>
      </c>
      <c r="P535" s="46">
        <f t="shared" si="304"/>
        <v>59172</v>
      </c>
      <c r="Q535" s="346" t="e">
        <f t="shared" si="282"/>
        <v>#NUM!</v>
      </c>
      <c r="R535" s="347" t="e">
        <f t="shared" si="277"/>
        <v>#NUM!</v>
      </c>
      <c r="S535" s="348" t="e">
        <f t="shared" si="292"/>
        <v>#NUM!</v>
      </c>
      <c r="T535" s="349" t="e">
        <f t="shared" si="293"/>
        <v>#NUM!</v>
      </c>
      <c r="V535" s="45">
        <v>424</v>
      </c>
      <c r="W535" s="46">
        <f t="shared" si="305"/>
        <v>59172</v>
      </c>
      <c r="X535" s="346" t="e">
        <f t="shared" si="283"/>
        <v>#NUM!</v>
      </c>
      <c r="Y535" s="347" t="e">
        <f t="shared" si="278"/>
        <v>#NUM!</v>
      </c>
      <c r="Z535" s="348" t="e">
        <f t="shared" si="294"/>
        <v>#NUM!</v>
      </c>
      <c r="AA535" s="349" t="e">
        <f t="shared" si="295"/>
        <v>#NUM!</v>
      </c>
      <c r="AC535" s="45">
        <v>424</v>
      </c>
      <c r="AD535" s="46">
        <f t="shared" si="306"/>
        <v>59172</v>
      </c>
      <c r="AE535" s="346" t="e">
        <f t="shared" si="296"/>
        <v>#NUM!</v>
      </c>
      <c r="AF535" s="347" t="e">
        <f t="shared" si="284"/>
        <v>#NUM!</v>
      </c>
      <c r="AG535" s="348" t="e">
        <f t="shared" si="297"/>
        <v>#NUM!</v>
      </c>
      <c r="AH535" s="349" t="e">
        <f t="shared" si="285"/>
        <v>#NUM!</v>
      </c>
      <c r="AJ535" s="45">
        <v>424</v>
      </c>
      <c r="AK535" s="46">
        <f t="shared" si="307"/>
        <v>59172</v>
      </c>
      <c r="AL535" s="346" t="e">
        <f t="shared" si="298"/>
        <v>#NUM!</v>
      </c>
      <c r="AM535" s="347" t="e">
        <f t="shared" si="286"/>
        <v>#NUM!</v>
      </c>
      <c r="AN535" s="348" t="e">
        <f t="shared" si="299"/>
        <v>#NUM!</v>
      </c>
      <c r="AO535" s="349" t="e">
        <f t="shared" si="287"/>
        <v>#NUM!</v>
      </c>
      <c r="AQ535" s="45">
        <v>424</v>
      </c>
      <c r="AR535" s="46">
        <f t="shared" si="308"/>
        <v>59203</v>
      </c>
      <c r="AS535" s="346" t="e">
        <f t="shared" si="300"/>
        <v>#NUM!</v>
      </c>
      <c r="AT535" s="347" t="e">
        <f t="shared" si="288"/>
        <v>#NUM!</v>
      </c>
      <c r="AU535" s="348" t="e">
        <f t="shared" si="301"/>
        <v>#NUM!</v>
      </c>
      <c r="AV535" s="349">
        <f t="shared" si="289"/>
        <v>0</v>
      </c>
    </row>
    <row r="536" spans="1:48" x14ac:dyDescent="0.45">
      <c r="A536" s="45">
        <v>425</v>
      </c>
      <c r="B536" s="46">
        <f t="shared" si="302"/>
        <v>59203</v>
      </c>
      <c r="C536" s="346" t="e">
        <f t="shared" si="309"/>
        <v>#NUM!</v>
      </c>
      <c r="D536" s="347" t="e">
        <f t="shared" si="279"/>
        <v>#NUM!</v>
      </c>
      <c r="E536" s="355" t="e">
        <f t="shared" si="280"/>
        <v>#NUM!</v>
      </c>
      <c r="F536" s="349" t="e">
        <f t="shared" si="290"/>
        <v>#NUM!</v>
      </c>
      <c r="H536" s="45">
        <v>425</v>
      </c>
      <c r="I536" s="46">
        <f t="shared" si="303"/>
        <v>59203</v>
      </c>
      <c r="J536" s="346" t="e">
        <f t="shared" si="281"/>
        <v>#NUM!</v>
      </c>
      <c r="K536" s="347" t="e">
        <f t="shared" si="276"/>
        <v>#NUM!</v>
      </c>
      <c r="L536" s="348" t="e">
        <f t="shared" si="310"/>
        <v>#NUM!</v>
      </c>
      <c r="M536" s="349" t="e">
        <f t="shared" si="291"/>
        <v>#NUM!</v>
      </c>
      <c r="O536" s="45">
        <v>425</v>
      </c>
      <c r="P536" s="46">
        <f t="shared" si="304"/>
        <v>59203</v>
      </c>
      <c r="Q536" s="346" t="e">
        <f t="shared" si="282"/>
        <v>#NUM!</v>
      </c>
      <c r="R536" s="347" t="e">
        <f t="shared" si="277"/>
        <v>#NUM!</v>
      </c>
      <c r="S536" s="348" t="e">
        <f t="shared" si="292"/>
        <v>#NUM!</v>
      </c>
      <c r="T536" s="349" t="e">
        <f t="shared" si="293"/>
        <v>#NUM!</v>
      </c>
      <c r="V536" s="45">
        <v>425</v>
      </c>
      <c r="W536" s="46">
        <f t="shared" si="305"/>
        <v>59203</v>
      </c>
      <c r="X536" s="346" t="e">
        <f t="shared" si="283"/>
        <v>#NUM!</v>
      </c>
      <c r="Y536" s="347" t="e">
        <f t="shared" si="278"/>
        <v>#NUM!</v>
      </c>
      <c r="Z536" s="348" t="e">
        <f t="shared" si="294"/>
        <v>#NUM!</v>
      </c>
      <c r="AA536" s="349" t="e">
        <f t="shared" si="295"/>
        <v>#NUM!</v>
      </c>
      <c r="AC536" s="45">
        <v>425</v>
      </c>
      <c r="AD536" s="46">
        <f t="shared" si="306"/>
        <v>59203</v>
      </c>
      <c r="AE536" s="346" t="e">
        <f t="shared" si="296"/>
        <v>#NUM!</v>
      </c>
      <c r="AF536" s="347" t="e">
        <f t="shared" si="284"/>
        <v>#NUM!</v>
      </c>
      <c r="AG536" s="348" t="e">
        <f t="shared" si="297"/>
        <v>#NUM!</v>
      </c>
      <c r="AH536" s="349" t="e">
        <f t="shared" si="285"/>
        <v>#NUM!</v>
      </c>
      <c r="AJ536" s="45">
        <v>425</v>
      </c>
      <c r="AK536" s="46">
        <f t="shared" si="307"/>
        <v>59203</v>
      </c>
      <c r="AL536" s="346" t="e">
        <f t="shared" si="298"/>
        <v>#NUM!</v>
      </c>
      <c r="AM536" s="347" t="e">
        <f t="shared" si="286"/>
        <v>#NUM!</v>
      </c>
      <c r="AN536" s="348" t="e">
        <f t="shared" si="299"/>
        <v>#NUM!</v>
      </c>
      <c r="AO536" s="349" t="e">
        <f t="shared" si="287"/>
        <v>#NUM!</v>
      </c>
      <c r="AQ536" s="45">
        <v>425</v>
      </c>
      <c r="AR536" s="46">
        <f t="shared" si="308"/>
        <v>59231</v>
      </c>
      <c r="AS536" s="346" t="e">
        <f t="shared" si="300"/>
        <v>#NUM!</v>
      </c>
      <c r="AT536" s="347" t="e">
        <f t="shared" si="288"/>
        <v>#NUM!</v>
      </c>
      <c r="AU536" s="348" t="e">
        <f t="shared" si="301"/>
        <v>#NUM!</v>
      </c>
      <c r="AV536" s="349">
        <f t="shared" si="289"/>
        <v>0</v>
      </c>
    </row>
    <row r="537" spans="1:48" x14ac:dyDescent="0.45">
      <c r="A537" s="45">
        <v>426</v>
      </c>
      <c r="B537" s="46">
        <f t="shared" si="302"/>
        <v>59231</v>
      </c>
      <c r="C537" s="346" t="e">
        <f t="shared" si="309"/>
        <v>#NUM!</v>
      </c>
      <c r="D537" s="347" t="e">
        <f t="shared" si="279"/>
        <v>#NUM!</v>
      </c>
      <c r="E537" s="355" t="e">
        <f t="shared" si="280"/>
        <v>#NUM!</v>
      </c>
      <c r="F537" s="349" t="e">
        <f t="shared" si="290"/>
        <v>#NUM!</v>
      </c>
      <c r="H537" s="45">
        <v>426</v>
      </c>
      <c r="I537" s="46">
        <f t="shared" si="303"/>
        <v>59231</v>
      </c>
      <c r="J537" s="346" t="e">
        <f t="shared" si="281"/>
        <v>#NUM!</v>
      </c>
      <c r="K537" s="347" t="e">
        <f t="shared" si="276"/>
        <v>#NUM!</v>
      </c>
      <c r="L537" s="348" t="e">
        <f t="shared" si="310"/>
        <v>#NUM!</v>
      </c>
      <c r="M537" s="349" t="e">
        <f t="shared" si="291"/>
        <v>#NUM!</v>
      </c>
      <c r="O537" s="45">
        <v>426</v>
      </c>
      <c r="P537" s="46">
        <f t="shared" si="304"/>
        <v>59231</v>
      </c>
      <c r="Q537" s="346" t="e">
        <f t="shared" si="282"/>
        <v>#NUM!</v>
      </c>
      <c r="R537" s="347" t="e">
        <f t="shared" si="277"/>
        <v>#NUM!</v>
      </c>
      <c r="S537" s="348" t="e">
        <f t="shared" si="292"/>
        <v>#NUM!</v>
      </c>
      <c r="T537" s="349" t="e">
        <f t="shared" si="293"/>
        <v>#NUM!</v>
      </c>
      <c r="V537" s="45">
        <v>426</v>
      </c>
      <c r="W537" s="46">
        <f t="shared" si="305"/>
        <v>59231</v>
      </c>
      <c r="X537" s="346" t="e">
        <f t="shared" si="283"/>
        <v>#NUM!</v>
      </c>
      <c r="Y537" s="347" t="e">
        <f t="shared" si="278"/>
        <v>#NUM!</v>
      </c>
      <c r="Z537" s="348" t="e">
        <f t="shared" si="294"/>
        <v>#NUM!</v>
      </c>
      <c r="AA537" s="349" t="e">
        <f t="shared" si="295"/>
        <v>#NUM!</v>
      </c>
      <c r="AC537" s="45">
        <v>426</v>
      </c>
      <c r="AD537" s="46">
        <f t="shared" si="306"/>
        <v>59231</v>
      </c>
      <c r="AE537" s="346" t="e">
        <f t="shared" si="296"/>
        <v>#NUM!</v>
      </c>
      <c r="AF537" s="347" t="e">
        <f t="shared" si="284"/>
        <v>#NUM!</v>
      </c>
      <c r="AG537" s="348" t="e">
        <f t="shared" si="297"/>
        <v>#NUM!</v>
      </c>
      <c r="AH537" s="349" t="e">
        <f t="shared" si="285"/>
        <v>#NUM!</v>
      </c>
      <c r="AJ537" s="45">
        <v>426</v>
      </c>
      <c r="AK537" s="46">
        <f t="shared" si="307"/>
        <v>59231</v>
      </c>
      <c r="AL537" s="346" t="e">
        <f t="shared" si="298"/>
        <v>#NUM!</v>
      </c>
      <c r="AM537" s="347" t="e">
        <f t="shared" si="286"/>
        <v>#NUM!</v>
      </c>
      <c r="AN537" s="348" t="e">
        <f t="shared" si="299"/>
        <v>#NUM!</v>
      </c>
      <c r="AO537" s="349" t="e">
        <f t="shared" si="287"/>
        <v>#NUM!</v>
      </c>
      <c r="AQ537" s="45">
        <v>426</v>
      </c>
      <c r="AR537" s="46">
        <f t="shared" si="308"/>
        <v>59262</v>
      </c>
      <c r="AS537" s="346" t="e">
        <f t="shared" si="300"/>
        <v>#NUM!</v>
      </c>
      <c r="AT537" s="347" t="e">
        <f t="shared" si="288"/>
        <v>#NUM!</v>
      </c>
      <c r="AU537" s="348" t="e">
        <f t="shared" si="301"/>
        <v>#NUM!</v>
      </c>
      <c r="AV537" s="349">
        <f t="shared" si="289"/>
        <v>0</v>
      </c>
    </row>
    <row r="538" spans="1:48" x14ac:dyDescent="0.45">
      <c r="A538" s="45">
        <v>427</v>
      </c>
      <c r="B538" s="46">
        <f t="shared" si="302"/>
        <v>59262</v>
      </c>
      <c r="C538" s="346" t="e">
        <f t="shared" si="309"/>
        <v>#NUM!</v>
      </c>
      <c r="D538" s="347" t="e">
        <f t="shared" si="279"/>
        <v>#NUM!</v>
      </c>
      <c r="E538" s="355" t="e">
        <f t="shared" si="280"/>
        <v>#NUM!</v>
      </c>
      <c r="F538" s="349" t="e">
        <f t="shared" si="290"/>
        <v>#NUM!</v>
      </c>
      <c r="H538" s="45">
        <v>427</v>
      </c>
      <c r="I538" s="46">
        <f t="shared" si="303"/>
        <v>59262</v>
      </c>
      <c r="J538" s="346" t="e">
        <f t="shared" si="281"/>
        <v>#NUM!</v>
      </c>
      <c r="K538" s="347" t="e">
        <f t="shared" si="276"/>
        <v>#NUM!</v>
      </c>
      <c r="L538" s="348" t="e">
        <f t="shared" si="310"/>
        <v>#NUM!</v>
      </c>
      <c r="M538" s="349" t="e">
        <f t="shared" si="291"/>
        <v>#NUM!</v>
      </c>
      <c r="O538" s="45">
        <v>427</v>
      </c>
      <c r="P538" s="46">
        <f t="shared" si="304"/>
        <v>59262</v>
      </c>
      <c r="Q538" s="346" t="e">
        <f t="shared" si="282"/>
        <v>#NUM!</v>
      </c>
      <c r="R538" s="347" t="e">
        <f t="shared" si="277"/>
        <v>#NUM!</v>
      </c>
      <c r="S538" s="348" t="e">
        <f t="shared" si="292"/>
        <v>#NUM!</v>
      </c>
      <c r="T538" s="349" t="e">
        <f t="shared" si="293"/>
        <v>#NUM!</v>
      </c>
      <c r="V538" s="45">
        <v>427</v>
      </c>
      <c r="W538" s="46">
        <f t="shared" si="305"/>
        <v>59262</v>
      </c>
      <c r="X538" s="346" t="e">
        <f t="shared" si="283"/>
        <v>#NUM!</v>
      </c>
      <c r="Y538" s="347" t="e">
        <f t="shared" si="278"/>
        <v>#NUM!</v>
      </c>
      <c r="Z538" s="348" t="e">
        <f t="shared" si="294"/>
        <v>#NUM!</v>
      </c>
      <c r="AA538" s="349" t="e">
        <f t="shared" si="295"/>
        <v>#NUM!</v>
      </c>
      <c r="AC538" s="45">
        <v>427</v>
      </c>
      <c r="AD538" s="46">
        <f t="shared" si="306"/>
        <v>59262</v>
      </c>
      <c r="AE538" s="346" t="e">
        <f t="shared" si="296"/>
        <v>#NUM!</v>
      </c>
      <c r="AF538" s="347" t="e">
        <f t="shared" si="284"/>
        <v>#NUM!</v>
      </c>
      <c r="AG538" s="348" t="e">
        <f t="shared" si="297"/>
        <v>#NUM!</v>
      </c>
      <c r="AH538" s="349" t="e">
        <f t="shared" si="285"/>
        <v>#NUM!</v>
      </c>
      <c r="AJ538" s="45">
        <v>427</v>
      </c>
      <c r="AK538" s="46">
        <f t="shared" si="307"/>
        <v>59262</v>
      </c>
      <c r="AL538" s="346" t="e">
        <f t="shared" si="298"/>
        <v>#NUM!</v>
      </c>
      <c r="AM538" s="347" t="e">
        <f t="shared" si="286"/>
        <v>#NUM!</v>
      </c>
      <c r="AN538" s="348" t="e">
        <f t="shared" si="299"/>
        <v>#NUM!</v>
      </c>
      <c r="AO538" s="349" t="e">
        <f t="shared" si="287"/>
        <v>#NUM!</v>
      </c>
      <c r="AQ538" s="45">
        <v>427</v>
      </c>
      <c r="AR538" s="46">
        <f t="shared" si="308"/>
        <v>59292</v>
      </c>
      <c r="AS538" s="346" t="e">
        <f t="shared" si="300"/>
        <v>#NUM!</v>
      </c>
      <c r="AT538" s="347" t="e">
        <f t="shared" si="288"/>
        <v>#NUM!</v>
      </c>
      <c r="AU538" s="348" t="e">
        <f t="shared" si="301"/>
        <v>#NUM!</v>
      </c>
      <c r="AV538" s="349">
        <f t="shared" si="289"/>
        <v>0</v>
      </c>
    </row>
    <row r="539" spans="1:48" x14ac:dyDescent="0.45">
      <c r="A539" s="45">
        <v>428</v>
      </c>
      <c r="B539" s="46">
        <f t="shared" si="302"/>
        <v>59292</v>
      </c>
      <c r="C539" s="346" t="e">
        <f t="shared" si="309"/>
        <v>#NUM!</v>
      </c>
      <c r="D539" s="347" t="e">
        <f t="shared" si="279"/>
        <v>#NUM!</v>
      </c>
      <c r="E539" s="355" t="e">
        <f t="shared" si="280"/>
        <v>#NUM!</v>
      </c>
      <c r="F539" s="349" t="e">
        <f t="shared" si="290"/>
        <v>#NUM!</v>
      </c>
      <c r="H539" s="45">
        <v>428</v>
      </c>
      <c r="I539" s="46">
        <f t="shared" si="303"/>
        <v>59292</v>
      </c>
      <c r="J539" s="346" t="e">
        <f t="shared" si="281"/>
        <v>#NUM!</v>
      </c>
      <c r="K539" s="347" t="e">
        <f t="shared" si="276"/>
        <v>#NUM!</v>
      </c>
      <c r="L539" s="348" t="e">
        <f t="shared" si="310"/>
        <v>#NUM!</v>
      </c>
      <c r="M539" s="349" t="e">
        <f t="shared" si="291"/>
        <v>#NUM!</v>
      </c>
      <c r="O539" s="45">
        <v>428</v>
      </c>
      <c r="P539" s="46">
        <f t="shared" si="304"/>
        <v>59292</v>
      </c>
      <c r="Q539" s="346" t="e">
        <f t="shared" si="282"/>
        <v>#NUM!</v>
      </c>
      <c r="R539" s="347" t="e">
        <f t="shared" si="277"/>
        <v>#NUM!</v>
      </c>
      <c r="S539" s="348" t="e">
        <f t="shared" si="292"/>
        <v>#NUM!</v>
      </c>
      <c r="T539" s="349" t="e">
        <f t="shared" si="293"/>
        <v>#NUM!</v>
      </c>
      <c r="V539" s="45">
        <v>428</v>
      </c>
      <c r="W539" s="46">
        <f t="shared" si="305"/>
        <v>59292</v>
      </c>
      <c r="X539" s="346" t="e">
        <f t="shared" si="283"/>
        <v>#NUM!</v>
      </c>
      <c r="Y539" s="347" t="e">
        <f t="shared" si="278"/>
        <v>#NUM!</v>
      </c>
      <c r="Z539" s="348" t="e">
        <f t="shared" si="294"/>
        <v>#NUM!</v>
      </c>
      <c r="AA539" s="349" t="e">
        <f t="shared" si="295"/>
        <v>#NUM!</v>
      </c>
      <c r="AC539" s="45">
        <v>428</v>
      </c>
      <c r="AD539" s="46">
        <f t="shared" si="306"/>
        <v>59292</v>
      </c>
      <c r="AE539" s="346" t="e">
        <f t="shared" si="296"/>
        <v>#NUM!</v>
      </c>
      <c r="AF539" s="347" t="e">
        <f t="shared" si="284"/>
        <v>#NUM!</v>
      </c>
      <c r="AG539" s="348" t="e">
        <f t="shared" si="297"/>
        <v>#NUM!</v>
      </c>
      <c r="AH539" s="349" t="e">
        <f t="shared" si="285"/>
        <v>#NUM!</v>
      </c>
      <c r="AJ539" s="45">
        <v>428</v>
      </c>
      <c r="AK539" s="46">
        <f t="shared" si="307"/>
        <v>59292</v>
      </c>
      <c r="AL539" s="346" t="e">
        <f t="shared" si="298"/>
        <v>#NUM!</v>
      </c>
      <c r="AM539" s="347" t="e">
        <f t="shared" si="286"/>
        <v>#NUM!</v>
      </c>
      <c r="AN539" s="348" t="e">
        <f t="shared" si="299"/>
        <v>#NUM!</v>
      </c>
      <c r="AO539" s="349" t="e">
        <f t="shared" si="287"/>
        <v>#NUM!</v>
      </c>
      <c r="AQ539" s="45">
        <v>428</v>
      </c>
      <c r="AR539" s="46">
        <f t="shared" si="308"/>
        <v>59323</v>
      </c>
      <c r="AS539" s="346" t="e">
        <f t="shared" si="300"/>
        <v>#NUM!</v>
      </c>
      <c r="AT539" s="347" t="e">
        <f t="shared" si="288"/>
        <v>#NUM!</v>
      </c>
      <c r="AU539" s="348" t="e">
        <f t="shared" si="301"/>
        <v>#NUM!</v>
      </c>
      <c r="AV539" s="349">
        <f t="shared" si="289"/>
        <v>0</v>
      </c>
    </row>
    <row r="540" spans="1:48" x14ac:dyDescent="0.45">
      <c r="A540" s="45">
        <v>429</v>
      </c>
      <c r="B540" s="46">
        <f t="shared" si="302"/>
        <v>59323</v>
      </c>
      <c r="C540" s="346" t="e">
        <f t="shared" si="309"/>
        <v>#NUM!</v>
      </c>
      <c r="D540" s="347" t="e">
        <f t="shared" si="279"/>
        <v>#NUM!</v>
      </c>
      <c r="E540" s="355" t="e">
        <f t="shared" si="280"/>
        <v>#NUM!</v>
      </c>
      <c r="F540" s="349" t="e">
        <f t="shared" si="290"/>
        <v>#NUM!</v>
      </c>
      <c r="H540" s="45">
        <v>429</v>
      </c>
      <c r="I540" s="46">
        <f t="shared" si="303"/>
        <v>59323</v>
      </c>
      <c r="J540" s="346" t="e">
        <f t="shared" si="281"/>
        <v>#NUM!</v>
      </c>
      <c r="K540" s="347" t="e">
        <f t="shared" si="276"/>
        <v>#NUM!</v>
      </c>
      <c r="L540" s="348" t="e">
        <f t="shared" si="310"/>
        <v>#NUM!</v>
      </c>
      <c r="M540" s="349" t="e">
        <f t="shared" si="291"/>
        <v>#NUM!</v>
      </c>
      <c r="O540" s="45">
        <v>429</v>
      </c>
      <c r="P540" s="46">
        <f t="shared" si="304"/>
        <v>59323</v>
      </c>
      <c r="Q540" s="346" t="e">
        <f t="shared" si="282"/>
        <v>#NUM!</v>
      </c>
      <c r="R540" s="347" t="e">
        <f t="shared" si="277"/>
        <v>#NUM!</v>
      </c>
      <c r="S540" s="348" t="e">
        <f t="shared" si="292"/>
        <v>#NUM!</v>
      </c>
      <c r="T540" s="349" t="e">
        <f t="shared" si="293"/>
        <v>#NUM!</v>
      </c>
      <c r="V540" s="45">
        <v>429</v>
      </c>
      <c r="W540" s="46">
        <f t="shared" si="305"/>
        <v>59323</v>
      </c>
      <c r="X540" s="346" t="e">
        <f t="shared" si="283"/>
        <v>#NUM!</v>
      </c>
      <c r="Y540" s="347" t="e">
        <f t="shared" si="278"/>
        <v>#NUM!</v>
      </c>
      <c r="Z540" s="348" t="e">
        <f t="shared" si="294"/>
        <v>#NUM!</v>
      </c>
      <c r="AA540" s="349" t="e">
        <f t="shared" si="295"/>
        <v>#NUM!</v>
      </c>
      <c r="AC540" s="45">
        <v>429</v>
      </c>
      <c r="AD540" s="46">
        <f t="shared" si="306"/>
        <v>59323</v>
      </c>
      <c r="AE540" s="346" t="e">
        <f t="shared" si="296"/>
        <v>#NUM!</v>
      </c>
      <c r="AF540" s="347" t="e">
        <f t="shared" si="284"/>
        <v>#NUM!</v>
      </c>
      <c r="AG540" s="348" t="e">
        <f t="shared" si="297"/>
        <v>#NUM!</v>
      </c>
      <c r="AH540" s="349" t="e">
        <f t="shared" si="285"/>
        <v>#NUM!</v>
      </c>
      <c r="AJ540" s="45">
        <v>429</v>
      </c>
      <c r="AK540" s="46">
        <f t="shared" si="307"/>
        <v>59323</v>
      </c>
      <c r="AL540" s="346" t="e">
        <f t="shared" si="298"/>
        <v>#NUM!</v>
      </c>
      <c r="AM540" s="347" t="e">
        <f t="shared" si="286"/>
        <v>#NUM!</v>
      </c>
      <c r="AN540" s="348" t="e">
        <f t="shared" si="299"/>
        <v>#NUM!</v>
      </c>
      <c r="AO540" s="349" t="e">
        <f t="shared" si="287"/>
        <v>#NUM!</v>
      </c>
      <c r="AQ540" s="45">
        <v>429</v>
      </c>
      <c r="AR540" s="46">
        <f t="shared" si="308"/>
        <v>59353</v>
      </c>
      <c r="AS540" s="346" t="e">
        <f t="shared" si="300"/>
        <v>#NUM!</v>
      </c>
      <c r="AT540" s="347" t="e">
        <f t="shared" si="288"/>
        <v>#NUM!</v>
      </c>
      <c r="AU540" s="348" t="e">
        <f t="shared" si="301"/>
        <v>#NUM!</v>
      </c>
      <c r="AV540" s="349">
        <f t="shared" si="289"/>
        <v>0</v>
      </c>
    </row>
    <row r="541" spans="1:48" x14ac:dyDescent="0.45">
      <c r="A541" s="45">
        <v>430</v>
      </c>
      <c r="B541" s="46">
        <f t="shared" si="302"/>
        <v>59353</v>
      </c>
      <c r="C541" s="346" t="e">
        <f t="shared" si="309"/>
        <v>#NUM!</v>
      </c>
      <c r="D541" s="347" t="e">
        <f t="shared" si="279"/>
        <v>#NUM!</v>
      </c>
      <c r="E541" s="355" t="e">
        <f t="shared" si="280"/>
        <v>#NUM!</v>
      </c>
      <c r="F541" s="349" t="e">
        <f t="shared" si="290"/>
        <v>#NUM!</v>
      </c>
      <c r="H541" s="45">
        <v>430</v>
      </c>
      <c r="I541" s="46">
        <f t="shared" si="303"/>
        <v>59353</v>
      </c>
      <c r="J541" s="346" t="e">
        <f t="shared" si="281"/>
        <v>#NUM!</v>
      </c>
      <c r="K541" s="347" t="e">
        <f t="shared" si="276"/>
        <v>#NUM!</v>
      </c>
      <c r="L541" s="348" t="e">
        <f t="shared" si="310"/>
        <v>#NUM!</v>
      </c>
      <c r="M541" s="349" t="e">
        <f t="shared" si="291"/>
        <v>#NUM!</v>
      </c>
      <c r="O541" s="45">
        <v>430</v>
      </c>
      <c r="P541" s="46">
        <f t="shared" si="304"/>
        <v>59353</v>
      </c>
      <c r="Q541" s="346" t="e">
        <f t="shared" si="282"/>
        <v>#NUM!</v>
      </c>
      <c r="R541" s="347" t="e">
        <f t="shared" si="277"/>
        <v>#NUM!</v>
      </c>
      <c r="S541" s="348" t="e">
        <f t="shared" si="292"/>
        <v>#NUM!</v>
      </c>
      <c r="T541" s="349" t="e">
        <f t="shared" si="293"/>
        <v>#NUM!</v>
      </c>
      <c r="V541" s="45">
        <v>430</v>
      </c>
      <c r="W541" s="46">
        <f t="shared" si="305"/>
        <v>59353</v>
      </c>
      <c r="X541" s="346" t="e">
        <f t="shared" si="283"/>
        <v>#NUM!</v>
      </c>
      <c r="Y541" s="347" t="e">
        <f t="shared" si="278"/>
        <v>#NUM!</v>
      </c>
      <c r="Z541" s="348" t="e">
        <f t="shared" si="294"/>
        <v>#NUM!</v>
      </c>
      <c r="AA541" s="349" t="e">
        <f t="shared" si="295"/>
        <v>#NUM!</v>
      </c>
      <c r="AC541" s="45">
        <v>430</v>
      </c>
      <c r="AD541" s="46">
        <f t="shared" si="306"/>
        <v>59353</v>
      </c>
      <c r="AE541" s="346" t="e">
        <f t="shared" si="296"/>
        <v>#NUM!</v>
      </c>
      <c r="AF541" s="347" t="e">
        <f t="shared" si="284"/>
        <v>#NUM!</v>
      </c>
      <c r="AG541" s="348" t="e">
        <f t="shared" si="297"/>
        <v>#NUM!</v>
      </c>
      <c r="AH541" s="349" t="e">
        <f t="shared" si="285"/>
        <v>#NUM!</v>
      </c>
      <c r="AJ541" s="45">
        <v>430</v>
      </c>
      <c r="AK541" s="46">
        <f t="shared" si="307"/>
        <v>59353</v>
      </c>
      <c r="AL541" s="346" t="e">
        <f t="shared" si="298"/>
        <v>#NUM!</v>
      </c>
      <c r="AM541" s="347" t="e">
        <f t="shared" si="286"/>
        <v>#NUM!</v>
      </c>
      <c r="AN541" s="348" t="e">
        <f t="shared" si="299"/>
        <v>#NUM!</v>
      </c>
      <c r="AO541" s="349" t="e">
        <f t="shared" si="287"/>
        <v>#NUM!</v>
      </c>
      <c r="AQ541" s="45">
        <v>430</v>
      </c>
      <c r="AR541" s="46">
        <f t="shared" si="308"/>
        <v>59384</v>
      </c>
      <c r="AS541" s="346" t="e">
        <f t="shared" si="300"/>
        <v>#NUM!</v>
      </c>
      <c r="AT541" s="347" t="e">
        <f t="shared" si="288"/>
        <v>#NUM!</v>
      </c>
      <c r="AU541" s="348" t="e">
        <f t="shared" si="301"/>
        <v>#NUM!</v>
      </c>
      <c r="AV541" s="349">
        <f t="shared" si="289"/>
        <v>0</v>
      </c>
    </row>
    <row r="542" spans="1:48" x14ac:dyDescent="0.45">
      <c r="A542" s="45">
        <v>431</v>
      </c>
      <c r="B542" s="46">
        <f t="shared" si="302"/>
        <v>59384</v>
      </c>
      <c r="C542" s="346" t="e">
        <f t="shared" si="309"/>
        <v>#NUM!</v>
      </c>
      <c r="D542" s="347" t="e">
        <f t="shared" si="279"/>
        <v>#NUM!</v>
      </c>
      <c r="E542" s="355" t="e">
        <f t="shared" si="280"/>
        <v>#NUM!</v>
      </c>
      <c r="F542" s="349" t="e">
        <f t="shared" si="290"/>
        <v>#NUM!</v>
      </c>
      <c r="H542" s="45">
        <v>431</v>
      </c>
      <c r="I542" s="46">
        <f t="shared" si="303"/>
        <v>59384</v>
      </c>
      <c r="J542" s="346" t="e">
        <f t="shared" si="281"/>
        <v>#NUM!</v>
      </c>
      <c r="K542" s="347" t="e">
        <f t="shared" si="276"/>
        <v>#NUM!</v>
      </c>
      <c r="L542" s="348" t="e">
        <f t="shared" si="310"/>
        <v>#NUM!</v>
      </c>
      <c r="M542" s="349" t="e">
        <f t="shared" si="291"/>
        <v>#NUM!</v>
      </c>
      <c r="O542" s="45">
        <v>431</v>
      </c>
      <c r="P542" s="46">
        <f t="shared" si="304"/>
        <v>59384</v>
      </c>
      <c r="Q542" s="346" t="e">
        <f t="shared" si="282"/>
        <v>#NUM!</v>
      </c>
      <c r="R542" s="347" t="e">
        <f t="shared" si="277"/>
        <v>#NUM!</v>
      </c>
      <c r="S542" s="348" t="e">
        <f t="shared" si="292"/>
        <v>#NUM!</v>
      </c>
      <c r="T542" s="349" t="e">
        <f t="shared" si="293"/>
        <v>#NUM!</v>
      </c>
      <c r="V542" s="45">
        <v>431</v>
      </c>
      <c r="W542" s="46">
        <f t="shared" si="305"/>
        <v>59384</v>
      </c>
      <c r="X542" s="346" t="e">
        <f t="shared" si="283"/>
        <v>#NUM!</v>
      </c>
      <c r="Y542" s="347" t="e">
        <f t="shared" si="278"/>
        <v>#NUM!</v>
      </c>
      <c r="Z542" s="348" t="e">
        <f t="shared" si="294"/>
        <v>#NUM!</v>
      </c>
      <c r="AA542" s="349" t="e">
        <f t="shared" si="295"/>
        <v>#NUM!</v>
      </c>
      <c r="AC542" s="45">
        <v>431</v>
      </c>
      <c r="AD542" s="46">
        <f t="shared" si="306"/>
        <v>59384</v>
      </c>
      <c r="AE542" s="346" t="e">
        <f t="shared" si="296"/>
        <v>#NUM!</v>
      </c>
      <c r="AF542" s="347" t="e">
        <f t="shared" si="284"/>
        <v>#NUM!</v>
      </c>
      <c r="AG542" s="348" t="e">
        <f t="shared" si="297"/>
        <v>#NUM!</v>
      </c>
      <c r="AH542" s="349" t="e">
        <f t="shared" si="285"/>
        <v>#NUM!</v>
      </c>
      <c r="AJ542" s="45">
        <v>431</v>
      </c>
      <c r="AK542" s="46">
        <f t="shared" si="307"/>
        <v>59384</v>
      </c>
      <c r="AL542" s="346" t="e">
        <f t="shared" si="298"/>
        <v>#NUM!</v>
      </c>
      <c r="AM542" s="347" t="e">
        <f t="shared" si="286"/>
        <v>#NUM!</v>
      </c>
      <c r="AN542" s="348" t="e">
        <f t="shared" si="299"/>
        <v>#NUM!</v>
      </c>
      <c r="AO542" s="349" t="e">
        <f t="shared" si="287"/>
        <v>#NUM!</v>
      </c>
      <c r="AQ542" s="45">
        <v>431</v>
      </c>
      <c r="AR542" s="46">
        <f t="shared" si="308"/>
        <v>59415</v>
      </c>
      <c r="AS542" s="346" t="e">
        <f t="shared" si="300"/>
        <v>#NUM!</v>
      </c>
      <c r="AT542" s="347" t="e">
        <f t="shared" si="288"/>
        <v>#NUM!</v>
      </c>
      <c r="AU542" s="348" t="e">
        <f t="shared" si="301"/>
        <v>#NUM!</v>
      </c>
      <c r="AV542" s="349">
        <f t="shared" si="289"/>
        <v>0</v>
      </c>
    </row>
    <row r="543" spans="1:48" ht="14.65" thickBot="1" x14ac:dyDescent="0.5">
      <c r="A543" s="47">
        <v>432</v>
      </c>
      <c r="B543" s="48">
        <f t="shared" si="302"/>
        <v>59415</v>
      </c>
      <c r="C543" s="350" t="e">
        <f t="shared" si="309"/>
        <v>#NUM!</v>
      </c>
      <c r="D543" s="351" t="e">
        <f t="shared" si="279"/>
        <v>#NUM!</v>
      </c>
      <c r="E543" s="356" t="e">
        <f t="shared" si="280"/>
        <v>#NUM!</v>
      </c>
      <c r="F543" s="353" t="e">
        <f t="shared" si="290"/>
        <v>#NUM!</v>
      </c>
      <c r="H543" s="47">
        <v>432</v>
      </c>
      <c r="I543" s="48">
        <f t="shared" si="303"/>
        <v>59415</v>
      </c>
      <c r="J543" s="350" t="e">
        <f t="shared" si="281"/>
        <v>#NUM!</v>
      </c>
      <c r="K543" s="351" t="e">
        <f t="shared" si="276"/>
        <v>#NUM!</v>
      </c>
      <c r="L543" s="352" t="e">
        <f t="shared" si="310"/>
        <v>#NUM!</v>
      </c>
      <c r="M543" s="353" t="e">
        <f t="shared" si="291"/>
        <v>#NUM!</v>
      </c>
      <c r="O543" s="47">
        <v>432</v>
      </c>
      <c r="P543" s="48">
        <f t="shared" si="304"/>
        <v>59415</v>
      </c>
      <c r="Q543" s="350" t="e">
        <f t="shared" si="282"/>
        <v>#NUM!</v>
      </c>
      <c r="R543" s="351" t="e">
        <f t="shared" si="277"/>
        <v>#NUM!</v>
      </c>
      <c r="S543" s="352" t="e">
        <f t="shared" si="292"/>
        <v>#NUM!</v>
      </c>
      <c r="T543" s="353" t="e">
        <f t="shared" si="293"/>
        <v>#NUM!</v>
      </c>
      <c r="V543" s="47">
        <v>432</v>
      </c>
      <c r="W543" s="48">
        <f t="shared" si="305"/>
        <v>59415</v>
      </c>
      <c r="X543" s="350" t="e">
        <f t="shared" si="283"/>
        <v>#NUM!</v>
      </c>
      <c r="Y543" s="351" t="e">
        <f t="shared" si="278"/>
        <v>#NUM!</v>
      </c>
      <c r="Z543" s="352" t="e">
        <f t="shared" si="294"/>
        <v>#NUM!</v>
      </c>
      <c r="AA543" s="353" t="e">
        <f t="shared" si="295"/>
        <v>#NUM!</v>
      </c>
      <c r="AC543" s="47">
        <v>432</v>
      </c>
      <c r="AD543" s="48">
        <f t="shared" si="306"/>
        <v>59415</v>
      </c>
      <c r="AE543" s="350" t="e">
        <f t="shared" si="296"/>
        <v>#NUM!</v>
      </c>
      <c r="AF543" s="351" t="e">
        <f t="shared" si="284"/>
        <v>#NUM!</v>
      </c>
      <c r="AG543" s="352" t="e">
        <f t="shared" si="297"/>
        <v>#NUM!</v>
      </c>
      <c r="AH543" s="353" t="e">
        <f t="shared" si="285"/>
        <v>#NUM!</v>
      </c>
      <c r="AJ543" s="47">
        <v>432</v>
      </c>
      <c r="AK543" s="48">
        <f t="shared" si="307"/>
        <v>59415</v>
      </c>
      <c r="AL543" s="350" t="e">
        <f t="shared" si="298"/>
        <v>#NUM!</v>
      </c>
      <c r="AM543" s="351" t="e">
        <f t="shared" si="286"/>
        <v>#NUM!</v>
      </c>
      <c r="AN543" s="352" t="e">
        <f t="shared" si="299"/>
        <v>#NUM!</v>
      </c>
      <c r="AO543" s="353" t="e">
        <f t="shared" si="287"/>
        <v>#NUM!</v>
      </c>
      <c r="AQ543" s="47">
        <v>432</v>
      </c>
      <c r="AR543" s="48">
        <f t="shared" si="308"/>
        <v>59445</v>
      </c>
      <c r="AS543" s="350" t="e">
        <f t="shared" si="300"/>
        <v>#NUM!</v>
      </c>
      <c r="AT543" s="351" t="e">
        <f t="shared" si="288"/>
        <v>#NUM!</v>
      </c>
      <c r="AU543" s="352" t="e">
        <f t="shared" si="301"/>
        <v>#NUM!</v>
      </c>
      <c r="AV543" s="353">
        <f t="shared" si="289"/>
        <v>0</v>
      </c>
    </row>
    <row r="544" spans="1:48" x14ac:dyDescent="0.45">
      <c r="A544" s="43">
        <v>433</v>
      </c>
      <c r="B544" s="44">
        <f t="shared" si="302"/>
        <v>59445</v>
      </c>
      <c r="C544" s="344" t="e">
        <f t="shared" si="309"/>
        <v>#NUM!</v>
      </c>
      <c r="D544" s="253" t="e">
        <f t="shared" si="279"/>
        <v>#NUM!</v>
      </c>
      <c r="E544" s="354" t="e">
        <f t="shared" si="280"/>
        <v>#NUM!</v>
      </c>
      <c r="F544" s="254" t="e">
        <f t="shared" si="290"/>
        <v>#NUM!</v>
      </c>
      <c r="H544" s="43">
        <v>433</v>
      </c>
      <c r="I544" s="44">
        <f t="shared" si="303"/>
        <v>59445</v>
      </c>
      <c r="J544" s="344" t="e">
        <f t="shared" si="281"/>
        <v>#NUM!</v>
      </c>
      <c r="K544" s="253" t="e">
        <f t="shared" si="276"/>
        <v>#NUM!</v>
      </c>
      <c r="L544" s="345" t="e">
        <f t="shared" si="310"/>
        <v>#NUM!</v>
      </c>
      <c r="M544" s="254" t="e">
        <f t="shared" si="291"/>
        <v>#NUM!</v>
      </c>
      <c r="O544" s="43">
        <v>433</v>
      </c>
      <c r="P544" s="44">
        <f t="shared" si="304"/>
        <v>59445</v>
      </c>
      <c r="Q544" s="344" t="e">
        <f t="shared" si="282"/>
        <v>#NUM!</v>
      </c>
      <c r="R544" s="253" t="e">
        <f t="shared" si="277"/>
        <v>#NUM!</v>
      </c>
      <c r="S544" s="345" t="e">
        <f t="shared" si="292"/>
        <v>#NUM!</v>
      </c>
      <c r="T544" s="254" t="e">
        <f t="shared" si="293"/>
        <v>#NUM!</v>
      </c>
      <c r="V544" s="43">
        <v>433</v>
      </c>
      <c r="W544" s="44">
        <f t="shared" si="305"/>
        <v>59445</v>
      </c>
      <c r="X544" s="344" t="e">
        <f t="shared" si="283"/>
        <v>#NUM!</v>
      </c>
      <c r="Y544" s="253" t="e">
        <f t="shared" si="278"/>
        <v>#NUM!</v>
      </c>
      <c r="Z544" s="345" t="e">
        <f t="shared" si="294"/>
        <v>#NUM!</v>
      </c>
      <c r="AA544" s="254" t="e">
        <f t="shared" si="295"/>
        <v>#NUM!</v>
      </c>
      <c r="AC544" s="43">
        <v>433</v>
      </c>
      <c r="AD544" s="44">
        <f t="shared" si="306"/>
        <v>59445</v>
      </c>
      <c r="AE544" s="344" t="e">
        <f t="shared" si="296"/>
        <v>#NUM!</v>
      </c>
      <c r="AF544" s="253" t="e">
        <f t="shared" si="284"/>
        <v>#NUM!</v>
      </c>
      <c r="AG544" s="345" t="e">
        <f t="shared" si="297"/>
        <v>#NUM!</v>
      </c>
      <c r="AH544" s="254" t="e">
        <f t="shared" si="285"/>
        <v>#NUM!</v>
      </c>
      <c r="AJ544" s="43">
        <v>433</v>
      </c>
      <c r="AK544" s="44">
        <f t="shared" si="307"/>
        <v>59445</v>
      </c>
      <c r="AL544" s="344" t="e">
        <f t="shared" si="298"/>
        <v>#NUM!</v>
      </c>
      <c r="AM544" s="253" t="e">
        <f t="shared" si="286"/>
        <v>#NUM!</v>
      </c>
      <c r="AN544" s="345" t="e">
        <f t="shared" si="299"/>
        <v>#NUM!</v>
      </c>
      <c r="AO544" s="254" t="e">
        <f t="shared" si="287"/>
        <v>#NUM!</v>
      </c>
      <c r="AQ544" s="43">
        <v>433</v>
      </c>
      <c r="AR544" s="44">
        <f t="shared" si="308"/>
        <v>59476</v>
      </c>
      <c r="AS544" s="344" t="e">
        <f t="shared" si="300"/>
        <v>#NUM!</v>
      </c>
      <c r="AT544" s="253" t="e">
        <f t="shared" si="288"/>
        <v>#NUM!</v>
      </c>
      <c r="AU544" s="345" t="e">
        <f t="shared" si="301"/>
        <v>#NUM!</v>
      </c>
      <c r="AV544" s="254">
        <f t="shared" si="289"/>
        <v>0</v>
      </c>
    </row>
    <row r="545" spans="1:48" x14ac:dyDescent="0.45">
      <c r="A545" s="45">
        <v>434</v>
      </c>
      <c r="B545" s="46">
        <f t="shared" si="302"/>
        <v>59476</v>
      </c>
      <c r="C545" s="346" t="e">
        <f t="shared" si="309"/>
        <v>#NUM!</v>
      </c>
      <c r="D545" s="347" t="e">
        <f t="shared" si="279"/>
        <v>#NUM!</v>
      </c>
      <c r="E545" s="355" t="e">
        <f t="shared" si="280"/>
        <v>#NUM!</v>
      </c>
      <c r="F545" s="349" t="e">
        <f t="shared" si="290"/>
        <v>#NUM!</v>
      </c>
      <c r="H545" s="45">
        <v>434</v>
      </c>
      <c r="I545" s="46">
        <f t="shared" si="303"/>
        <v>59476</v>
      </c>
      <c r="J545" s="346" t="e">
        <f t="shared" si="281"/>
        <v>#NUM!</v>
      </c>
      <c r="K545" s="347" t="e">
        <f t="shared" si="276"/>
        <v>#NUM!</v>
      </c>
      <c r="L545" s="348" t="e">
        <f t="shared" si="310"/>
        <v>#NUM!</v>
      </c>
      <c r="M545" s="349" t="e">
        <f t="shared" si="291"/>
        <v>#NUM!</v>
      </c>
      <c r="O545" s="45">
        <v>434</v>
      </c>
      <c r="P545" s="46">
        <f t="shared" si="304"/>
        <v>59476</v>
      </c>
      <c r="Q545" s="346" t="e">
        <f t="shared" si="282"/>
        <v>#NUM!</v>
      </c>
      <c r="R545" s="347" t="e">
        <f t="shared" si="277"/>
        <v>#NUM!</v>
      </c>
      <c r="S545" s="348" t="e">
        <f t="shared" si="292"/>
        <v>#NUM!</v>
      </c>
      <c r="T545" s="349" t="e">
        <f t="shared" si="293"/>
        <v>#NUM!</v>
      </c>
      <c r="V545" s="45">
        <v>434</v>
      </c>
      <c r="W545" s="46">
        <f t="shared" si="305"/>
        <v>59476</v>
      </c>
      <c r="X545" s="346" t="e">
        <f t="shared" si="283"/>
        <v>#NUM!</v>
      </c>
      <c r="Y545" s="347" t="e">
        <f t="shared" si="278"/>
        <v>#NUM!</v>
      </c>
      <c r="Z545" s="348" t="e">
        <f t="shared" si="294"/>
        <v>#NUM!</v>
      </c>
      <c r="AA545" s="349" t="e">
        <f t="shared" si="295"/>
        <v>#NUM!</v>
      </c>
      <c r="AC545" s="45">
        <v>434</v>
      </c>
      <c r="AD545" s="46">
        <f t="shared" si="306"/>
        <v>59476</v>
      </c>
      <c r="AE545" s="346" t="e">
        <f t="shared" si="296"/>
        <v>#NUM!</v>
      </c>
      <c r="AF545" s="347" t="e">
        <f t="shared" si="284"/>
        <v>#NUM!</v>
      </c>
      <c r="AG545" s="348" t="e">
        <f t="shared" si="297"/>
        <v>#NUM!</v>
      </c>
      <c r="AH545" s="349" t="e">
        <f t="shared" si="285"/>
        <v>#NUM!</v>
      </c>
      <c r="AJ545" s="45">
        <v>434</v>
      </c>
      <c r="AK545" s="46">
        <f t="shared" si="307"/>
        <v>59476</v>
      </c>
      <c r="AL545" s="346" t="e">
        <f t="shared" si="298"/>
        <v>#NUM!</v>
      </c>
      <c r="AM545" s="347" t="e">
        <f t="shared" si="286"/>
        <v>#NUM!</v>
      </c>
      <c r="AN545" s="348" t="e">
        <f t="shared" si="299"/>
        <v>#NUM!</v>
      </c>
      <c r="AO545" s="349" t="e">
        <f t="shared" si="287"/>
        <v>#NUM!</v>
      </c>
      <c r="AQ545" s="45">
        <v>434</v>
      </c>
      <c r="AR545" s="46">
        <f t="shared" si="308"/>
        <v>59506</v>
      </c>
      <c r="AS545" s="346" t="e">
        <f t="shared" si="300"/>
        <v>#NUM!</v>
      </c>
      <c r="AT545" s="347" t="e">
        <f t="shared" si="288"/>
        <v>#NUM!</v>
      </c>
      <c r="AU545" s="348" t="e">
        <f t="shared" si="301"/>
        <v>#NUM!</v>
      </c>
      <c r="AV545" s="349">
        <f t="shared" si="289"/>
        <v>0</v>
      </c>
    </row>
    <row r="546" spans="1:48" x14ac:dyDescent="0.45">
      <c r="A546" s="45">
        <v>435</v>
      </c>
      <c r="B546" s="46">
        <f t="shared" si="302"/>
        <v>59506</v>
      </c>
      <c r="C546" s="346" t="e">
        <f t="shared" si="309"/>
        <v>#NUM!</v>
      </c>
      <c r="D546" s="347" t="e">
        <f t="shared" si="279"/>
        <v>#NUM!</v>
      </c>
      <c r="E546" s="355" t="e">
        <f t="shared" si="280"/>
        <v>#NUM!</v>
      </c>
      <c r="F546" s="349" t="e">
        <f t="shared" si="290"/>
        <v>#NUM!</v>
      </c>
      <c r="H546" s="45">
        <v>435</v>
      </c>
      <c r="I546" s="46">
        <f t="shared" si="303"/>
        <v>59506</v>
      </c>
      <c r="J546" s="346" t="e">
        <f t="shared" si="281"/>
        <v>#NUM!</v>
      </c>
      <c r="K546" s="347" t="e">
        <f t="shared" si="276"/>
        <v>#NUM!</v>
      </c>
      <c r="L546" s="348" t="e">
        <f t="shared" si="310"/>
        <v>#NUM!</v>
      </c>
      <c r="M546" s="349" t="e">
        <f t="shared" si="291"/>
        <v>#NUM!</v>
      </c>
      <c r="O546" s="45">
        <v>435</v>
      </c>
      <c r="P546" s="46">
        <f t="shared" si="304"/>
        <v>59506</v>
      </c>
      <c r="Q546" s="346" t="e">
        <f t="shared" si="282"/>
        <v>#NUM!</v>
      </c>
      <c r="R546" s="347" t="e">
        <f t="shared" si="277"/>
        <v>#NUM!</v>
      </c>
      <c r="S546" s="348" t="e">
        <f t="shared" si="292"/>
        <v>#NUM!</v>
      </c>
      <c r="T546" s="349" t="e">
        <f t="shared" si="293"/>
        <v>#NUM!</v>
      </c>
      <c r="V546" s="45">
        <v>435</v>
      </c>
      <c r="W546" s="46">
        <f t="shared" si="305"/>
        <v>59506</v>
      </c>
      <c r="X546" s="346" t="e">
        <f t="shared" si="283"/>
        <v>#NUM!</v>
      </c>
      <c r="Y546" s="347" t="e">
        <f t="shared" si="278"/>
        <v>#NUM!</v>
      </c>
      <c r="Z546" s="348" t="e">
        <f t="shared" si="294"/>
        <v>#NUM!</v>
      </c>
      <c r="AA546" s="349" t="e">
        <f t="shared" si="295"/>
        <v>#NUM!</v>
      </c>
      <c r="AC546" s="45">
        <v>435</v>
      </c>
      <c r="AD546" s="46">
        <f t="shared" si="306"/>
        <v>59506</v>
      </c>
      <c r="AE546" s="346" t="e">
        <f t="shared" si="296"/>
        <v>#NUM!</v>
      </c>
      <c r="AF546" s="347" t="e">
        <f t="shared" si="284"/>
        <v>#NUM!</v>
      </c>
      <c r="AG546" s="348" t="e">
        <f t="shared" si="297"/>
        <v>#NUM!</v>
      </c>
      <c r="AH546" s="349" t="e">
        <f t="shared" si="285"/>
        <v>#NUM!</v>
      </c>
      <c r="AJ546" s="45">
        <v>435</v>
      </c>
      <c r="AK546" s="46">
        <f t="shared" si="307"/>
        <v>59506</v>
      </c>
      <c r="AL546" s="346" t="e">
        <f t="shared" si="298"/>
        <v>#NUM!</v>
      </c>
      <c r="AM546" s="347" t="e">
        <f t="shared" si="286"/>
        <v>#NUM!</v>
      </c>
      <c r="AN546" s="348" t="e">
        <f t="shared" si="299"/>
        <v>#NUM!</v>
      </c>
      <c r="AO546" s="349" t="e">
        <f t="shared" si="287"/>
        <v>#NUM!</v>
      </c>
      <c r="AQ546" s="45">
        <v>435</v>
      </c>
      <c r="AR546" s="46">
        <f t="shared" si="308"/>
        <v>59537</v>
      </c>
      <c r="AS546" s="346" t="e">
        <f t="shared" si="300"/>
        <v>#NUM!</v>
      </c>
      <c r="AT546" s="347" t="e">
        <f t="shared" si="288"/>
        <v>#NUM!</v>
      </c>
      <c r="AU546" s="348" t="e">
        <f t="shared" si="301"/>
        <v>#NUM!</v>
      </c>
      <c r="AV546" s="349">
        <f t="shared" si="289"/>
        <v>0</v>
      </c>
    </row>
    <row r="547" spans="1:48" x14ac:dyDescent="0.45">
      <c r="A547" s="45">
        <v>436</v>
      </c>
      <c r="B547" s="46">
        <f t="shared" si="302"/>
        <v>59537</v>
      </c>
      <c r="C547" s="346" t="e">
        <f t="shared" si="309"/>
        <v>#NUM!</v>
      </c>
      <c r="D547" s="347" t="e">
        <f t="shared" si="279"/>
        <v>#NUM!</v>
      </c>
      <c r="E547" s="355" t="e">
        <f t="shared" si="280"/>
        <v>#NUM!</v>
      </c>
      <c r="F547" s="349" t="e">
        <f t="shared" si="290"/>
        <v>#NUM!</v>
      </c>
      <c r="H547" s="45">
        <v>436</v>
      </c>
      <c r="I547" s="46">
        <f t="shared" si="303"/>
        <v>59537</v>
      </c>
      <c r="J547" s="346" t="e">
        <f t="shared" si="281"/>
        <v>#NUM!</v>
      </c>
      <c r="K547" s="347" t="e">
        <f t="shared" si="276"/>
        <v>#NUM!</v>
      </c>
      <c r="L547" s="348" t="e">
        <f t="shared" si="310"/>
        <v>#NUM!</v>
      </c>
      <c r="M547" s="349" t="e">
        <f t="shared" si="291"/>
        <v>#NUM!</v>
      </c>
      <c r="O547" s="45">
        <v>436</v>
      </c>
      <c r="P547" s="46">
        <f t="shared" si="304"/>
        <v>59537</v>
      </c>
      <c r="Q547" s="346" t="e">
        <f t="shared" si="282"/>
        <v>#NUM!</v>
      </c>
      <c r="R547" s="347" t="e">
        <f t="shared" si="277"/>
        <v>#NUM!</v>
      </c>
      <c r="S547" s="348" t="e">
        <f t="shared" si="292"/>
        <v>#NUM!</v>
      </c>
      <c r="T547" s="349" t="e">
        <f t="shared" si="293"/>
        <v>#NUM!</v>
      </c>
      <c r="V547" s="45">
        <v>436</v>
      </c>
      <c r="W547" s="46">
        <f t="shared" si="305"/>
        <v>59537</v>
      </c>
      <c r="X547" s="346" t="e">
        <f t="shared" si="283"/>
        <v>#NUM!</v>
      </c>
      <c r="Y547" s="347" t="e">
        <f t="shared" si="278"/>
        <v>#NUM!</v>
      </c>
      <c r="Z547" s="348" t="e">
        <f t="shared" si="294"/>
        <v>#NUM!</v>
      </c>
      <c r="AA547" s="349" t="e">
        <f t="shared" si="295"/>
        <v>#NUM!</v>
      </c>
      <c r="AC547" s="45">
        <v>436</v>
      </c>
      <c r="AD547" s="46">
        <f t="shared" si="306"/>
        <v>59537</v>
      </c>
      <c r="AE547" s="346" t="e">
        <f t="shared" si="296"/>
        <v>#NUM!</v>
      </c>
      <c r="AF547" s="347" t="e">
        <f t="shared" si="284"/>
        <v>#NUM!</v>
      </c>
      <c r="AG547" s="348" t="e">
        <f t="shared" si="297"/>
        <v>#NUM!</v>
      </c>
      <c r="AH547" s="349" t="e">
        <f t="shared" si="285"/>
        <v>#NUM!</v>
      </c>
      <c r="AJ547" s="45">
        <v>436</v>
      </c>
      <c r="AK547" s="46">
        <f t="shared" si="307"/>
        <v>59537</v>
      </c>
      <c r="AL547" s="346" t="e">
        <f t="shared" si="298"/>
        <v>#NUM!</v>
      </c>
      <c r="AM547" s="347" t="e">
        <f t="shared" si="286"/>
        <v>#NUM!</v>
      </c>
      <c r="AN547" s="348" t="e">
        <f t="shared" si="299"/>
        <v>#NUM!</v>
      </c>
      <c r="AO547" s="349" t="e">
        <f t="shared" si="287"/>
        <v>#NUM!</v>
      </c>
      <c r="AQ547" s="45">
        <v>436</v>
      </c>
      <c r="AR547" s="46">
        <f t="shared" si="308"/>
        <v>59568</v>
      </c>
      <c r="AS547" s="346" t="e">
        <f t="shared" si="300"/>
        <v>#NUM!</v>
      </c>
      <c r="AT547" s="347" t="e">
        <f t="shared" si="288"/>
        <v>#NUM!</v>
      </c>
      <c r="AU547" s="348" t="e">
        <f t="shared" si="301"/>
        <v>#NUM!</v>
      </c>
      <c r="AV547" s="349">
        <f t="shared" si="289"/>
        <v>0</v>
      </c>
    </row>
    <row r="548" spans="1:48" x14ac:dyDescent="0.45">
      <c r="A548" s="45">
        <v>437</v>
      </c>
      <c r="B548" s="46">
        <f t="shared" si="302"/>
        <v>59568</v>
      </c>
      <c r="C548" s="346" t="e">
        <f t="shared" si="309"/>
        <v>#NUM!</v>
      </c>
      <c r="D548" s="347" t="e">
        <f t="shared" si="279"/>
        <v>#NUM!</v>
      </c>
      <c r="E548" s="355" t="e">
        <f t="shared" si="280"/>
        <v>#NUM!</v>
      </c>
      <c r="F548" s="349" t="e">
        <f t="shared" si="290"/>
        <v>#NUM!</v>
      </c>
      <c r="H548" s="45">
        <v>437</v>
      </c>
      <c r="I548" s="46">
        <f t="shared" si="303"/>
        <v>59568</v>
      </c>
      <c r="J548" s="346" t="e">
        <f t="shared" si="281"/>
        <v>#NUM!</v>
      </c>
      <c r="K548" s="347" t="e">
        <f t="shared" si="276"/>
        <v>#NUM!</v>
      </c>
      <c r="L548" s="348" t="e">
        <f t="shared" si="310"/>
        <v>#NUM!</v>
      </c>
      <c r="M548" s="349" t="e">
        <f t="shared" si="291"/>
        <v>#NUM!</v>
      </c>
      <c r="O548" s="45">
        <v>437</v>
      </c>
      <c r="P548" s="46">
        <f t="shared" si="304"/>
        <v>59568</v>
      </c>
      <c r="Q548" s="346" t="e">
        <f t="shared" si="282"/>
        <v>#NUM!</v>
      </c>
      <c r="R548" s="347" t="e">
        <f t="shared" si="277"/>
        <v>#NUM!</v>
      </c>
      <c r="S548" s="348" t="e">
        <f t="shared" si="292"/>
        <v>#NUM!</v>
      </c>
      <c r="T548" s="349" t="e">
        <f t="shared" si="293"/>
        <v>#NUM!</v>
      </c>
      <c r="V548" s="45">
        <v>437</v>
      </c>
      <c r="W548" s="46">
        <f t="shared" si="305"/>
        <v>59568</v>
      </c>
      <c r="X548" s="346" t="e">
        <f t="shared" si="283"/>
        <v>#NUM!</v>
      </c>
      <c r="Y548" s="347" t="e">
        <f t="shared" si="278"/>
        <v>#NUM!</v>
      </c>
      <c r="Z548" s="348" t="e">
        <f t="shared" si="294"/>
        <v>#NUM!</v>
      </c>
      <c r="AA548" s="349" t="e">
        <f t="shared" si="295"/>
        <v>#NUM!</v>
      </c>
      <c r="AC548" s="45">
        <v>437</v>
      </c>
      <c r="AD548" s="46">
        <f t="shared" si="306"/>
        <v>59568</v>
      </c>
      <c r="AE548" s="346" t="e">
        <f t="shared" si="296"/>
        <v>#NUM!</v>
      </c>
      <c r="AF548" s="347" t="e">
        <f t="shared" si="284"/>
        <v>#NUM!</v>
      </c>
      <c r="AG548" s="348" t="e">
        <f t="shared" si="297"/>
        <v>#NUM!</v>
      </c>
      <c r="AH548" s="349" t="e">
        <f t="shared" si="285"/>
        <v>#NUM!</v>
      </c>
      <c r="AJ548" s="45">
        <v>437</v>
      </c>
      <c r="AK548" s="46">
        <f t="shared" si="307"/>
        <v>59568</v>
      </c>
      <c r="AL548" s="346" t="e">
        <f t="shared" si="298"/>
        <v>#NUM!</v>
      </c>
      <c r="AM548" s="347" t="e">
        <f t="shared" si="286"/>
        <v>#NUM!</v>
      </c>
      <c r="AN548" s="348" t="e">
        <f t="shared" si="299"/>
        <v>#NUM!</v>
      </c>
      <c r="AO548" s="349" t="e">
        <f t="shared" si="287"/>
        <v>#NUM!</v>
      </c>
      <c r="AQ548" s="45">
        <v>437</v>
      </c>
      <c r="AR548" s="46">
        <f t="shared" si="308"/>
        <v>59596</v>
      </c>
      <c r="AS548" s="346" t="e">
        <f t="shared" si="300"/>
        <v>#NUM!</v>
      </c>
      <c r="AT548" s="347" t="e">
        <f t="shared" si="288"/>
        <v>#NUM!</v>
      </c>
      <c r="AU548" s="348" t="e">
        <f t="shared" si="301"/>
        <v>#NUM!</v>
      </c>
      <c r="AV548" s="349">
        <f t="shared" si="289"/>
        <v>0</v>
      </c>
    </row>
    <row r="549" spans="1:48" x14ac:dyDescent="0.45">
      <c r="A549" s="45">
        <v>438</v>
      </c>
      <c r="B549" s="46">
        <f t="shared" si="302"/>
        <v>59596</v>
      </c>
      <c r="C549" s="346" t="e">
        <f t="shared" si="309"/>
        <v>#NUM!</v>
      </c>
      <c r="D549" s="347" t="e">
        <f t="shared" si="279"/>
        <v>#NUM!</v>
      </c>
      <c r="E549" s="355" t="e">
        <f t="shared" si="280"/>
        <v>#NUM!</v>
      </c>
      <c r="F549" s="349" t="e">
        <f t="shared" si="290"/>
        <v>#NUM!</v>
      </c>
      <c r="H549" s="45">
        <v>438</v>
      </c>
      <c r="I549" s="46">
        <f t="shared" si="303"/>
        <v>59596</v>
      </c>
      <c r="J549" s="346" t="e">
        <f t="shared" si="281"/>
        <v>#NUM!</v>
      </c>
      <c r="K549" s="347" t="e">
        <f t="shared" si="276"/>
        <v>#NUM!</v>
      </c>
      <c r="L549" s="348" t="e">
        <f t="shared" si="310"/>
        <v>#NUM!</v>
      </c>
      <c r="M549" s="349" t="e">
        <f t="shared" si="291"/>
        <v>#NUM!</v>
      </c>
      <c r="O549" s="45">
        <v>438</v>
      </c>
      <c r="P549" s="46">
        <f t="shared" si="304"/>
        <v>59596</v>
      </c>
      <c r="Q549" s="346" t="e">
        <f t="shared" si="282"/>
        <v>#NUM!</v>
      </c>
      <c r="R549" s="347" t="e">
        <f t="shared" si="277"/>
        <v>#NUM!</v>
      </c>
      <c r="S549" s="348" t="e">
        <f t="shared" si="292"/>
        <v>#NUM!</v>
      </c>
      <c r="T549" s="349" t="e">
        <f t="shared" si="293"/>
        <v>#NUM!</v>
      </c>
      <c r="V549" s="45">
        <v>438</v>
      </c>
      <c r="W549" s="46">
        <f t="shared" si="305"/>
        <v>59596</v>
      </c>
      <c r="X549" s="346" t="e">
        <f t="shared" si="283"/>
        <v>#NUM!</v>
      </c>
      <c r="Y549" s="347" t="e">
        <f t="shared" si="278"/>
        <v>#NUM!</v>
      </c>
      <c r="Z549" s="348" t="e">
        <f t="shared" si="294"/>
        <v>#NUM!</v>
      </c>
      <c r="AA549" s="349" t="e">
        <f t="shared" si="295"/>
        <v>#NUM!</v>
      </c>
      <c r="AC549" s="45">
        <v>438</v>
      </c>
      <c r="AD549" s="46">
        <f t="shared" si="306"/>
        <v>59596</v>
      </c>
      <c r="AE549" s="346" t="e">
        <f t="shared" si="296"/>
        <v>#NUM!</v>
      </c>
      <c r="AF549" s="347" t="e">
        <f t="shared" si="284"/>
        <v>#NUM!</v>
      </c>
      <c r="AG549" s="348" t="e">
        <f t="shared" si="297"/>
        <v>#NUM!</v>
      </c>
      <c r="AH549" s="349" t="e">
        <f t="shared" si="285"/>
        <v>#NUM!</v>
      </c>
      <c r="AJ549" s="45">
        <v>438</v>
      </c>
      <c r="AK549" s="46">
        <f t="shared" si="307"/>
        <v>59596</v>
      </c>
      <c r="AL549" s="346" t="e">
        <f t="shared" si="298"/>
        <v>#NUM!</v>
      </c>
      <c r="AM549" s="347" t="e">
        <f t="shared" si="286"/>
        <v>#NUM!</v>
      </c>
      <c r="AN549" s="348" t="e">
        <f t="shared" si="299"/>
        <v>#NUM!</v>
      </c>
      <c r="AO549" s="349" t="e">
        <f t="shared" si="287"/>
        <v>#NUM!</v>
      </c>
      <c r="AQ549" s="45">
        <v>438</v>
      </c>
      <c r="AR549" s="46">
        <f t="shared" si="308"/>
        <v>59627</v>
      </c>
      <c r="AS549" s="346" t="e">
        <f t="shared" si="300"/>
        <v>#NUM!</v>
      </c>
      <c r="AT549" s="347" t="e">
        <f t="shared" si="288"/>
        <v>#NUM!</v>
      </c>
      <c r="AU549" s="348" t="e">
        <f t="shared" si="301"/>
        <v>#NUM!</v>
      </c>
      <c r="AV549" s="349">
        <f t="shared" si="289"/>
        <v>0</v>
      </c>
    </row>
    <row r="550" spans="1:48" x14ac:dyDescent="0.45">
      <c r="A550" s="45">
        <v>439</v>
      </c>
      <c r="B550" s="46">
        <f t="shared" si="302"/>
        <v>59627</v>
      </c>
      <c r="C550" s="346" t="e">
        <f t="shared" si="309"/>
        <v>#NUM!</v>
      </c>
      <c r="D550" s="347" t="e">
        <f t="shared" si="279"/>
        <v>#NUM!</v>
      </c>
      <c r="E550" s="355" t="e">
        <f t="shared" si="280"/>
        <v>#NUM!</v>
      </c>
      <c r="F550" s="349" t="e">
        <f t="shared" si="290"/>
        <v>#NUM!</v>
      </c>
      <c r="H550" s="45">
        <v>439</v>
      </c>
      <c r="I550" s="46">
        <f t="shared" si="303"/>
        <v>59627</v>
      </c>
      <c r="J550" s="346" t="e">
        <f t="shared" si="281"/>
        <v>#NUM!</v>
      </c>
      <c r="K550" s="347" t="e">
        <f t="shared" si="276"/>
        <v>#NUM!</v>
      </c>
      <c r="L550" s="348" t="e">
        <f t="shared" si="310"/>
        <v>#NUM!</v>
      </c>
      <c r="M550" s="349" t="e">
        <f t="shared" si="291"/>
        <v>#NUM!</v>
      </c>
      <c r="O550" s="45">
        <v>439</v>
      </c>
      <c r="P550" s="46">
        <f t="shared" si="304"/>
        <v>59627</v>
      </c>
      <c r="Q550" s="346" t="e">
        <f t="shared" si="282"/>
        <v>#NUM!</v>
      </c>
      <c r="R550" s="347" t="e">
        <f t="shared" si="277"/>
        <v>#NUM!</v>
      </c>
      <c r="S550" s="348" t="e">
        <f t="shared" si="292"/>
        <v>#NUM!</v>
      </c>
      <c r="T550" s="349" t="e">
        <f t="shared" si="293"/>
        <v>#NUM!</v>
      </c>
      <c r="V550" s="45">
        <v>439</v>
      </c>
      <c r="W550" s="46">
        <f t="shared" si="305"/>
        <v>59627</v>
      </c>
      <c r="X550" s="346" t="e">
        <f t="shared" si="283"/>
        <v>#NUM!</v>
      </c>
      <c r="Y550" s="347" t="e">
        <f t="shared" si="278"/>
        <v>#NUM!</v>
      </c>
      <c r="Z550" s="348" t="e">
        <f t="shared" si="294"/>
        <v>#NUM!</v>
      </c>
      <c r="AA550" s="349" t="e">
        <f t="shared" si="295"/>
        <v>#NUM!</v>
      </c>
      <c r="AC550" s="45">
        <v>439</v>
      </c>
      <c r="AD550" s="46">
        <f t="shared" si="306"/>
        <v>59627</v>
      </c>
      <c r="AE550" s="346" t="e">
        <f t="shared" si="296"/>
        <v>#NUM!</v>
      </c>
      <c r="AF550" s="347" t="e">
        <f t="shared" si="284"/>
        <v>#NUM!</v>
      </c>
      <c r="AG550" s="348" t="e">
        <f t="shared" si="297"/>
        <v>#NUM!</v>
      </c>
      <c r="AH550" s="349" t="e">
        <f t="shared" si="285"/>
        <v>#NUM!</v>
      </c>
      <c r="AJ550" s="45">
        <v>439</v>
      </c>
      <c r="AK550" s="46">
        <f t="shared" si="307"/>
        <v>59627</v>
      </c>
      <c r="AL550" s="346" t="e">
        <f t="shared" si="298"/>
        <v>#NUM!</v>
      </c>
      <c r="AM550" s="347" t="e">
        <f t="shared" si="286"/>
        <v>#NUM!</v>
      </c>
      <c r="AN550" s="348" t="e">
        <f t="shared" si="299"/>
        <v>#NUM!</v>
      </c>
      <c r="AO550" s="349" t="e">
        <f t="shared" si="287"/>
        <v>#NUM!</v>
      </c>
      <c r="AQ550" s="45">
        <v>439</v>
      </c>
      <c r="AR550" s="46">
        <f t="shared" si="308"/>
        <v>59657</v>
      </c>
      <c r="AS550" s="346" t="e">
        <f t="shared" si="300"/>
        <v>#NUM!</v>
      </c>
      <c r="AT550" s="347" t="e">
        <f t="shared" si="288"/>
        <v>#NUM!</v>
      </c>
      <c r="AU550" s="348" t="e">
        <f t="shared" si="301"/>
        <v>#NUM!</v>
      </c>
      <c r="AV550" s="349">
        <f t="shared" si="289"/>
        <v>0</v>
      </c>
    </row>
    <row r="551" spans="1:48" x14ac:dyDescent="0.45">
      <c r="A551" s="45">
        <v>440</v>
      </c>
      <c r="B551" s="46">
        <f t="shared" si="302"/>
        <v>59657</v>
      </c>
      <c r="C551" s="346" t="e">
        <f t="shared" si="309"/>
        <v>#NUM!</v>
      </c>
      <c r="D551" s="347" t="e">
        <f t="shared" si="279"/>
        <v>#NUM!</v>
      </c>
      <c r="E551" s="355" t="e">
        <f t="shared" si="280"/>
        <v>#NUM!</v>
      </c>
      <c r="F551" s="349" t="e">
        <f t="shared" si="290"/>
        <v>#NUM!</v>
      </c>
      <c r="H551" s="45">
        <v>440</v>
      </c>
      <c r="I551" s="46">
        <f t="shared" si="303"/>
        <v>59657</v>
      </c>
      <c r="J551" s="346" t="e">
        <f t="shared" si="281"/>
        <v>#NUM!</v>
      </c>
      <c r="K551" s="347" t="e">
        <f t="shared" si="276"/>
        <v>#NUM!</v>
      </c>
      <c r="L551" s="348" t="e">
        <f t="shared" si="310"/>
        <v>#NUM!</v>
      </c>
      <c r="M551" s="349" t="e">
        <f t="shared" si="291"/>
        <v>#NUM!</v>
      </c>
      <c r="O551" s="45">
        <v>440</v>
      </c>
      <c r="P551" s="46">
        <f t="shared" si="304"/>
        <v>59657</v>
      </c>
      <c r="Q551" s="346" t="e">
        <f t="shared" si="282"/>
        <v>#NUM!</v>
      </c>
      <c r="R551" s="347" t="e">
        <f t="shared" si="277"/>
        <v>#NUM!</v>
      </c>
      <c r="S551" s="348" t="e">
        <f t="shared" si="292"/>
        <v>#NUM!</v>
      </c>
      <c r="T551" s="349" t="e">
        <f t="shared" si="293"/>
        <v>#NUM!</v>
      </c>
      <c r="V551" s="45">
        <v>440</v>
      </c>
      <c r="W551" s="46">
        <f t="shared" si="305"/>
        <v>59657</v>
      </c>
      <c r="X551" s="346" t="e">
        <f t="shared" si="283"/>
        <v>#NUM!</v>
      </c>
      <c r="Y551" s="347" t="e">
        <f t="shared" si="278"/>
        <v>#NUM!</v>
      </c>
      <c r="Z551" s="348" t="e">
        <f t="shared" si="294"/>
        <v>#NUM!</v>
      </c>
      <c r="AA551" s="349" t="e">
        <f t="shared" si="295"/>
        <v>#NUM!</v>
      </c>
      <c r="AC551" s="45">
        <v>440</v>
      </c>
      <c r="AD551" s="46">
        <f t="shared" si="306"/>
        <v>59657</v>
      </c>
      <c r="AE551" s="346" t="e">
        <f t="shared" si="296"/>
        <v>#NUM!</v>
      </c>
      <c r="AF551" s="347" t="e">
        <f t="shared" si="284"/>
        <v>#NUM!</v>
      </c>
      <c r="AG551" s="348" t="e">
        <f t="shared" si="297"/>
        <v>#NUM!</v>
      </c>
      <c r="AH551" s="349" t="e">
        <f t="shared" si="285"/>
        <v>#NUM!</v>
      </c>
      <c r="AJ551" s="45">
        <v>440</v>
      </c>
      <c r="AK551" s="46">
        <f t="shared" si="307"/>
        <v>59657</v>
      </c>
      <c r="AL551" s="346" t="e">
        <f t="shared" si="298"/>
        <v>#NUM!</v>
      </c>
      <c r="AM551" s="347" t="e">
        <f t="shared" si="286"/>
        <v>#NUM!</v>
      </c>
      <c r="AN551" s="348" t="e">
        <f t="shared" si="299"/>
        <v>#NUM!</v>
      </c>
      <c r="AO551" s="349" t="e">
        <f t="shared" si="287"/>
        <v>#NUM!</v>
      </c>
      <c r="AQ551" s="45">
        <v>440</v>
      </c>
      <c r="AR551" s="46">
        <f t="shared" si="308"/>
        <v>59688</v>
      </c>
      <c r="AS551" s="346" t="e">
        <f t="shared" si="300"/>
        <v>#NUM!</v>
      </c>
      <c r="AT551" s="347" t="e">
        <f t="shared" si="288"/>
        <v>#NUM!</v>
      </c>
      <c r="AU551" s="348" t="e">
        <f t="shared" si="301"/>
        <v>#NUM!</v>
      </c>
      <c r="AV551" s="349">
        <f t="shared" si="289"/>
        <v>0</v>
      </c>
    </row>
    <row r="552" spans="1:48" x14ac:dyDescent="0.45">
      <c r="A552" s="45">
        <v>441</v>
      </c>
      <c r="B552" s="46">
        <f t="shared" si="302"/>
        <v>59688</v>
      </c>
      <c r="C552" s="346" t="e">
        <f t="shared" si="309"/>
        <v>#NUM!</v>
      </c>
      <c r="D552" s="347" t="e">
        <f t="shared" si="279"/>
        <v>#NUM!</v>
      </c>
      <c r="E552" s="355" t="e">
        <f t="shared" si="280"/>
        <v>#NUM!</v>
      </c>
      <c r="F552" s="349" t="e">
        <f t="shared" si="290"/>
        <v>#NUM!</v>
      </c>
      <c r="H552" s="45">
        <v>441</v>
      </c>
      <c r="I552" s="46">
        <f t="shared" si="303"/>
        <v>59688</v>
      </c>
      <c r="J552" s="346" t="e">
        <f t="shared" si="281"/>
        <v>#NUM!</v>
      </c>
      <c r="K552" s="347" t="e">
        <f t="shared" si="276"/>
        <v>#NUM!</v>
      </c>
      <c r="L552" s="348" t="e">
        <f t="shared" si="310"/>
        <v>#NUM!</v>
      </c>
      <c r="M552" s="349" t="e">
        <f t="shared" si="291"/>
        <v>#NUM!</v>
      </c>
      <c r="O552" s="45">
        <v>441</v>
      </c>
      <c r="P552" s="46">
        <f t="shared" si="304"/>
        <v>59688</v>
      </c>
      <c r="Q552" s="346" t="e">
        <f t="shared" si="282"/>
        <v>#NUM!</v>
      </c>
      <c r="R552" s="347" t="e">
        <f t="shared" si="277"/>
        <v>#NUM!</v>
      </c>
      <c r="S552" s="348" t="e">
        <f t="shared" si="292"/>
        <v>#NUM!</v>
      </c>
      <c r="T552" s="349" t="e">
        <f t="shared" si="293"/>
        <v>#NUM!</v>
      </c>
      <c r="V552" s="45">
        <v>441</v>
      </c>
      <c r="W552" s="46">
        <f t="shared" si="305"/>
        <v>59688</v>
      </c>
      <c r="X552" s="346" t="e">
        <f t="shared" si="283"/>
        <v>#NUM!</v>
      </c>
      <c r="Y552" s="347" t="e">
        <f t="shared" si="278"/>
        <v>#NUM!</v>
      </c>
      <c r="Z552" s="348" t="e">
        <f t="shared" si="294"/>
        <v>#NUM!</v>
      </c>
      <c r="AA552" s="349" t="e">
        <f t="shared" si="295"/>
        <v>#NUM!</v>
      </c>
      <c r="AC552" s="45">
        <v>441</v>
      </c>
      <c r="AD552" s="46">
        <f t="shared" si="306"/>
        <v>59688</v>
      </c>
      <c r="AE552" s="346" t="e">
        <f t="shared" si="296"/>
        <v>#NUM!</v>
      </c>
      <c r="AF552" s="347" t="e">
        <f t="shared" si="284"/>
        <v>#NUM!</v>
      </c>
      <c r="AG552" s="348" t="e">
        <f t="shared" si="297"/>
        <v>#NUM!</v>
      </c>
      <c r="AH552" s="349" t="e">
        <f t="shared" si="285"/>
        <v>#NUM!</v>
      </c>
      <c r="AJ552" s="45">
        <v>441</v>
      </c>
      <c r="AK552" s="46">
        <f t="shared" si="307"/>
        <v>59688</v>
      </c>
      <c r="AL552" s="346" t="e">
        <f t="shared" si="298"/>
        <v>#NUM!</v>
      </c>
      <c r="AM552" s="347" t="e">
        <f t="shared" si="286"/>
        <v>#NUM!</v>
      </c>
      <c r="AN552" s="348" t="e">
        <f t="shared" si="299"/>
        <v>#NUM!</v>
      </c>
      <c r="AO552" s="349" t="e">
        <f t="shared" si="287"/>
        <v>#NUM!</v>
      </c>
      <c r="AQ552" s="45">
        <v>441</v>
      </c>
      <c r="AR552" s="46">
        <f t="shared" si="308"/>
        <v>59718</v>
      </c>
      <c r="AS552" s="346" t="e">
        <f t="shared" si="300"/>
        <v>#NUM!</v>
      </c>
      <c r="AT552" s="347" t="e">
        <f t="shared" si="288"/>
        <v>#NUM!</v>
      </c>
      <c r="AU552" s="348" t="e">
        <f t="shared" si="301"/>
        <v>#NUM!</v>
      </c>
      <c r="AV552" s="349">
        <f t="shared" si="289"/>
        <v>0</v>
      </c>
    </row>
    <row r="553" spans="1:48" x14ac:dyDescent="0.45">
      <c r="A553" s="45">
        <v>442</v>
      </c>
      <c r="B553" s="46">
        <f t="shared" si="302"/>
        <v>59718</v>
      </c>
      <c r="C553" s="346" t="e">
        <f t="shared" si="309"/>
        <v>#NUM!</v>
      </c>
      <c r="D553" s="347" t="e">
        <f t="shared" si="279"/>
        <v>#NUM!</v>
      </c>
      <c r="E553" s="355" t="e">
        <f t="shared" si="280"/>
        <v>#NUM!</v>
      </c>
      <c r="F553" s="349" t="e">
        <f t="shared" si="290"/>
        <v>#NUM!</v>
      </c>
      <c r="H553" s="45">
        <v>442</v>
      </c>
      <c r="I553" s="46">
        <f t="shared" si="303"/>
        <v>59718</v>
      </c>
      <c r="J553" s="346" t="e">
        <f t="shared" si="281"/>
        <v>#NUM!</v>
      </c>
      <c r="K553" s="347" t="e">
        <f t="shared" si="276"/>
        <v>#NUM!</v>
      </c>
      <c r="L553" s="348" t="e">
        <f t="shared" si="310"/>
        <v>#NUM!</v>
      </c>
      <c r="M553" s="349" t="e">
        <f t="shared" si="291"/>
        <v>#NUM!</v>
      </c>
      <c r="O553" s="45">
        <v>442</v>
      </c>
      <c r="P553" s="46">
        <f t="shared" si="304"/>
        <v>59718</v>
      </c>
      <c r="Q553" s="346" t="e">
        <f t="shared" si="282"/>
        <v>#NUM!</v>
      </c>
      <c r="R553" s="347" t="e">
        <f t="shared" si="277"/>
        <v>#NUM!</v>
      </c>
      <c r="S553" s="348" t="e">
        <f t="shared" si="292"/>
        <v>#NUM!</v>
      </c>
      <c r="T553" s="349" t="e">
        <f t="shared" si="293"/>
        <v>#NUM!</v>
      </c>
      <c r="V553" s="45">
        <v>442</v>
      </c>
      <c r="W553" s="46">
        <f t="shared" si="305"/>
        <v>59718</v>
      </c>
      <c r="X553" s="346" t="e">
        <f t="shared" si="283"/>
        <v>#NUM!</v>
      </c>
      <c r="Y553" s="347" t="e">
        <f t="shared" si="278"/>
        <v>#NUM!</v>
      </c>
      <c r="Z553" s="348" t="e">
        <f t="shared" si="294"/>
        <v>#NUM!</v>
      </c>
      <c r="AA553" s="349" t="e">
        <f t="shared" si="295"/>
        <v>#NUM!</v>
      </c>
      <c r="AC553" s="45">
        <v>442</v>
      </c>
      <c r="AD553" s="46">
        <f t="shared" si="306"/>
        <v>59718</v>
      </c>
      <c r="AE553" s="346" t="e">
        <f t="shared" si="296"/>
        <v>#NUM!</v>
      </c>
      <c r="AF553" s="347" t="e">
        <f t="shared" si="284"/>
        <v>#NUM!</v>
      </c>
      <c r="AG553" s="348" t="e">
        <f t="shared" si="297"/>
        <v>#NUM!</v>
      </c>
      <c r="AH553" s="349" t="e">
        <f t="shared" si="285"/>
        <v>#NUM!</v>
      </c>
      <c r="AJ553" s="45">
        <v>442</v>
      </c>
      <c r="AK553" s="46">
        <f t="shared" si="307"/>
        <v>59718</v>
      </c>
      <c r="AL553" s="346" t="e">
        <f t="shared" si="298"/>
        <v>#NUM!</v>
      </c>
      <c r="AM553" s="347" t="e">
        <f t="shared" si="286"/>
        <v>#NUM!</v>
      </c>
      <c r="AN553" s="348" t="e">
        <f t="shared" si="299"/>
        <v>#NUM!</v>
      </c>
      <c r="AO553" s="349" t="e">
        <f t="shared" si="287"/>
        <v>#NUM!</v>
      </c>
      <c r="AQ553" s="45">
        <v>442</v>
      </c>
      <c r="AR553" s="46">
        <f t="shared" si="308"/>
        <v>59749</v>
      </c>
      <c r="AS553" s="346" t="e">
        <f t="shared" si="300"/>
        <v>#NUM!</v>
      </c>
      <c r="AT553" s="347" t="e">
        <f t="shared" si="288"/>
        <v>#NUM!</v>
      </c>
      <c r="AU553" s="348" t="e">
        <f t="shared" si="301"/>
        <v>#NUM!</v>
      </c>
      <c r="AV553" s="349">
        <f t="shared" si="289"/>
        <v>0</v>
      </c>
    </row>
    <row r="554" spans="1:48" x14ac:dyDescent="0.45">
      <c r="A554" s="45">
        <v>443</v>
      </c>
      <c r="B554" s="46">
        <f t="shared" si="302"/>
        <v>59749</v>
      </c>
      <c r="C554" s="346" t="e">
        <f t="shared" si="309"/>
        <v>#NUM!</v>
      </c>
      <c r="D554" s="347" t="e">
        <f t="shared" si="279"/>
        <v>#NUM!</v>
      </c>
      <c r="E554" s="355" t="e">
        <f t="shared" si="280"/>
        <v>#NUM!</v>
      </c>
      <c r="F554" s="349" t="e">
        <f t="shared" si="290"/>
        <v>#NUM!</v>
      </c>
      <c r="H554" s="45">
        <v>443</v>
      </c>
      <c r="I554" s="46">
        <f t="shared" si="303"/>
        <v>59749</v>
      </c>
      <c r="J554" s="346" t="e">
        <f t="shared" si="281"/>
        <v>#NUM!</v>
      </c>
      <c r="K554" s="347" t="e">
        <f t="shared" si="276"/>
        <v>#NUM!</v>
      </c>
      <c r="L554" s="348" t="e">
        <f t="shared" si="310"/>
        <v>#NUM!</v>
      </c>
      <c r="M554" s="349" t="e">
        <f t="shared" si="291"/>
        <v>#NUM!</v>
      </c>
      <c r="O554" s="45">
        <v>443</v>
      </c>
      <c r="P554" s="46">
        <f t="shared" si="304"/>
        <v>59749</v>
      </c>
      <c r="Q554" s="346" t="e">
        <f t="shared" si="282"/>
        <v>#NUM!</v>
      </c>
      <c r="R554" s="347" t="e">
        <f t="shared" si="277"/>
        <v>#NUM!</v>
      </c>
      <c r="S554" s="348" t="e">
        <f t="shared" si="292"/>
        <v>#NUM!</v>
      </c>
      <c r="T554" s="349" t="e">
        <f t="shared" si="293"/>
        <v>#NUM!</v>
      </c>
      <c r="V554" s="45">
        <v>443</v>
      </c>
      <c r="W554" s="46">
        <f t="shared" si="305"/>
        <v>59749</v>
      </c>
      <c r="X554" s="346" t="e">
        <f t="shared" si="283"/>
        <v>#NUM!</v>
      </c>
      <c r="Y554" s="347" t="e">
        <f t="shared" si="278"/>
        <v>#NUM!</v>
      </c>
      <c r="Z554" s="348" t="e">
        <f t="shared" si="294"/>
        <v>#NUM!</v>
      </c>
      <c r="AA554" s="349" t="e">
        <f t="shared" si="295"/>
        <v>#NUM!</v>
      </c>
      <c r="AC554" s="45">
        <v>443</v>
      </c>
      <c r="AD554" s="46">
        <f t="shared" si="306"/>
        <v>59749</v>
      </c>
      <c r="AE554" s="346" t="e">
        <f t="shared" si="296"/>
        <v>#NUM!</v>
      </c>
      <c r="AF554" s="347" t="e">
        <f t="shared" si="284"/>
        <v>#NUM!</v>
      </c>
      <c r="AG554" s="348" t="e">
        <f t="shared" si="297"/>
        <v>#NUM!</v>
      </c>
      <c r="AH554" s="349" t="e">
        <f t="shared" si="285"/>
        <v>#NUM!</v>
      </c>
      <c r="AJ554" s="45">
        <v>443</v>
      </c>
      <c r="AK554" s="46">
        <f t="shared" si="307"/>
        <v>59749</v>
      </c>
      <c r="AL554" s="346" t="e">
        <f t="shared" si="298"/>
        <v>#NUM!</v>
      </c>
      <c r="AM554" s="347" t="e">
        <f t="shared" si="286"/>
        <v>#NUM!</v>
      </c>
      <c r="AN554" s="348" t="e">
        <f t="shared" si="299"/>
        <v>#NUM!</v>
      </c>
      <c r="AO554" s="349" t="e">
        <f t="shared" si="287"/>
        <v>#NUM!</v>
      </c>
      <c r="AQ554" s="45">
        <v>443</v>
      </c>
      <c r="AR554" s="46">
        <f t="shared" si="308"/>
        <v>59780</v>
      </c>
      <c r="AS554" s="346" t="e">
        <f t="shared" si="300"/>
        <v>#NUM!</v>
      </c>
      <c r="AT554" s="347" t="e">
        <f t="shared" si="288"/>
        <v>#NUM!</v>
      </c>
      <c r="AU554" s="348" t="e">
        <f t="shared" si="301"/>
        <v>#NUM!</v>
      </c>
      <c r="AV554" s="349">
        <f t="shared" si="289"/>
        <v>0</v>
      </c>
    </row>
    <row r="555" spans="1:48" ht="14.65" thickBot="1" x14ac:dyDescent="0.5">
      <c r="A555" s="47">
        <v>444</v>
      </c>
      <c r="B555" s="48">
        <f t="shared" si="302"/>
        <v>59780</v>
      </c>
      <c r="C555" s="350" t="e">
        <f t="shared" si="309"/>
        <v>#NUM!</v>
      </c>
      <c r="D555" s="351" t="e">
        <f t="shared" si="279"/>
        <v>#NUM!</v>
      </c>
      <c r="E555" s="356" t="e">
        <f t="shared" si="280"/>
        <v>#NUM!</v>
      </c>
      <c r="F555" s="353" t="e">
        <f t="shared" si="290"/>
        <v>#NUM!</v>
      </c>
      <c r="H555" s="47">
        <v>444</v>
      </c>
      <c r="I555" s="48">
        <f t="shared" si="303"/>
        <v>59780</v>
      </c>
      <c r="J555" s="350" t="e">
        <f t="shared" si="281"/>
        <v>#NUM!</v>
      </c>
      <c r="K555" s="351" t="e">
        <f t="shared" si="276"/>
        <v>#NUM!</v>
      </c>
      <c r="L555" s="352" t="e">
        <f t="shared" si="310"/>
        <v>#NUM!</v>
      </c>
      <c r="M555" s="353" t="e">
        <f t="shared" si="291"/>
        <v>#NUM!</v>
      </c>
      <c r="O555" s="47">
        <v>444</v>
      </c>
      <c r="P555" s="48">
        <f t="shared" si="304"/>
        <v>59780</v>
      </c>
      <c r="Q555" s="350" t="e">
        <f t="shared" si="282"/>
        <v>#NUM!</v>
      </c>
      <c r="R555" s="351" t="e">
        <f t="shared" si="277"/>
        <v>#NUM!</v>
      </c>
      <c r="S555" s="352" t="e">
        <f t="shared" si="292"/>
        <v>#NUM!</v>
      </c>
      <c r="T555" s="353" t="e">
        <f t="shared" si="293"/>
        <v>#NUM!</v>
      </c>
      <c r="V555" s="47">
        <v>444</v>
      </c>
      <c r="W555" s="48">
        <f t="shared" si="305"/>
        <v>59780</v>
      </c>
      <c r="X555" s="350" t="e">
        <f t="shared" si="283"/>
        <v>#NUM!</v>
      </c>
      <c r="Y555" s="351" t="e">
        <f t="shared" si="278"/>
        <v>#NUM!</v>
      </c>
      <c r="Z555" s="352" t="e">
        <f t="shared" si="294"/>
        <v>#NUM!</v>
      </c>
      <c r="AA555" s="353" t="e">
        <f t="shared" si="295"/>
        <v>#NUM!</v>
      </c>
      <c r="AC555" s="47">
        <v>444</v>
      </c>
      <c r="AD555" s="48">
        <f t="shared" si="306"/>
        <v>59780</v>
      </c>
      <c r="AE555" s="350" t="e">
        <f t="shared" si="296"/>
        <v>#NUM!</v>
      </c>
      <c r="AF555" s="351" t="e">
        <f t="shared" si="284"/>
        <v>#NUM!</v>
      </c>
      <c r="AG555" s="352" t="e">
        <f t="shared" si="297"/>
        <v>#NUM!</v>
      </c>
      <c r="AH555" s="353" t="e">
        <f t="shared" si="285"/>
        <v>#NUM!</v>
      </c>
      <c r="AJ555" s="47">
        <v>444</v>
      </c>
      <c r="AK555" s="48">
        <f t="shared" si="307"/>
        <v>59780</v>
      </c>
      <c r="AL555" s="350" t="e">
        <f t="shared" si="298"/>
        <v>#NUM!</v>
      </c>
      <c r="AM555" s="351" t="e">
        <f t="shared" si="286"/>
        <v>#NUM!</v>
      </c>
      <c r="AN555" s="352" t="e">
        <f t="shared" si="299"/>
        <v>#NUM!</v>
      </c>
      <c r="AO555" s="353" t="e">
        <f t="shared" si="287"/>
        <v>#NUM!</v>
      </c>
      <c r="AQ555" s="47">
        <v>444</v>
      </c>
      <c r="AR555" s="48">
        <f t="shared" si="308"/>
        <v>59810</v>
      </c>
      <c r="AS555" s="350" t="e">
        <f t="shared" si="300"/>
        <v>#NUM!</v>
      </c>
      <c r="AT555" s="351" t="e">
        <f t="shared" si="288"/>
        <v>#NUM!</v>
      </c>
      <c r="AU555" s="352" t="e">
        <f t="shared" si="301"/>
        <v>#NUM!</v>
      </c>
      <c r="AV555" s="353">
        <f t="shared" si="289"/>
        <v>0</v>
      </c>
    </row>
    <row r="556" spans="1:48" x14ac:dyDescent="0.45">
      <c r="A556" s="43">
        <v>445</v>
      </c>
      <c r="B556" s="44">
        <f t="shared" si="302"/>
        <v>59810</v>
      </c>
      <c r="C556" s="344" t="e">
        <f t="shared" si="309"/>
        <v>#NUM!</v>
      </c>
      <c r="D556" s="253" t="e">
        <f t="shared" si="279"/>
        <v>#NUM!</v>
      </c>
      <c r="E556" s="354" t="e">
        <f t="shared" si="280"/>
        <v>#NUM!</v>
      </c>
      <c r="F556" s="254" t="e">
        <f t="shared" si="290"/>
        <v>#NUM!</v>
      </c>
      <c r="H556" s="43">
        <v>445</v>
      </c>
      <c r="I556" s="44">
        <f t="shared" si="303"/>
        <v>59810</v>
      </c>
      <c r="J556" s="344" t="e">
        <f t="shared" si="281"/>
        <v>#NUM!</v>
      </c>
      <c r="K556" s="253" t="e">
        <f t="shared" si="276"/>
        <v>#NUM!</v>
      </c>
      <c r="L556" s="345" t="e">
        <f t="shared" si="310"/>
        <v>#NUM!</v>
      </c>
      <c r="M556" s="254" t="e">
        <f t="shared" si="291"/>
        <v>#NUM!</v>
      </c>
      <c r="O556" s="43">
        <v>445</v>
      </c>
      <c r="P556" s="44">
        <f t="shared" si="304"/>
        <v>59810</v>
      </c>
      <c r="Q556" s="344" t="e">
        <f t="shared" si="282"/>
        <v>#NUM!</v>
      </c>
      <c r="R556" s="253" t="e">
        <f t="shared" si="277"/>
        <v>#NUM!</v>
      </c>
      <c r="S556" s="345" t="e">
        <f t="shared" si="292"/>
        <v>#NUM!</v>
      </c>
      <c r="T556" s="254" t="e">
        <f t="shared" si="293"/>
        <v>#NUM!</v>
      </c>
      <c r="V556" s="43">
        <v>445</v>
      </c>
      <c r="W556" s="44">
        <f t="shared" si="305"/>
        <v>59810</v>
      </c>
      <c r="X556" s="344" t="e">
        <f t="shared" si="283"/>
        <v>#NUM!</v>
      </c>
      <c r="Y556" s="253" t="e">
        <f t="shared" si="278"/>
        <v>#NUM!</v>
      </c>
      <c r="Z556" s="345" t="e">
        <f t="shared" si="294"/>
        <v>#NUM!</v>
      </c>
      <c r="AA556" s="254" t="e">
        <f t="shared" si="295"/>
        <v>#NUM!</v>
      </c>
      <c r="AC556" s="43">
        <v>445</v>
      </c>
      <c r="AD556" s="44">
        <f t="shared" si="306"/>
        <v>59810</v>
      </c>
      <c r="AE556" s="344" t="e">
        <f t="shared" si="296"/>
        <v>#NUM!</v>
      </c>
      <c r="AF556" s="253" t="e">
        <f t="shared" si="284"/>
        <v>#NUM!</v>
      </c>
      <c r="AG556" s="345" t="e">
        <f t="shared" si="297"/>
        <v>#NUM!</v>
      </c>
      <c r="AH556" s="254" t="e">
        <f t="shared" si="285"/>
        <v>#NUM!</v>
      </c>
      <c r="AJ556" s="43">
        <v>445</v>
      </c>
      <c r="AK556" s="44">
        <f t="shared" si="307"/>
        <v>59810</v>
      </c>
      <c r="AL556" s="344" t="e">
        <f t="shared" si="298"/>
        <v>#NUM!</v>
      </c>
      <c r="AM556" s="253" t="e">
        <f t="shared" si="286"/>
        <v>#NUM!</v>
      </c>
      <c r="AN556" s="345" t="e">
        <f t="shared" si="299"/>
        <v>#NUM!</v>
      </c>
      <c r="AO556" s="254" t="e">
        <f t="shared" si="287"/>
        <v>#NUM!</v>
      </c>
      <c r="AQ556" s="43">
        <v>445</v>
      </c>
      <c r="AR556" s="44">
        <f t="shared" si="308"/>
        <v>59841</v>
      </c>
      <c r="AS556" s="344" t="e">
        <f t="shared" si="300"/>
        <v>#NUM!</v>
      </c>
      <c r="AT556" s="253" t="e">
        <f t="shared" si="288"/>
        <v>#NUM!</v>
      </c>
      <c r="AU556" s="345" t="e">
        <f t="shared" si="301"/>
        <v>#NUM!</v>
      </c>
      <c r="AV556" s="254">
        <f t="shared" si="289"/>
        <v>0</v>
      </c>
    </row>
    <row r="557" spans="1:48" x14ac:dyDescent="0.45">
      <c r="A557" s="45">
        <v>446</v>
      </c>
      <c r="B557" s="46">
        <f t="shared" si="302"/>
        <v>59841</v>
      </c>
      <c r="C557" s="346" t="e">
        <f t="shared" si="309"/>
        <v>#NUM!</v>
      </c>
      <c r="D557" s="347" t="e">
        <f t="shared" si="279"/>
        <v>#NUM!</v>
      </c>
      <c r="E557" s="355" t="e">
        <f t="shared" si="280"/>
        <v>#NUM!</v>
      </c>
      <c r="F557" s="349" t="e">
        <f t="shared" si="290"/>
        <v>#NUM!</v>
      </c>
      <c r="H557" s="45">
        <v>446</v>
      </c>
      <c r="I557" s="46">
        <f t="shared" si="303"/>
        <v>59841</v>
      </c>
      <c r="J557" s="346" t="e">
        <f t="shared" si="281"/>
        <v>#NUM!</v>
      </c>
      <c r="K557" s="347" t="e">
        <f t="shared" ref="K557:K591" si="311">IF(K$107="I/O",0,IF(AND(K$108&gt;0,H557/12&lt;=K$108),0,-PPMT(J$105/12,H557-(K$108*12),K$105*K$107,J$104)))</f>
        <v>#NUM!</v>
      </c>
      <c r="L557" s="348" t="e">
        <f t="shared" si="310"/>
        <v>#NUM!</v>
      </c>
      <c r="M557" s="349" t="e">
        <f t="shared" si="291"/>
        <v>#NUM!</v>
      </c>
      <c r="O557" s="45">
        <v>446</v>
      </c>
      <c r="P557" s="46">
        <f t="shared" si="304"/>
        <v>59841</v>
      </c>
      <c r="Q557" s="346" t="e">
        <f t="shared" si="282"/>
        <v>#NUM!</v>
      </c>
      <c r="R557" s="347" t="e">
        <f t="shared" ref="R557:R591" si="312">IF(R$107="I/O",0,IF(AND(R$108&gt;0,O557/12&lt;=R$108),0,-PPMT(Q$105/12,O557-(R$108*12),R$105*R$107,Q$104)))</f>
        <v>#NUM!</v>
      </c>
      <c r="S557" s="348" t="e">
        <f t="shared" si="292"/>
        <v>#NUM!</v>
      </c>
      <c r="T557" s="349" t="e">
        <f t="shared" si="293"/>
        <v>#NUM!</v>
      </c>
      <c r="V557" s="45">
        <v>446</v>
      </c>
      <c r="W557" s="46">
        <f t="shared" si="305"/>
        <v>59841</v>
      </c>
      <c r="X557" s="346" t="e">
        <f t="shared" si="283"/>
        <v>#NUM!</v>
      </c>
      <c r="Y557" s="347" t="e">
        <f t="shared" ref="Y557:Y591" si="313">IF(Y$107="I/O",0,IF(AND(Y$108&gt;0,V557/12&lt;=Y$108),0,-PPMT(X$105/12,V557-(Y$108*12),Y$105*Y$107,X$104)))</f>
        <v>#NUM!</v>
      </c>
      <c r="Z557" s="348" t="e">
        <f t="shared" si="294"/>
        <v>#NUM!</v>
      </c>
      <c r="AA557" s="349" t="e">
        <f t="shared" si="295"/>
        <v>#NUM!</v>
      </c>
      <c r="AC557" s="45">
        <v>446</v>
      </c>
      <c r="AD557" s="46">
        <f t="shared" si="306"/>
        <v>59841</v>
      </c>
      <c r="AE557" s="346" t="e">
        <f t="shared" si="296"/>
        <v>#NUM!</v>
      </c>
      <c r="AF557" s="347" t="e">
        <f t="shared" si="284"/>
        <v>#NUM!</v>
      </c>
      <c r="AG557" s="348" t="e">
        <f t="shared" si="297"/>
        <v>#NUM!</v>
      </c>
      <c r="AH557" s="349" t="e">
        <f t="shared" si="285"/>
        <v>#NUM!</v>
      </c>
      <c r="AJ557" s="45">
        <v>446</v>
      </c>
      <c r="AK557" s="46">
        <f t="shared" si="307"/>
        <v>59841</v>
      </c>
      <c r="AL557" s="346" t="e">
        <f t="shared" si="298"/>
        <v>#NUM!</v>
      </c>
      <c r="AM557" s="347" t="e">
        <f t="shared" si="286"/>
        <v>#NUM!</v>
      </c>
      <c r="AN557" s="348" t="e">
        <f t="shared" si="299"/>
        <v>#NUM!</v>
      </c>
      <c r="AO557" s="349" t="e">
        <f t="shared" si="287"/>
        <v>#NUM!</v>
      </c>
      <c r="AQ557" s="45">
        <v>446</v>
      </c>
      <c r="AR557" s="46">
        <f t="shared" si="308"/>
        <v>59871</v>
      </c>
      <c r="AS557" s="346" t="e">
        <f t="shared" si="300"/>
        <v>#NUM!</v>
      </c>
      <c r="AT557" s="347" t="e">
        <f t="shared" si="288"/>
        <v>#NUM!</v>
      </c>
      <c r="AU557" s="348" t="e">
        <f t="shared" si="301"/>
        <v>#NUM!</v>
      </c>
      <c r="AV557" s="349">
        <f t="shared" si="289"/>
        <v>0</v>
      </c>
    </row>
    <row r="558" spans="1:48" x14ac:dyDescent="0.45">
      <c r="A558" s="45">
        <v>447</v>
      </c>
      <c r="B558" s="46">
        <f t="shared" si="302"/>
        <v>59871</v>
      </c>
      <c r="C558" s="346" t="e">
        <f t="shared" si="309"/>
        <v>#NUM!</v>
      </c>
      <c r="D558" s="347" t="e">
        <f t="shared" si="279"/>
        <v>#NUM!</v>
      </c>
      <c r="E558" s="355" t="e">
        <f t="shared" si="280"/>
        <v>#NUM!</v>
      </c>
      <c r="F558" s="349" t="e">
        <f t="shared" si="290"/>
        <v>#NUM!</v>
      </c>
      <c r="H558" s="45">
        <v>447</v>
      </c>
      <c r="I558" s="46">
        <f t="shared" si="303"/>
        <v>59871</v>
      </c>
      <c r="J558" s="346" t="e">
        <f t="shared" si="281"/>
        <v>#NUM!</v>
      </c>
      <c r="K558" s="347" t="e">
        <f t="shared" si="311"/>
        <v>#NUM!</v>
      </c>
      <c r="L558" s="348" t="e">
        <f t="shared" si="310"/>
        <v>#NUM!</v>
      </c>
      <c r="M558" s="349" t="e">
        <f t="shared" si="291"/>
        <v>#NUM!</v>
      </c>
      <c r="O558" s="45">
        <v>447</v>
      </c>
      <c r="P558" s="46">
        <f t="shared" si="304"/>
        <v>59871</v>
      </c>
      <c r="Q558" s="346" t="e">
        <f t="shared" si="282"/>
        <v>#NUM!</v>
      </c>
      <c r="R558" s="347" t="e">
        <f t="shared" si="312"/>
        <v>#NUM!</v>
      </c>
      <c r="S558" s="348" t="e">
        <f t="shared" si="292"/>
        <v>#NUM!</v>
      </c>
      <c r="T558" s="349" t="e">
        <f t="shared" si="293"/>
        <v>#NUM!</v>
      </c>
      <c r="V558" s="45">
        <v>447</v>
      </c>
      <c r="W558" s="46">
        <f t="shared" si="305"/>
        <v>59871</v>
      </c>
      <c r="X558" s="346" t="e">
        <f t="shared" si="283"/>
        <v>#NUM!</v>
      </c>
      <c r="Y558" s="347" t="e">
        <f t="shared" si="313"/>
        <v>#NUM!</v>
      </c>
      <c r="Z558" s="348" t="e">
        <f t="shared" si="294"/>
        <v>#NUM!</v>
      </c>
      <c r="AA558" s="349" t="e">
        <f t="shared" si="295"/>
        <v>#NUM!</v>
      </c>
      <c r="AC558" s="45">
        <v>447</v>
      </c>
      <c r="AD558" s="46">
        <f t="shared" si="306"/>
        <v>59871</v>
      </c>
      <c r="AE558" s="346" t="e">
        <f t="shared" si="296"/>
        <v>#NUM!</v>
      </c>
      <c r="AF558" s="347" t="e">
        <f t="shared" si="284"/>
        <v>#NUM!</v>
      </c>
      <c r="AG558" s="348" t="e">
        <f t="shared" si="297"/>
        <v>#NUM!</v>
      </c>
      <c r="AH558" s="349" t="e">
        <f t="shared" si="285"/>
        <v>#NUM!</v>
      </c>
      <c r="AJ558" s="45">
        <v>447</v>
      </c>
      <c r="AK558" s="46">
        <f t="shared" si="307"/>
        <v>59871</v>
      </c>
      <c r="AL558" s="346" t="e">
        <f t="shared" si="298"/>
        <v>#NUM!</v>
      </c>
      <c r="AM558" s="347" t="e">
        <f t="shared" si="286"/>
        <v>#NUM!</v>
      </c>
      <c r="AN558" s="348" t="e">
        <f t="shared" si="299"/>
        <v>#NUM!</v>
      </c>
      <c r="AO558" s="349" t="e">
        <f t="shared" si="287"/>
        <v>#NUM!</v>
      </c>
      <c r="AQ558" s="45">
        <v>447</v>
      </c>
      <c r="AR558" s="46">
        <f t="shared" si="308"/>
        <v>59902</v>
      </c>
      <c r="AS558" s="346" t="e">
        <f t="shared" si="300"/>
        <v>#NUM!</v>
      </c>
      <c r="AT558" s="347" t="e">
        <f t="shared" si="288"/>
        <v>#NUM!</v>
      </c>
      <c r="AU558" s="348" t="e">
        <f t="shared" si="301"/>
        <v>#NUM!</v>
      </c>
      <c r="AV558" s="349">
        <f t="shared" si="289"/>
        <v>0</v>
      </c>
    </row>
    <row r="559" spans="1:48" x14ac:dyDescent="0.45">
      <c r="A559" s="45">
        <v>448</v>
      </c>
      <c r="B559" s="46">
        <f t="shared" si="302"/>
        <v>59902</v>
      </c>
      <c r="C559" s="346" t="e">
        <f t="shared" si="309"/>
        <v>#NUM!</v>
      </c>
      <c r="D559" s="347" t="e">
        <f t="shared" si="279"/>
        <v>#NUM!</v>
      </c>
      <c r="E559" s="355" t="e">
        <f t="shared" si="280"/>
        <v>#NUM!</v>
      </c>
      <c r="F559" s="349" t="e">
        <f t="shared" si="290"/>
        <v>#NUM!</v>
      </c>
      <c r="H559" s="45">
        <v>448</v>
      </c>
      <c r="I559" s="46">
        <f t="shared" si="303"/>
        <v>59902</v>
      </c>
      <c r="J559" s="346" t="e">
        <f t="shared" si="281"/>
        <v>#NUM!</v>
      </c>
      <c r="K559" s="347" t="e">
        <f t="shared" si="311"/>
        <v>#NUM!</v>
      </c>
      <c r="L559" s="348" t="e">
        <f t="shared" si="310"/>
        <v>#NUM!</v>
      </c>
      <c r="M559" s="349" t="e">
        <f t="shared" si="291"/>
        <v>#NUM!</v>
      </c>
      <c r="O559" s="45">
        <v>448</v>
      </c>
      <c r="P559" s="46">
        <f t="shared" si="304"/>
        <v>59902</v>
      </c>
      <c r="Q559" s="346" t="e">
        <f t="shared" si="282"/>
        <v>#NUM!</v>
      </c>
      <c r="R559" s="347" t="e">
        <f t="shared" si="312"/>
        <v>#NUM!</v>
      </c>
      <c r="S559" s="348" t="e">
        <f t="shared" si="292"/>
        <v>#NUM!</v>
      </c>
      <c r="T559" s="349" t="e">
        <f t="shared" si="293"/>
        <v>#NUM!</v>
      </c>
      <c r="V559" s="45">
        <v>448</v>
      </c>
      <c r="W559" s="46">
        <f t="shared" si="305"/>
        <v>59902</v>
      </c>
      <c r="X559" s="346" t="e">
        <f t="shared" si="283"/>
        <v>#NUM!</v>
      </c>
      <c r="Y559" s="347" t="e">
        <f t="shared" si="313"/>
        <v>#NUM!</v>
      </c>
      <c r="Z559" s="348" t="e">
        <f t="shared" si="294"/>
        <v>#NUM!</v>
      </c>
      <c r="AA559" s="349" t="e">
        <f t="shared" si="295"/>
        <v>#NUM!</v>
      </c>
      <c r="AC559" s="45">
        <v>448</v>
      </c>
      <c r="AD559" s="46">
        <f t="shared" si="306"/>
        <v>59902</v>
      </c>
      <c r="AE559" s="346" t="e">
        <f t="shared" si="296"/>
        <v>#NUM!</v>
      </c>
      <c r="AF559" s="347" t="e">
        <f t="shared" si="284"/>
        <v>#NUM!</v>
      </c>
      <c r="AG559" s="348" t="e">
        <f t="shared" si="297"/>
        <v>#NUM!</v>
      </c>
      <c r="AH559" s="349" t="e">
        <f t="shared" si="285"/>
        <v>#NUM!</v>
      </c>
      <c r="AJ559" s="45">
        <v>448</v>
      </c>
      <c r="AK559" s="46">
        <f t="shared" si="307"/>
        <v>59902</v>
      </c>
      <c r="AL559" s="346" t="e">
        <f t="shared" si="298"/>
        <v>#NUM!</v>
      </c>
      <c r="AM559" s="347" t="e">
        <f t="shared" si="286"/>
        <v>#NUM!</v>
      </c>
      <c r="AN559" s="348" t="e">
        <f t="shared" si="299"/>
        <v>#NUM!</v>
      </c>
      <c r="AO559" s="349" t="e">
        <f t="shared" si="287"/>
        <v>#NUM!</v>
      </c>
      <c r="AQ559" s="45">
        <v>448</v>
      </c>
      <c r="AR559" s="46">
        <f t="shared" si="308"/>
        <v>59933</v>
      </c>
      <c r="AS559" s="346" t="e">
        <f t="shared" si="300"/>
        <v>#NUM!</v>
      </c>
      <c r="AT559" s="347" t="e">
        <f t="shared" si="288"/>
        <v>#NUM!</v>
      </c>
      <c r="AU559" s="348" t="e">
        <f t="shared" si="301"/>
        <v>#NUM!</v>
      </c>
      <c r="AV559" s="349">
        <f t="shared" si="289"/>
        <v>0</v>
      </c>
    </row>
    <row r="560" spans="1:48" x14ac:dyDescent="0.45">
      <c r="A560" s="45">
        <v>449</v>
      </c>
      <c r="B560" s="46">
        <f t="shared" si="302"/>
        <v>59933</v>
      </c>
      <c r="C560" s="346" t="e">
        <f t="shared" si="309"/>
        <v>#NUM!</v>
      </c>
      <c r="D560" s="347" t="e">
        <f t="shared" ref="D560:D591" si="314">IF(D$107="I/O",0,IF(AND(D$108&gt;0,A560/12&lt;=D$108),0,-PPMT(C$105/12,A560-(D$108*12),D$105*D$107,C$104)))</f>
        <v>#NUM!</v>
      </c>
      <c r="E560" s="355" t="e">
        <f t="shared" ref="E560:E591" si="315">F560-D560</f>
        <v>#NUM!</v>
      </c>
      <c r="F560" s="349" t="e">
        <f t="shared" si="290"/>
        <v>#NUM!</v>
      </c>
      <c r="H560" s="45">
        <v>449</v>
      </c>
      <c r="I560" s="46">
        <f t="shared" si="303"/>
        <v>59933</v>
      </c>
      <c r="J560" s="346" t="e">
        <f t="shared" ref="J560:J591" si="316">J559-K560</f>
        <v>#NUM!</v>
      </c>
      <c r="K560" s="347" t="e">
        <f t="shared" si="311"/>
        <v>#NUM!</v>
      </c>
      <c r="L560" s="348" t="e">
        <f t="shared" si="310"/>
        <v>#NUM!</v>
      </c>
      <c r="M560" s="349" t="e">
        <f t="shared" si="291"/>
        <v>#NUM!</v>
      </c>
      <c r="O560" s="45">
        <v>449</v>
      </c>
      <c r="P560" s="46">
        <f t="shared" si="304"/>
        <v>59933</v>
      </c>
      <c r="Q560" s="346" t="e">
        <f t="shared" ref="Q560:Q591" si="317">Q559-R560</f>
        <v>#NUM!</v>
      </c>
      <c r="R560" s="347" t="e">
        <f t="shared" si="312"/>
        <v>#NUM!</v>
      </c>
      <c r="S560" s="348" t="e">
        <f t="shared" si="292"/>
        <v>#NUM!</v>
      </c>
      <c r="T560" s="349" t="e">
        <f t="shared" si="293"/>
        <v>#NUM!</v>
      </c>
      <c r="V560" s="45">
        <v>449</v>
      </c>
      <c r="W560" s="46">
        <f t="shared" si="305"/>
        <v>59933</v>
      </c>
      <c r="X560" s="346" t="e">
        <f t="shared" ref="X560:X591" si="318">X559-Y560</f>
        <v>#NUM!</v>
      </c>
      <c r="Y560" s="347" t="e">
        <f t="shared" si="313"/>
        <v>#NUM!</v>
      </c>
      <c r="Z560" s="348" t="e">
        <f t="shared" si="294"/>
        <v>#NUM!</v>
      </c>
      <c r="AA560" s="349" t="e">
        <f t="shared" si="295"/>
        <v>#NUM!</v>
      </c>
      <c r="AC560" s="45">
        <v>449</v>
      </c>
      <c r="AD560" s="46">
        <f t="shared" si="306"/>
        <v>59933</v>
      </c>
      <c r="AE560" s="346" t="e">
        <f t="shared" si="296"/>
        <v>#NUM!</v>
      </c>
      <c r="AF560" s="347" t="e">
        <f t="shared" ref="AF560:AF591" si="319">IF(AF$107="I/O",0,IF(AND(AF$108&gt;0,AC560/12&lt;=AF$108),0,-PPMT(AE$105/12,AC560-(AF$108*12),AF$105*AF$107,AE$104)))</f>
        <v>#NUM!</v>
      </c>
      <c r="AG560" s="348" t="e">
        <f t="shared" si="297"/>
        <v>#NUM!</v>
      </c>
      <c r="AH560" s="349" t="e">
        <f t="shared" ref="AH560:AH591" si="320">IF(AND(AF$108&gt;0,AC560/12&lt;=AF$108),AE$104*(AE$105/12),AF$104)</f>
        <v>#NUM!</v>
      </c>
      <c r="AJ560" s="45">
        <v>449</v>
      </c>
      <c r="AK560" s="46">
        <f t="shared" si="307"/>
        <v>59933</v>
      </c>
      <c r="AL560" s="346" t="e">
        <f t="shared" si="298"/>
        <v>#NUM!</v>
      </c>
      <c r="AM560" s="347" t="e">
        <f t="shared" ref="AM560:AM591" si="321">IF(AM$107="I/O",0,IF(AND(AM$108&gt;0,AJ560/12&lt;=AM$108),0,-PPMT(AL$105/12,AJ560-(AM$108*12),AM$105*AM$107,AL$104)))</f>
        <v>#NUM!</v>
      </c>
      <c r="AN560" s="348" t="e">
        <f t="shared" si="299"/>
        <v>#NUM!</v>
      </c>
      <c r="AO560" s="349" t="e">
        <f t="shared" ref="AO560:AO591" si="322">IF(AND(AM$108&gt;0,AJ560/12&lt;=AM$108),AL$104*(AL$105/12),AM$104)</f>
        <v>#NUM!</v>
      </c>
      <c r="AQ560" s="45">
        <v>449</v>
      </c>
      <c r="AR560" s="46">
        <f t="shared" si="308"/>
        <v>59962</v>
      </c>
      <c r="AS560" s="346" t="e">
        <f t="shared" si="300"/>
        <v>#NUM!</v>
      </c>
      <c r="AT560" s="347" t="e">
        <f t="shared" ref="AT560:AT591" si="323">IF(AT$107="I/O",0,IF(AND(AT$108&gt;0,AQ560/12&lt;=AT$108),0,-PPMT(AS$105/12,AQ560-(AT$108*12),AT$105*AT$107,AS$104)))</f>
        <v>#NUM!</v>
      </c>
      <c r="AU560" s="348" t="e">
        <f t="shared" si="301"/>
        <v>#NUM!</v>
      </c>
      <c r="AV560" s="349">
        <f t="shared" ref="AV560:AV591" si="324">IF(AND(AT$108&gt;0,AQ560/12&lt;=AT$108),AS$104*(AS$105/12),AT$104)</f>
        <v>0</v>
      </c>
    </row>
    <row r="561" spans="1:48" x14ac:dyDescent="0.45">
      <c r="A561" s="45">
        <v>450</v>
      </c>
      <c r="B561" s="46">
        <f t="shared" si="302"/>
        <v>59962</v>
      </c>
      <c r="C561" s="346" t="e">
        <f t="shared" si="309"/>
        <v>#NUM!</v>
      </c>
      <c r="D561" s="347" t="e">
        <f t="shared" si="314"/>
        <v>#NUM!</v>
      </c>
      <c r="E561" s="355" t="e">
        <f t="shared" si="315"/>
        <v>#NUM!</v>
      </c>
      <c r="F561" s="349" t="e">
        <f t="shared" ref="F561:F591" si="325">IF(AND(D$108&gt;0,A561/12&lt;=D$108),C$104*(C$105/12),D$104)</f>
        <v>#NUM!</v>
      </c>
      <c r="H561" s="45">
        <v>450</v>
      </c>
      <c r="I561" s="46">
        <f t="shared" si="303"/>
        <v>59962</v>
      </c>
      <c r="J561" s="346" t="e">
        <f t="shared" si="316"/>
        <v>#NUM!</v>
      </c>
      <c r="K561" s="347" t="e">
        <f t="shared" si="311"/>
        <v>#NUM!</v>
      </c>
      <c r="L561" s="348" t="e">
        <f t="shared" si="310"/>
        <v>#NUM!</v>
      </c>
      <c r="M561" s="349" t="e">
        <f t="shared" ref="M561:M591" si="326">IF(AND(K$108&gt;0,H561/12&lt;=K$108),J$104*(J$105/12),K$104)</f>
        <v>#NUM!</v>
      </c>
      <c r="O561" s="45">
        <v>450</v>
      </c>
      <c r="P561" s="46">
        <f t="shared" si="304"/>
        <v>59962</v>
      </c>
      <c r="Q561" s="346" t="e">
        <f t="shared" si="317"/>
        <v>#NUM!</v>
      </c>
      <c r="R561" s="347" t="e">
        <f t="shared" si="312"/>
        <v>#NUM!</v>
      </c>
      <c r="S561" s="348" t="e">
        <f t="shared" ref="S561:S591" si="327">T561-R561</f>
        <v>#NUM!</v>
      </c>
      <c r="T561" s="349" t="e">
        <f t="shared" ref="T561:T591" si="328">IF(AND(R$108&gt;0,O561/12&lt;=R$108),Q$104*(Q$105/12),R$104)</f>
        <v>#NUM!</v>
      </c>
      <c r="V561" s="45">
        <v>450</v>
      </c>
      <c r="W561" s="46">
        <f t="shared" si="305"/>
        <v>59962</v>
      </c>
      <c r="X561" s="346" t="e">
        <f t="shared" si="318"/>
        <v>#NUM!</v>
      </c>
      <c r="Y561" s="347" t="e">
        <f t="shared" si="313"/>
        <v>#NUM!</v>
      </c>
      <c r="Z561" s="348" t="e">
        <f t="shared" ref="Z561:Z591" si="329">AA561-Y561</f>
        <v>#NUM!</v>
      </c>
      <c r="AA561" s="349" t="e">
        <f t="shared" ref="AA561:AA591" si="330">IF(AND(Y$108&gt;0,V561/12&lt;=Y$108),X$104*(X$105/12),Y$104)</f>
        <v>#NUM!</v>
      </c>
      <c r="AC561" s="45">
        <v>450</v>
      </c>
      <c r="AD561" s="46">
        <f t="shared" si="306"/>
        <v>59962</v>
      </c>
      <c r="AE561" s="346" t="e">
        <f t="shared" ref="AE561:AE591" si="331">AE560-AF561</f>
        <v>#NUM!</v>
      </c>
      <c r="AF561" s="347" t="e">
        <f t="shared" si="319"/>
        <v>#NUM!</v>
      </c>
      <c r="AG561" s="348" t="e">
        <f t="shared" ref="AG561:AG591" si="332">AH561-AF561</f>
        <v>#NUM!</v>
      </c>
      <c r="AH561" s="349" t="e">
        <f t="shared" si="320"/>
        <v>#NUM!</v>
      </c>
      <c r="AJ561" s="45">
        <v>450</v>
      </c>
      <c r="AK561" s="46">
        <f t="shared" si="307"/>
        <v>59962</v>
      </c>
      <c r="AL561" s="346" t="e">
        <f t="shared" ref="AL561:AL591" si="333">AL560-AM561</f>
        <v>#NUM!</v>
      </c>
      <c r="AM561" s="347" t="e">
        <f t="shared" si="321"/>
        <v>#NUM!</v>
      </c>
      <c r="AN561" s="348" t="e">
        <f t="shared" ref="AN561:AN591" si="334">AO561-AM561</f>
        <v>#NUM!</v>
      </c>
      <c r="AO561" s="349" t="e">
        <f t="shared" si="322"/>
        <v>#NUM!</v>
      </c>
      <c r="AQ561" s="45">
        <v>450</v>
      </c>
      <c r="AR561" s="46">
        <f t="shared" si="308"/>
        <v>59993</v>
      </c>
      <c r="AS561" s="346" t="e">
        <f t="shared" ref="AS561:AS591" si="335">AS560-AT561</f>
        <v>#NUM!</v>
      </c>
      <c r="AT561" s="347" t="e">
        <f t="shared" si="323"/>
        <v>#NUM!</v>
      </c>
      <c r="AU561" s="348" t="e">
        <f t="shared" ref="AU561:AU591" si="336">AV561-AT561</f>
        <v>#NUM!</v>
      </c>
      <c r="AV561" s="349">
        <f t="shared" si="324"/>
        <v>0</v>
      </c>
    </row>
    <row r="562" spans="1:48" x14ac:dyDescent="0.45">
      <c r="A562" s="45">
        <v>451</v>
      </c>
      <c r="B562" s="46">
        <f t="shared" ref="B562:B591" si="337">EDATE(B561,1)</f>
        <v>59993</v>
      </c>
      <c r="C562" s="346" t="e">
        <f t="shared" si="309"/>
        <v>#NUM!</v>
      </c>
      <c r="D562" s="347" t="e">
        <f t="shared" si="314"/>
        <v>#NUM!</v>
      </c>
      <c r="E562" s="355" t="e">
        <f t="shared" si="315"/>
        <v>#NUM!</v>
      </c>
      <c r="F562" s="349" t="e">
        <f t="shared" si="325"/>
        <v>#NUM!</v>
      </c>
      <c r="H562" s="45">
        <v>451</v>
      </c>
      <c r="I562" s="46">
        <f t="shared" ref="I562:I591" si="338">EDATE(I561,1)</f>
        <v>59993</v>
      </c>
      <c r="J562" s="346" t="e">
        <f t="shared" si="316"/>
        <v>#NUM!</v>
      </c>
      <c r="K562" s="347" t="e">
        <f t="shared" si="311"/>
        <v>#NUM!</v>
      </c>
      <c r="L562" s="348" t="e">
        <f t="shared" si="310"/>
        <v>#NUM!</v>
      </c>
      <c r="M562" s="349" t="e">
        <f t="shared" si="326"/>
        <v>#NUM!</v>
      </c>
      <c r="O562" s="45">
        <v>451</v>
      </c>
      <c r="P562" s="46">
        <f t="shared" ref="P562:P591" si="339">EDATE(P561,1)</f>
        <v>59993</v>
      </c>
      <c r="Q562" s="346" t="e">
        <f t="shared" si="317"/>
        <v>#NUM!</v>
      </c>
      <c r="R562" s="347" t="e">
        <f t="shared" si="312"/>
        <v>#NUM!</v>
      </c>
      <c r="S562" s="348" t="e">
        <f t="shared" si="327"/>
        <v>#NUM!</v>
      </c>
      <c r="T562" s="349" t="e">
        <f t="shared" si="328"/>
        <v>#NUM!</v>
      </c>
      <c r="V562" s="45">
        <v>451</v>
      </c>
      <c r="W562" s="46">
        <f t="shared" ref="W562:W591" si="340">EDATE(W561,1)</f>
        <v>59993</v>
      </c>
      <c r="X562" s="346" t="e">
        <f t="shared" si="318"/>
        <v>#NUM!</v>
      </c>
      <c r="Y562" s="347" t="e">
        <f t="shared" si="313"/>
        <v>#NUM!</v>
      </c>
      <c r="Z562" s="348" t="e">
        <f t="shared" si="329"/>
        <v>#NUM!</v>
      </c>
      <c r="AA562" s="349" t="e">
        <f t="shared" si="330"/>
        <v>#NUM!</v>
      </c>
      <c r="AC562" s="45">
        <v>451</v>
      </c>
      <c r="AD562" s="46">
        <f t="shared" ref="AD562:AD591" si="341">EDATE(AD561,1)</f>
        <v>59993</v>
      </c>
      <c r="AE562" s="346" t="e">
        <f t="shared" si="331"/>
        <v>#NUM!</v>
      </c>
      <c r="AF562" s="347" t="e">
        <f t="shared" si="319"/>
        <v>#NUM!</v>
      </c>
      <c r="AG562" s="348" t="e">
        <f t="shared" si="332"/>
        <v>#NUM!</v>
      </c>
      <c r="AH562" s="349" t="e">
        <f t="shared" si="320"/>
        <v>#NUM!</v>
      </c>
      <c r="AJ562" s="45">
        <v>451</v>
      </c>
      <c r="AK562" s="46">
        <f t="shared" ref="AK562:AK591" si="342">EDATE(AK561,1)</f>
        <v>59993</v>
      </c>
      <c r="AL562" s="346" t="e">
        <f t="shared" si="333"/>
        <v>#NUM!</v>
      </c>
      <c r="AM562" s="347" t="e">
        <f t="shared" si="321"/>
        <v>#NUM!</v>
      </c>
      <c r="AN562" s="348" t="e">
        <f t="shared" si="334"/>
        <v>#NUM!</v>
      </c>
      <c r="AO562" s="349" t="e">
        <f t="shared" si="322"/>
        <v>#NUM!</v>
      </c>
      <c r="AQ562" s="45">
        <v>451</v>
      </c>
      <c r="AR562" s="46">
        <f t="shared" ref="AR562:AR591" si="343">EDATE(AR561,1)</f>
        <v>60023</v>
      </c>
      <c r="AS562" s="346" t="e">
        <f t="shared" si="335"/>
        <v>#NUM!</v>
      </c>
      <c r="AT562" s="347" t="e">
        <f t="shared" si="323"/>
        <v>#NUM!</v>
      </c>
      <c r="AU562" s="348" t="e">
        <f t="shared" si="336"/>
        <v>#NUM!</v>
      </c>
      <c r="AV562" s="349">
        <f t="shared" si="324"/>
        <v>0</v>
      </c>
    </row>
    <row r="563" spans="1:48" x14ac:dyDescent="0.45">
      <c r="A563" s="45">
        <v>452</v>
      </c>
      <c r="B563" s="46">
        <f t="shared" si="337"/>
        <v>60023</v>
      </c>
      <c r="C563" s="346" t="e">
        <f t="shared" si="309"/>
        <v>#NUM!</v>
      </c>
      <c r="D563" s="347" t="e">
        <f t="shared" si="314"/>
        <v>#NUM!</v>
      </c>
      <c r="E563" s="355" t="e">
        <f t="shared" si="315"/>
        <v>#NUM!</v>
      </c>
      <c r="F563" s="349" t="e">
        <f t="shared" si="325"/>
        <v>#NUM!</v>
      </c>
      <c r="H563" s="45">
        <v>452</v>
      </c>
      <c r="I563" s="46">
        <f t="shared" si="338"/>
        <v>60023</v>
      </c>
      <c r="J563" s="346" t="e">
        <f t="shared" si="316"/>
        <v>#NUM!</v>
      </c>
      <c r="K563" s="347" t="e">
        <f t="shared" si="311"/>
        <v>#NUM!</v>
      </c>
      <c r="L563" s="348" t="e">
        <f t="shared" si="310"/>
        <v>#NUM!</v>
      </c>
      <c r="M563" s="349" t="e">
        <f t="shared" si="326"/>
        <v>#NUM!</v>
      </c>
      <c r="O563" s="45">
        <v>452</v>
      </c>
      <c r="P563" s="46">
        <f t="shared" si="339"/>
        <v>60023</v>
      </c>
      <c r="Q563" s="346" t="e">
        <f t="shared" si="317"/>
        <v>#NUM!</v>
      </c>
      <c r="R563" s="347" t="e">
        <f t="shared" si="312"/>
        <v>#NUM!</v>
      </c>
      <c r="S563" s="348" t="e">
        <f t="shared" si="327"/>
        <v>#NUM!</v>
      </c>
      <c r="T563" s="349" t="e">
        <f t="shared" si="328"/>
        <v>#NUM!</v>
      </c>
      <c r="V563" s="45">
        <v>452</v>
      </c>
      <c r="W563" s="46">
        <f t="shared" si="340"/>
        <v>60023</v>
      </c>
      <c r="X563" s="346" t="e">
        <f t="shared" si="318"/>
        <v>#NUM!</v>
      </c>
      <c r="Y563" s="347" t="e">
        <f t="shared" si="313"/>
        <v>#NUM!</v>
      </c>
      <c r="Z563" s="348" t="e">
        <f t="shared" si="329"/>
        <v>#NUM!</v>
      </c>
      <c r="AA563" s="349" t="e">
        <f t="shared" si="330"/>
        <v>#NUM!</v>
      </c>
      <c r="AC563" s="45">
        <v>452</v>
      </c>
      <c r="AD563" s="46">
        <f t="shared" si="341"/>
        <v>60023</v>
      </c>
      <c r="AE563" s="346" t="e">
        <f t="shared" si="331"/>
        <v>#NUM!</v>
      </c>
      <c r="AF563" s="347" t="e">
        <f t="shared" si="319"/>
        <v>#NUM!</v>
      </c>
      <c r="AG563" s="348" t="e">
        <f t="shared" si="332"/>
        <v>#NUM!</v>
      </c>
      <c r="AH563" s="349" t="e">
        <f t="shared" si="320"/>
        <v>#NUM!</v>
      </c>
      <c r="AJ563" s="45">
        <v>452</v>
      </c>
      <c r="AK563" s="46">
        <f t="shared" si="342"/>
        <v>60023</v>
      </c>
      <c r="AL563" s="346" t="e">
        <f t="shared" si="333"/>
        <v>#NUM!</v>
      </c>
      <c r="AM563" s="347" t="e">
        <f t="shared" si="321"/>
        <v>#NUM!</v>
      </c>
      <c r="AN563" s="348" t="e">
        <f t="shared" si="334"/>
        <v>#NUM!</v>
      </c>
      <c r="AO563" s="349" t="e">
        <f t="shared" si="322"/>
        <v>#NUM!</v>
      </c>
      <c r="AQ563" s="45">
        <v>452</v>
      </c>
      <c r="AR563" s="46">
        <f t="shared" si="343"/>
        <v>60054</v>
      </c>
      <c r="AS563" s="346" t="e">
        <f t="shared" si="335"/>
        <v>#NUM!</v>
      </c>
      <c r="AT563" s="347" t="e">
        <f t="shared" si="323"/>
        <v>#NUM!</v>
      </c>
      <c r="AU563" s="348" t="e">
        <f t="shared" si="336"/>
        <v>#NUM!</v>
      </c>
      <c r="AV563" s="349">
        <f t="shared" si="324"/>
        <v>0</v>
      </c>
    </row>
    <row r="564" spans="1:48" x14ac:dyDescent="0.45">
      <c r="A564" s="45">
        <v>453</v>
      </c>
      <c r="B564" s="46">
        <f t="shared" si="337"/>
        <v>60054</v>
      </c>
      <c r="C564" s="346" t="e">
        <f t="shared" si="309"/>
        <v>#NUM!</v>
      </c>
      <c r="D564" s="347" t="e">
        <f t="shared" si="314"/>
        <v>#NUM!</v>
      </c>
      <c r="E564" s="355" t="e">
        <f t="shared" si="315"/>
        <v>#NUM!</v>
      </c>
      <c r="F564" s="349" t="e">
        <f t="shared" si="325"/>
        <v>#NUM!</v>
      </c>
      <c r="H564" s="45">
        <v>453</v>
      </c>
      <c r="I564" s="46">
        <f t="shared" si="338"/>
        <v>60054</v>
      </c>
      <c r="J564" s="346" t="e">
        <f t="shared" si="316"/>
        <v>#NUM!</v>
      </c>
      <c r="K564" s="347" t="e">
        <f t="shared" si="311"/>
        <v>#NUM!</v>
      </c>
      <c r="L564" s="348" t="e">
        <f t="shared" si="310"/>
        <v>#NUM!</v>
      </c>
      <c r="M564" s="349" t="e">
        <f t="shared" si="326"/>
        <v>#NUM!</v>
      </c>
      <c r="O564" s="45">
        <v>453</v>
      </c>
      <c r="P564" s="46">
        <f t="shared" si="339"/>
        <v>60054</v>
      </c>
      <c r="Q564" s="346" t="e">
        <f t="shared" si="317"/>
        <v>#NUM!</v>
      </c>
      <c r="R564" s="347" t="e">
        <f t="shared" si="312"/>
        <v>#NUM!</v>
      </c>
      <c r="S564" s="348" t="e">
        <f t="shared" si="327"/>
        <v>#NUM!</v>
      </c>
      <c r="T564" s="349" t="e">
        <f t="shared" si="328"/>
        <v>#NUM!</v>
      </c>
      <c r="V564" s="45">
        <v>453</v>
      </c>
      <c r="W564" s="46">
        <f t="shared" si="340"/>
        <v>60054</v>
      </c>
      <c r="X564" s="346" t="e">
        <f t="shared" si="318"/>
        <v>#NUM!</v>
      </c>
      <c r="Y564" s="347" t="e">
        <f t="shared" si="313"/>
        <v>#NUM!</v>
      </c>
      <c r="Z564" s="348" t="e">
        <f t="shared" si="329"/>
        <v>#NUM!</v>
      </c>
      <c r="AA564" s="349" t="e">
        <f t="shared" si="330"/>
        <v>#NUM!</v>
      </c>
      <c r="AC564" s="45">
        <v>453</v>
      </c>
      <c r="AD564" s="46">
        <f t="shared" si="341"/>
        <v>60054</v>
      </c>
      <c r="AE564" s="346" t="e">
        <f t="shared" si="331"/>
        <v>#NUM!</v>
      </c>
      <c r="AF564" s="347" t="e">
        <f t="shared" si="319"/>
        <v>#NUM!</v>
      </c>
      <c r="AG564" s="348" t="e">
        <f t="shared" si="332"/>
        <v>#NUM!</v>
      </c>
      <c r="AH564" s="349" t="e">
        <f t="shared" si="320"/>
        <v>#NUM!</v>
      </c>
      <c r="AJ564" s="45">
        <v>453</v>
      </c>
      <c r="AK564" s="46">
        <f t="shared" si="342"/>
        <v>60054</v>
      </c>
      <c r="AL564" s="346" t="e">
        <f t="shared" si="333"/>
        <v>#NUM!</v>
      </c>
      <c r="AM564" s="347" t="e">
        <f t="shared" si="321"/>
        <v>#NUM!</v>
      </c>
      <c r="AN564" s="348" t="e">
        <f t="shared" si="334"/>
        <v>#NUM!</v>
      </c>
      <c r="AO564" s="349" t="e">
        <f t="shared" si="322"/>
        <v>#NUM!</v>
      </c>
      <c r="AQ564" s="45">
        <v>453</v>
      </c>
      <c r="AR564" s="46">
        <f t="shared" si="343"/>
        <v>60084</v>
      </c>
      <c r="AS564" s="346" t="e">
        <f t="shared" si="335"/>
        <v>#NUM!</v>
      </c>
      <c r="AT564" s="347" t="e">
        <f t="shared" si="323"/>
        <v>#NUM!</v>
      </c>
      <c r="AU564" s="348" t="e">
        <f t="shared" si="336"/>
        <v>#NUM!</v>
      </c>
      <c r="AV564" s="349">
        <f t="shared" si="324"/>
        <v>0</v>
      </c>
    </row>
    <row r="565" spans="1:48" x14ac:dyDescent="0.45">
      <c r="A565" s="45">
        <v>454</v>
      </c>
      <c r="B565" s="46">
        <f t="shared" si="337"/>
        <v>60084</v>
      </c>
      <c r="C565" s="346" t="e">
        <f t="shared" si="309"/>
        <v>#NUM!</v>
      </c>
      <c r="D565" s="347" t="e">
        <f t="shared" si="314"/>
        <v>#NUM!</v>
      </c>
      <c r="E565" s="355" t="e">
        <f t="shared" si="315"/>
        <v>#NUM!</v>
      </c>
      <c r="F565" s="349" t="e">
        <f t="shared" si="325"/>
        <v>#NUM!</v>
      </c>
      <c r="H565" s="45">
        <v>454</v>
      </c>
      <c r="I565" s="46">
        <f t="shared" si="338"/>
        <v>60084</v>
      </c>
      <c r="J565" s="346" t="e">
        <f t="shared" si="316"/>
        <v>#NUM!</v>
      </c>
      <c r="K565" s="347" t="e">
        <f t="shared" si="311"/>
        <v>#NUM!</v>
      </c>
      <c r="L565" s="348" t="e">
        <f t="shared" si="310"/>
        <v>#NUM!</v>
      </c>
      <c r="M565" s="349" t="e">
        <f t="shared" si="326"/>
        <v>#NUM!</v>
      </c>
      <c r="O565" s="45">
        <v>454</v>
      </c>
      <c r="P565" s="46">
        <f t="shared" si="339"/>
        <v>60084</v>
      </c>
      <c r="Q565" s="346" t="e">
        <f t="shared" si="317"/>
        <v>#NUM!</v>
      </c>
      <c r="R565" s="347" t="e">
        <f t="shared" si="312"/>
        <v>#NUM!</v>
      </c>
      <c r="S565" s="348" t="e">
        <f t="shared" si="327"/>
        <v>#NUM!</v>
      </c>
      <c r="T565" s="349" t="e">
        <f t="shared" si="328"/>
        <v>#NUM!</v>
      </c>
      <c r="V565" s="45">
        <v>454</v>
      </c>
      <c r="W565" s="46">
        <f t="shared" si="340"/>
        <v>60084</v>
      </c>
      <c r="X565" s="346" t="e">
        <f t="shared" si="318"/>
        <v>#NUM!</v>
      </c>
      <c r="Y565" s="347" t="e">
        <f t="shared" si="313"/>
        <v>#NUM!</v>
      </c>
      <c r="Z565" s="348" t="e">
        <f t="shared" si="329"/>
        <v>#NUM!</v>
      </c>
      <c r="AA565" s="349" t="e">
        <f t="shared" si="330"/>
        <v>#NUM!</v>
      </c>
      <c r="AC565" s="45">
        <v>454</v>
      </c>
      <c r="AD565" s="46">
        <f t="shared" si="341"/>
        <v>60084</v>
      </c>
      <c r="AE565" s="346" t="e">
        <f t="shared" si="331"/>
        <v>#NUM!</v>
      </c>
      <c r="AF565" s="347" t="e">
        <f t="shared" si="319"/>
        <v>#NUM!</v>
      </c>
      <c r="AG565" s="348" t="e">
        <f t="shared" si="332"/>
        <v>#NUM!</v>
      </c>
      <c r="AH565" s="349" t="e">
        <f t="shared" si="320"/>
        <v>#NUM!</v>
      </c>
      <c r="AJ565" s="45">
        <v>454</v>
      </c>
      <c r="AK565" s="46">
        <f t="shared" si="342"/>
        <v>60084</v>
      </c>
      <c r="AL565" s="346" t="e">
        <f t="shared" si="333"/>
        <v>#NUM!</v>
      </c>
      <c r="AM565" s="347" t="e">
        <f t="shared" si="321"/>
        <v>#NUM!</v>
      </c>
      <c r="AN565" s="348" t="e">
        <f t="shared" si="334"/>
        <v>#NUM!</v>
      </c>
      <c r="AO565" s="349" t="e">
        <f t="shared" si="322"/>
        <v>#NUM!</v>
      </c>
      <c r="AQ565" s="45">
        <v>454</v>
      </c>
      <c r="AR565" s="46">
        <f t="shared" si="343"/>
        <v>60115</v>
      </c>
      <c r="AS565" s="346" t="e">
        <f t="shared" si="335"/>
        <v>#NUM!</v>
      </c>
      <c r="AT565" s="347" t="e">
        <f t="shared" si="323"/>
        <v>#NUM!</v>
      </c>
      <c r="AU565" s="348" t="e">
        <f t="shared" si="336"/>
        <v>#NUM!</v>
      </c>
      <c r="AV565" s="349">
        <f t="shared" si="324"/>
        <v>0</v>
      </c>
    </row>
    <row r="566" spans="1:48" x14ac:dyDescent="0.45">
      <c r="A566" s="45">
        <v>455</v>
      </c>
      <c r="B566" s="46">
        <f t="shared" si="337"/>
        <v>60115</v>
      </c>
      <c r="C566" s="346" t="e">
        <f t="shared" si="309"/>
        <v>#NUM!</v>
      </c>
      <c r="D566" s="347" t="e">
        <f t="shared" si="314"/>
        <v>#NUM!</v>
      </c>
      <c r="E566" s="355" t="e">
        <f t="shared" si="315"/>
        <v>#NUM!</v>
      </c>
      <c r="F566" s="349" t="e">
        <f t="shared" si="325"/>
        <v>#NUM!</v>
      </c>
      <c r="H566" s="45">
        <v>455</v>
      </c>
      <c r="I566" s="46">
        <f t="shared" si="338"/>
        <v>60115</v>
      </c>
      <c r="J566" s="346" t="e">
        <f t="shared" si="316"/>
        <v>#NUM!</v>
      </c>
      <c r="K566" s="347" t="e">
        <f t="shared" si="311"/>
        <v>#NUM!</v>
      </c>
      <c r="L566" s="348" t="e">
        <f t="shared" si="310"/>
        <v>#NUM!</v>
      </c>
      <c r="M566" s="349" t="e">
        <f t="shared" si="326"/>
        <v>#NUM!</v>
      </c>
      <c r="O566" s="45">
        <v>455</v>
      </c>
      <c r="P566" s="46">
        <f t="shared" si="339"/>
        <v>60115</v>
      </c>
      <c r="Q566" s="346" t="e">
        <f t="shared" si="317"/>
        <v>#NUM!</v>
      </c>
      <c r="R566" s="347" t="e">
        <f t="shared" si="312"/>
        <v>#NUM!</v>
      </c>
      <c r="S566" s="348" t="e">
        <f t="shared" si="327"/>
        <v>#NUM!</v>
      </c>
      <c r="T566" s="349" t="e">
        <f t="shared" si="328"/>
        <v>#NUM!</v>
      </c>
      <c r="V566" s="45">
        <v>455</v>
      </c>
      <c r="W566" s="46">
        <f t="shared" si="340"/>
        <v>60115</v>
      </c>
      <c r="X566" s="346" t="e">
        <f t="shared" si="318"/>
        <v>#NUM!</v>
      </c>
      <c r="Y566" s="347" t="e">
        <f t="shared" si="313"/>
        <v>#NUM!</v>
      </c>
      <c r="Z566" s="348" t="e">
        <f t="shared" si="329"/>
        <v>#NUM!</v>
      </c>
      <c r="AA566" s="349" t="e">
        <f t="shared" si="330"/>
        <v>#NUM!</v>
      </c>
      <c r="AC566" s="45">
        <v>455</v>
      </c>
      <c r="AD566" s="46">
        <f t="shared" si="341"/>
        <v>60115</v>
      </c>
      <c r="AE566" s="346" t="e">
        <f t="shared" si="331"/>
        <v>#NUM!</v>
      </c>
      <c r="AF566" s="347" t="e">
        <f t="shared" si="319"/>
        <v>#NUM!</v>
      </c>
      <c r="AG566" s="348" t="e">
        <f t="shared" si="332"/>
        <v>#NUM!</v>
      </c>
      <c r="AH566" s="349" t="e">
        <f t="shared" si="320"/>
        <v>#NUM!</v>
      </c>
      <c r="AJ566" s="45">
        <v>455</v>
      </c>
      <c r="AK566" s="46">
        <f t="shared" si="342"/>
        <v>60115</v>
      </c>
      <c r="AL566" s="346" t="e">
        <f t="shared" si="333"/>
        <v>#NUM!</v>
      </c>
      <c r="AM566" s="347" t="e">
        <f t="shared" si="321"/>
        <v>#NUM!</v>
      </c>
      <c r="AN566" s="348" t="e">
        <f t="shared" si="334"/>
        <v>#NUM!</v>
      </c>
      <c r="AO566" s="349" t="e">
        <f t="shared" si="322"/>
        <v>#NUM!</v>
      </c>
      <c r="AQ566" s="45">
        <v>455</v>
      </c>
      <c r="AR566" s="46">
        <f t="shared" si="343"/>
        <v>60146</v>
      </c>
      <c r="AS566" s="346" t="e">
        <f t="shared" si="335"/>
        <v>#NUM!</v>
      </c>
      <c r="AT566" s="347" t="e">
        <f t="shared" si="323"/>
        <v>#NUM!</v>
      </c>
      <c r="AU566" s="348" t="e">
        <f t="shared" si="336"/>
        <v>#NUM!</v>
      </c>
      <c r="AV566" s="349">
        <f t="shared" si="324"/>
        <v>0</v>
      </c>
    </row>
    <row r="567" spans="1:48" ht="14.65" thickBot="1" x14ac:dyDescent="0.5">
      <c r="A567" s="47">
        <v>456</v>
      </c>
      <c r="B567" s="48">
        <f t="shared" si="337"/>
        <v>60146</v>
      </c>
      <c r="C567" s="350" t="e">
        <f t="shared" si="309"/>
        <v>#NUM!</v>
      </c>
      <c r="D567" s="351" t="e">
        <f t="shared" si="314"/>
        <v>#NUM!</v>
      </c>
      <c r="E567" s="356" t="e">
        <f t="shared" si="315"/>
        <v>#NUM!</v>
      </c>
      <c r="F567" s="353" t="e">
        <f t="shared" si="325"/>
        <v>#NUM!</v>
      </c>
      <c r="H567" s="47">
        <v>456</v>
      </c>
      <c r="I567" s="48">
        <f t="shared" si="338"/>
        <v>60146</v>
      </c>
      <c r="J567" s="350" t="e">
        <f t="shared" si="316"/>
        <v>#NUM!</v>
      </c>
      <c r="K567" s="351" t="e">
        <f t="shared" si="311"/>
        <v>#NUM!</v>
      </c>
      <c r="L567" s="352" t="e">
        <f t="shared" si="310"/>
        <v>#NUM!</v>
      </c>
      <c r="M567" s="353" t="e">
        <f t="shared" si="326"/>
        <v>#NUM!</v>
      </c>
      <c r="O567" s="47">
        <v>456</v>
      </c>
      <c r="P567" s="48">
        <f t="shared" si="339"/>
        <v>60146</v>
      </c>
      <c r="Q567" s="350" t="e">
        <f t="shared" si="317"/>
        <v>#NUM!</v>
      </c>
      <c r="R567" s="351" t="e">
        <f t="shared" si="312"/>
        <v>#NUM!</v>
      </c>
      <c r="S567" s="352" t="e">
        <f t="shared" si="327"/>
        <v>#NUM!</v>
      </c>
      <c r="T567" s="353" t="e">
        <f t="shared" si="328"/>
        <v>#NUM!</v>
      </c>
      <c r="V567" s="47">
        <v>456</v>
      </c>
      <c r="W567" s="48">
        <f t="shared" si="340"/>
        <v>60146</v>
      </c>
      <c r="X567" s="350" t="e">
        <f t="shared" si="318"/>
        <v>#NUM!</v>
      </c>
      <c r="Y567" s="351" t="e">
        <f t="shared" si="313"/>
        <v>#NUM!</v>
      </c>
      <c r="Z567" s="352" t="e">
        <f t="shared" si="329"/>
        <v>#NUM!</v>
      </c>
      <c r="AA567" s="353" t="e">
        <f t="shared" si="330"/>
        <v>#NUM!</v>
      </c>
      <c r="AC567" s="47">
        <v>456</v>
      </c>
      <c r="AD567" s="48">
        <f t="shared" si="341"/>
        <v>60146</v>
      </c>
      <c r="AE567" s="350" t="e">
        <f t="shared" si="331"/>
        <v>#NUM!</v>
      </c>
      <c r="AF567" s="351" t="e">
        <f t="shared" si="319"/>
        <v>#NUM!</v>
      </c>
      <c r="AG567" s="352" t="e">
        <f t="shared" si="332"/>
        <v>#NUM!</v>
      </c>
      <c r="AH567" s="353" t="e">
        <f t="shared" si="320"/>
        <v>#NUM!</v>
      </c>
      <c r="AJ567" s="47">
        <v>456</v>
      </c>
      <c r="AK567" s="48">
        <f t="shared" si="342"/>
        <v>60146</v>
      </c>
      <c r="AL567" s="350" t="e">
        <f t="shared" si="333"/>
        <v>#NUM!</v>
      </c>
      <c r="AM567" s="351" t="e">
        <f t="shared" si="321"/>
        <v>#NUM!</v>
      </c>
      <c r="AN567" s="352" t="e">
        <f t="shared" si="334"/>
        <v>#NUM!</v>
      </c>
      <c r="AO567" s="353" t="e">
        <f t="shared" si="322"/>
        <v>#NUM!</v>
      </c>
      <c r="AQ567" s="47">
        <v>456</v>
      </c>
      <c r="AR567" s="48">
        <f t="shared" si="343"/>
        <v>60176</v>
      </c>
      <c r="AS567" s="350" t="e">
        <f t="shared" si="335"/>
        <v>#NUM!</v>
      </c>
      <c r="AT567" s="351" t="e">
        <f t="shared" si="323"/>
        <v>#NUM!</v>
      </c>
      <c r="AU567" s="352" t="e">
        <f t="shared" si="336"/>
        <v>#NUM!</v>
      </c>
      <c r="AV567" s="353">
        <f t="shared" si="324"/>
        <v>0</v>
      </c>
    </row>
    <row r="568" spans="1:48" x14ac:dyDescent="0.45">
      <c r="A568" s="43">
        <v>457</v>
      </c>
      <c r="B568" s="44">
        <f t="shared" si="337"/>
        <v>60176</v>
      </c>
      <c r="C568" s="344" t="e">
        <f t="shared" si="309"/>
        <v>#NUM!</v>
      </c>
      <c r="D568" s="253" t="e">
        <f t="shared" si="314"/>
        <v>#NUM!</v>
      </c>
      <c r="E568" s="354" t="e">
        <f t="shared" si="315"/>
        <v>#NUM!</v>
      </c>
      <c r="F568" s="254" t="e">
        <f t="shared" si="325"/>
        <v>#NUM!</v>
      </c>
      <c r="H568" s="43">
        <v>457</v>
      </c>
      <c r="I568" s="44">
        <f t="shared" si="338"/>
        <v>60176</v>
      </c>
      <c r="J568" s="344" t="e">
        <f t="shared" si="316"/>
        <v>#NUM!</v>
      </c>
      <c r="K568" s="253" t="e">
        <f t="shared" si="311"/>
        <v>#NUM!</v>
      </c>
      <c r="L568" s="345" t="e">
        <f t="shared" si="310"/>
        <v>#NUM!</v>
      </c>
      <c r="M568" s="254" t="e">
        <f t="shared" si="326"/>
        <v>#NUM!</v>
      </c>
      <c r="O568" s="43">
        <v>457</v>
      </c>
      <c r="P568" s="44">
        <f t="shared" si="339"/>
        <v>60176</v>
      </c>
      <c r="Q568" s="344" t="e">
        <f t="shared" si="317"/>
        <v>#NUM!</v>
      </c>
      <c r="R568" s="253" t="e">
        <f t="shared" si="312"/>
        <v>#NUM!</v>
      </c>
      <c r="S568" s="345" t="e">
        <f t="shared" si="327"/>
        <v>#NUM!</v>
      </c>
      <c r="T568" s="254" t="e">
        <f t="shared" si="328"/>
        <v>#NUM!</v>
      </c>
      <c r="V568" s="43">
        <v>457</v>
      </c>
      <c r="W568" s="44">
        <f t="shared" si="340"/>
        <v>60176</v>
      </c>
      <c r="X568" s="344" t="e">
        <f t="shared" si="318"/>
        <v>#NUM!</v>
      </c>
      <c r="Y568" s="253" t="e">
        <f t="shared" si="313"/>
        <v>#NUM!</v>
      </c>
      <c r="Z568" s="345" t="e">
        <f t="shared" si="329"/>
        <v>#NUM!</v>
      </c>
      <c r="AA568" s="254" t="e">
        <f t="shared" si="330"/>
        <v>#NUM!</v>
      </c>
      <c r="AC568" s="43">
        <v>457</v>
      </c>
      <c r="AD568" s="44">
        <f t="shared" si="341"/>
        <v>60176</v>
      </c>
      <c r="AE568" s="344" t="e">
        <f t="shared" si="331"/>
        <v>#NUM!</v>
      </c>
      <c r="AF568" s="253" t="e">
        <f t="shared" si="319"/>
        <v>#NUM!</v>
      </c>
      <c r="AG568" s="345" t="e">
        <f t="shared" si="332"/>
        <v>#NUM!</v>
      </c>
      <c r="AH568" s="254" t="e">
        <f t="shared" si="320"/>
        <v>#NUM!</v>
      </c>
      <c r="AJ568" s="43">
        <v>457</v>
      </c>
      <c r="AK568" s="44">
        <f t="shared" si="342"/>
        <v>60176</v>
      </c>
      <c r="AL568" s="344" t="e">
        <f t="shared" si="333"/>
        <v>#NUM!</v>
      </c>
      <c r="AM568" s="253" t="e">
        <f t="shared" si="321"/>
        <v>#NUM!</v>
      </c>
      <c r="AN568" s="345" t="e">
        <f t="shared" si="334"/>
        <v>#NUM!</v>
      </c>
      <c r="AO568" s="254" t="e">
        <f t="shared" si="322"/>
        <v>#NUM!</v>
      </c>
      <c r="AQ568" s="43">
        <v>457</v>
      </c>
      <c r="AR568" s="44">
        <f t="shared" si="343"/>
        <v>60207</v>
      </c>
      <c r="AS568" s="344" t="e">
        <f t="shared" si="335"/>
        <v>#NUM!</v>
      </c>
      <c r="AT568" s="253" t="e">
        <f t="shared" si="323"/>
        <v>#NUM!</v>
      </c>
      <c r="AU568" s="345" t="e">
        <f t="shared" si="336"/>
        <v>#NUM!</v>
      </c>
      <c r="AV568" s="254">
        <f t="shared" si="324"/>
        <v>0</v>
      </c>
    </row>
    <row r="569" spans="1:48" x14ac:dyDescent="0.45">
      <c r="A569" s="45">
        <v>458</v>
      </c>
      <c r="B569" s="46">
        <f t="shared" si="337"/>
        <v>60207</v>
      </c>
      <c r="C569" s="346" t="e">
        <f t="shared" si="309"/>
        <v>#NUM!</v>
      </c>
      <c r="D569" s="347" t="e">
        <f t="shared" si="314"/>
        <v>#NUM!</v>
      </c>
      <c r="E569" s="355" t="e">
        <f t="shared" si="315"/>
        <v>#NUM!</v>
      </c>
      <c r="F569" s="349" t="e">
        <f t="shared" si="325"/>
        <v>#NUM!</v>
      </c>
      <c r="H569" s="45">
        <v>458</v>
      </c>
      <c r="I569" s="46">
        <f t="shared" si="338"/>
        <v>60207</v>
      </c>
      <c r="J569" s="346" t="e">
        <f t="shared" si="316"/>
        <v>#NUM!</v>
      </c>
      <c r="K569" s="347" t="e">
        <f t="shared" si="311"/>
        <v>#NUM!</v>
      </c>
      <c r="L569" s="348" t="e">
        <f t="shared" si="310"/>
        <v>#NUM!</v>
      </c>
      <c r="M569" s="349" t="e">
        <f t="shared" si="326"/>
        <v>#NUM!</v>
      </c>
      <c r="O569" s="45">
        <v>458</v>
      </c>
      <c r="P569" s="46">
        <f t="shared" si="339"/>
        <v>60207</v>
      </c>
      <c r="Q569" s="346" t="e">
        <f t="shared" si="317"/>
        <v>#NUM!</v>
      </c>
      <c r="R569" s="347" t="e">
        <f t="shared" si="312"/>
        <v>#NUM!</v>
      </c>
      <c r="S569" s="348" t="e">
        <f t="shared" si="327"/>
        <v>#NUM!</v>
      </c>
      <c r="T569" s="349" t="e">
        <f t="shared" si="328"/>
        <v>#NUM!</v>
      </c>
      <c r="V569" s="45">
        <v>458</v>
      </c>
      <c r="W569" s="46">
        <f t="shared" si="340"/>
        <v>60207</v>
      </c>
      <c r="X569" s="346" t="e">
        <f t="shared" si="318"/>
        <v>#NUM!</v>
      </c>
      <c r="Y569" s="347" t="e">
        <f t="shared" si="313"/>
        <v>#NUM!</v>
      </c>
      <c r="Z569" s="348" t="e">
        <f t="shared" si="329"/>
        <v>#NUM!</v>
      </c>
      <c r="AA569" s="349" t="e">
        <f t="shared" si="330"/>
        <v>#NUM!</v>
      </c>
      <c r="AC569" s="45">
        <v>458</v>
      </c>
      <c r="AD569" s="46">
        <f t="shared" si="341"/>
        <v>60207</v>
      </c>
      <c r="AE569" s="346" t="e">
        <f t="shared" si="331"/>
        <v>#NUM!</v>
      </c>
      <c r="AF569" s="347" t="e">
        <f t="shared" si="319"/>
        <v>#NUM!</v>
      </c>
      <c r="AG569" s="348" t="e">
        <f t="shared" si="332"/>
        <v>#NUM!</v>
      </c>
      <c r="AH569" s="349" t="e">
        <f t="shared" si="320"/>
        <v>#NUM!</v>
      </c>
      <c r="AJ569" s="45">
        <v>458</v>
      </c>
      <c r="AK569" s="46">
        <f t="shared" si="342"/>
        <v>60207</v>
      </c>
      <c r="AL569" s="346" t="e">
        <f t="shared" si="333"/>
        <v>#NUM!</v>
      </c>
      <c r="AM569" s="347" t="e">
        <f t="shared" si="321"/>
        <v>#NUM!</v>
      </c>
      <c r="AN569" s="348" t="e">
        <f t="shared" si="334"/>
        <v>#NUM!</v>
      </c>
      <c r="AO569" s="349" t="e">
        <f t="shared" si="322"/>
        <v>#NUM!</v>
      </c>
      <c r="AQ569" s="45">
        <v>458</v>
      </c>
      <c r="AR569" s="46">
        <f t="shared" si="343"/>
        <v>60237</v>
      </c>
      <c r="AS569" s="346" t="e">
        <f t="shared" si="335"/>
        <v>#NUM!</v>
      </c>
      <c r="AT569" s="347" t="e">
        <f t="shared" si="323"/>
        <v>#NUM!</v>
      </c>
      <c r="AU569" s="348" t="e">
        <f t="shared" si="336"/>
        <v>#NUM!</v>
      </c>
      <c r="AV569" s="349">
        <f t="shared" si="324"/>
        <v>0</v>
      </c>
    </row>
    <row r="570" spans="1:48" x14ac:dyDescent="0.45">
      <c r="A570" s="45">
        <v>459</v>
      </c>
      <c r="B570" s="46">
        <f t="shared" si="337"/>
        <v>60237</v>
      </c>
      <c r="C570" s="346" t="e">
        <f t="shared" si="309"/>
        <v>#NUM!</v>
      </c>
      <c r="D570" s="347" t="e">
        <f t="shared" si="314"/>
        <v>#NUM!</v>
      </c>
      <c r="E570" s="355" t="e">
        <f t="shared" si="315"/>
        <v>#NUM!</v>
      </c>
      <c r="F570" s="349" t="e">
        <f t="shared" si="325"/>
        <v>#NUM!</v>
      </c>
      <c r="H570" s="45">
        <v>459</v>
      </c>
      <c r="I570" s="46">
        <f t="shared" si="338"/>
        <v>60237</v>
      </c>
      <c r="J570" s="346" t="e">
        <f t="shared" si="316"/>
        <v>#NUM!</v>
      </c>
      <c r="K570" s="347" t="e">
        <f t="shared" si="311"/>
        <v>#NUM!</v>
      </c>
      <c r="L570" s="348" t="e">
        <f t="shared" si="310"/>
        <v>#NUM!</v>
      </c>
      <c r="M570" s="349" t="e">
        <f t="shared" si="326"/>
        <v>#NUM!</v>
      </c>
      <c r="O570" s="45">
        <v>459</v>
      </c>
      <c r="P570" s="46">
        <f t="shared" si="339"/>
        <v>60237</v>
      </c>
      <c r="Q570" s="346" t="e">
        <f t="shared" si="317"/>
        <v>#NUM!</v>
      </c>
      <c r="R570" s="347" t="e">
        <f t="shared" si="312"/>
        <v>#NUM!</v>
      </c>
      <c r="S570" s="348" t="e">
        <f t="shared" si="327"/>
        <v>#NUM!</v>
      </c>
      <c r="T570" s="349" t="e">
        <f t="shared" si="328"/>
        <v>#NUM!</v>
      </c>
      <c r="V570" s="45">
        <v>459</v>
      </c>
      <c r="W570" s="46">
        <f t="shared" si="340"/>
        <v>60237</v>
      </c>
      <c r="X570" s="346" t="e">
        <f t="shared" si="318"/>
        <v>#NUM!</v>
      </c>
      <c r="Y570" s="347" t="e">
        <f t="shared" si="313"/>
        <v>#NUM!</v>
      </c>
      <c r="Z570" s="348" t="e">
        <f t="shared" si="329"/>
        <v>#NUM!</v>
      </c>
      <c r="AA570" s="349" t="e">
        <f t="shared" si="330"/>
        <v>#NUM!</v>
      </c>
      <c r="AC570" s="45">
        <v>459</v>
      </c>
      <c r="AD570" s="46">
        <f t="shared" si="341"/>
        <v>60237</v>
      </c>
      <c r="AE570" s="346" t="e">
        <f t="shared" si="331"/>
        <v>#NUM!</v>
      </c>
      <c r="AF570" s="347" t="e">
        <f t="shared" si="319"/>
        <v>#NUM!</v>
      </c>
      <c r="AG570" s="348" t="e">
        <f t="shared" si="332"/>
        <v>#NUM!</v>
      </c>
      <c r="AH570" s="349" t="e">
        <f t="shared" si="320"/>
        <v>#NUM!</v>
      </c>
      <c r="AJ570" s="45">
        <v>459</v>
      </c>
      <c r="AK570" s="46">
        <f t="shared" si="342"/>
        <v>60237</v>
      </c>
      <c r="AL570" s="346" t="e">
        <f t="shared" si="333"/>
        <v>#NUM!</v>
      </c>
      <c r="AM570" s="347" t="e">
        <f t="shared" si="321"/>
        <v>#NUM!</v>
      </c>
      <c r="AN570" s="348" t="e">
        <f t="shared" si="334"/>
        <v>#NUM!</v>
      </c>
      <c r="AO570" s="349" t="e">
        <f t="shared" si="322"/>
        <v>#NUM!</v>
      </c>
      <c r="AQ570" s="45">
        <v>459</v>
      </c>
      <c r="AR570" s="46">
        <f t="shared" si="343"/>
        <v>60268</v>
      </c>
      <c r="AS570" s="346" t="e">
        <f t="shared" si="335"/>
        <v>#NUM!</v>
      </c>
      <c r="AT570" s="347" t="e">
        <f t="shared" si="323"/>
        <v>#NUM!</v>
      </c>
      <c r="AU570" s="348" t="e">
        <f t="shared" si="336"/>
        <v>#NUM!</v>
      </c>
      <c r="AV570" s="349">
        <f t="shared" si="324"/>
        <v>0</v>
      </c>
    </row>
    <row r="571" spans="1:48" x14ac:dyDescent="0.45">
      <c r="A571" s="45">
        <v>460</v>
      </c>
      <c r="B571" s="46">
        <f t="shared" si="337"/>
        <v>60268</v>
      </c>
      <c r="C571" s="346" t="e">
        <f t="shared" si="309"/>
        <v>#NUM!</v>
      </c>
      <c r="D571" s="347" t="e">
        <f t="shared" si="314"/>
        <v>#NUM!</v>
      </c>
      <c r="E571" s="355" t="e">
        <f t="shared" si="315"/>
        <v>#NUM!</v>
      </c>
      <c r="F571" s="349" t="e">
        <f t="shared" si="325"/>
        <v>#NUM!</v>
      </c>
      <c r="H571" s="45">
        <v>460</v>
      </c>
      <c r="I571" s="46">
        <f t="shared" si="338"/>
        <v>60268</v>
      </c>
      <c r="J571" s="346" t="e">
        <f t="shared" si="316"/>
        <v>#NUM!</v>
      </c>
      <c r="K571" s="347" t="e">
        <f t="shared" si="311"/>
        <v>#NUM!</v>
      </c>
      <c r="L571" s="348" t="e">
        <f t="shared" si="310"/>
        <v>#NUM!</v>
      </c>
      <c r="M571" s="349" t="e">
        <f t="shared" si="326"/>
        <v>#NUM!</v>
      </c>
      <c r="O571" s="45">
        <v>460</v>
      </c>
      <c r="P571" s="46">
        <f t="shared" si="339"/>
        <v>60268</v>
      </c>
      <c r="Q571" s="346" t="e">
        <f t="shared" si="317"/>
        <v>#NUM!</v>
      </c>
      <c r="R571" s="347" t="e">
        <f t="shared" si="312"/>
        <v>#NUM!</v>
      </c>
      <c r="S571" s="348" t="e">
        <f t="shared" si="327"/>
        <v>#NUM!</v>
      </c>
      <c r="T571" s="349" t="e">
        <f t="shared" si="328"/>
        <v>#NUM!</v>
      </c>
      <c r="V571" s="45">
        <v>460</v>
      </c>
      <c r="W571" s="46">
        <f t="shared" si="340"/>
        <v>60268</v>
      </c>
      <c r="X571" s="346" t="e">
        <f t="shared" si="318"/>
        <v>#NUM!</v>
      </c>
      <c r="Y571" s="347" t="e">
        <f t="shared" si="313"/>
        <v>#NUM!</v>
      </c>
      <c r="Z571" s="348" t="e">
        <f t="shared" si="329"/>
        <v>#NUM!</v>
      </c>
      <c r="AA571" s="349" t="e">
        <f t="shared" si="330"/>
        <v>#NUM!</v>
      </c>
      <c r="AC571" s="45">
        <v>460</v>
      </c>
      <c r="AD571" s="46">
        <f t="shared" si="341"/>
        <v>60268</v>
      </c>
      <c r="AE571" s="346" t="e">
        <f t="shared" si="331"/>
        <v>#NUM!</v>
      </c>
      <c r="AF571" s="347" t="e">
        <f t="shared" si="319"/>
        <v>#NUM!</v>
      </c>
      <c r="AG571" s="348" t="e">
        <f t="shared" si="332"/>
        <v>#NUM!</v>
      </c>
      <c r="AH571" s="349" t="e">
        <f t="shared" si="320"/>
        <v>#NUM!</v>
      </c>
      <c r="AJ571" s="45">
        <v>460</v>
      </c>
      <c r="AK571" s="46">
        <f t="shared" si="342"/>
        <v>60268</v>
      </c>
      <c r="AL571" s="346" t="e">
        <f t="shared" si="333"/>
        <v>#NUM!</v>
      </c>
      <c r="AM571" s="347" t="e">
        <f t="shared" si="321"/>
        <v>#NUM!</v>
      </c>
      <c r="AN571" s="348" t="e">
        <f t="shared" si="334"/>
        <v>#NUM!</v>
      </c>
      <c r="AO571" s="349" t="e">
        <f t="shared" si="322"/>
        <v>#NUM!</v>
      </c>
      <c r="AQ571" s="45">
        <v>460</v>
      </c>
      <c r="AR571" s="46">
        <f t="shared" si="343"/>
        <v>60299</v>
      </c>
      <c r="AS571" s="346" t="e">
        <f t="shared" si="335"/>
        <v>#NUM!</v>
      </c>
      <c r="AT571" s="347" t="e">
        <f t="shared" si="323"/>
        <v>#NUM!</v>
      </c>
      <c r="AU571" s="348" t="e">
        <f t="shared" si="336"/>
        <v>#NUM!</v>
      </c>
      <c r="AV571" s="349">
        <f t="shared" si="324"/>
        <v>0</v>
      </c>
    </row>
    <row r="572" spans="1:48" x14ac:dyDescent="0.45">
      <c r="A572" s="45">
        <v>461</v>
      </c>
      <c r="B572" s="46">
        <f t="shared" si="337"/>
        <v>60299</v>
      </c>
      <c r="C572" s="346" t="e">
        <f t="shared" si="309"/>
        <v>#NUM!</v>
      </c>
      <c r="D572" s="347" t="e">
        <f t="shared" si="314"/>
        <v>#NUM!</v>
      </c>
      <c r="E572" s="355" t="e">
        <f t="shared" si="315"/>
        <v>#NUM!</v>
      </c>
      <c r="F572" s="349" t="e">
        <f t="shared" si="325"/>
        <v>#NUM!</v>
      </c>
      <c r="H572" s="45">
        <v>461</v>
      </c>
      <c r="I572" s="46">
        <f t="shared" si="338"/>
        <v>60299</v>
      </c>
      <c r="J572" s="346" t="e">
        <f t="shared" si="316"/>
        <v>#NUM!</v>
      </c>
      <c r="K572" s="347" t="e">
        <f t="shared" si="311"/>
        <v>#NUM!</v>
      </c>
      <c r="L572" s="348" t="e">
        <f t="shared" si="310"/>
        <v>#NUM!</v>
      </c>
      <c r="M572" s="349" t="e">
        <f t="shared" si="326"/>
        <v>#NUM!</v>
      </c>
      <c r="O572" s="45">
        <v>461</v>
      </c>
      <c r="P572" s="46">
        <f t="shared" si="339"/>
        <v>60299</v>
      </c>
      <c r="Q572" s="346" t="e">
        <f t="shared" si="317"/>
        <v>#NUM!</v>
      </c>
      <c r="R572" s="347" t="e">
        <f t="shared" si="312"/>
        <v>#NUM!</v>
      </c>
      <c r="S572" s="348" t="e">
        <f t="shared" si="327"/>
        <v>#NUM!</v>
      </c>
      <c r="T572" s="349" t="e">
        <f t="shared" si="328"/>
        <v>#NUM!</v>
      </c>
      <c r="V572" s="45">
        <v>461</v>
      </c>
      <c r="W572" s="46">
        <f t="shared" si="340"/>
        <v>60299</v>
      </c>
      <c r="X572" s="346" t="e">
        <f t="shared" si="318"/>
        <v>#NUM!</v>
      </c>
      <c r="Y572" s="347" t="e">
        <f t="shared" si="313"/>
        <v>#NUM!</v>
      </c>
      <c r="Z572" s="348" t="e">
        <f t="shared" si="329"/>
        <v>#NUM!</v>
      </c>
      <c r="AA572" s="349" t="e">
        <f t="shared" si="330"/>
        <v>#NUM!</v>
      </c>
      <c r="AC572" s="45">
        <v>461</v>
      </c>
      <c r="AD572" s="46">
        <f t="shared" si="341"/>
        <v>60299</v>
      </c>
      <c r="AE572" s="346" t="e">
        <f t="shared" si="331"/>
        <v>#NUM!</v>
      </c>
      <c r="AF572" s="347" t="e">
        <f t="shared" si="319"/>
        <v>#NUM!</v>
      </c>
      <c r="AG572" s="348" t="e">
        <f t="shared" si="332"/>
        <v>#NUM!</v>
      </c>
      <c r="AH572" s="349" t="e">
        <f t="shared" si="320"/>
        <v>#NUM!</v>
      </c>
      <c r="AJ572" s="45">
        <v>461</v>
      </c>
      <c r="AK572" s="46">
        <f t="shared" si="342"/>
        <v>60299</v>
      </c>
      <c r="AL572" s="346" t="e">
        <f t="shared" si="333"/>
        <v>#NUM!</v>
      </c>
      <c r="AM572" s="347" t="e">
        <f t="shared" si="321"/>
        <v>#NUM!</v>
      </c>
      <c r="AN572" s="348" t="e">
        <f t="shared" si="334"/>
        <v>#NUM!</v>
      </c>
      <c r="AO572" s="349" t="e">
        <f t="shared" si="322"/>
        <v>#NUM!</v>
      </c>
      <c r="AQ572" s="45">
        <v>461</v>
      </c>
      <c r="AR572" s="46">
        <f t="shared" si="343"/>
        <v>60327</v>
      </c>
      <c r="AS572" s="346" t="e">
        <f t="shared" si="335"/>
        <v>#NUM!</v>
      </c>
      <c r="AT572" s="347" t="e">
        <f t="shared" si="323"/>
        <v>#NUM!</v>
      </c>
      <c r="AU572" s="348" t="e">
        <f t="shared" si="336"/>
        <v>#NUM!</v>
      </c>
      <c r="AV572" s="349">
        <f t="shared" si="324"/>
        <v>0</v>
      </c>
    </row>
    <row r="573" spans="1:48" x14ac:dyDescent="0.45">
      <c r="A573" s="45">
        <v>462</v>
      </c>
      <c r="B573" s="46">
        <f t="shared" si="337"/>
        <v>60327</v>
      </c>
      <c r="C573" s="346" t="e">
        <f t="shared" ref="C573:C591" si="344">C572-D573</f>
        <v>#NUM!</v>
      </c>
      <c r="D573" s="347" t="e">
        <f t="shared" si="314"/>
        <v>#NUM!</v>
      </c>
      <c r="E573" s="355" t="e">
        <f t="shared" si="315"/>
        <v>#NUM!</v>
      </c>
      <c r="F573" s="349" t="e">
        <f t="shared" si="325"/>
        <v>#NUM!</v>
      </c>
      <c r="H573" s="45">
        <v>462</v>
      </c>
      <c r="I573" s="46">
        <f t="shared" si="338"/>
        <v>60327</v>
      </c>
      <c r="J573" s="346" t="e">
        <f t="shared" si="316"/>
        <v>#NUM!</v>
      </c>
      <c r="K573" s="347" t="e">
        <f t="shared" si="311"/>
        <v>#NUM!</v>
      </c>
      <c r="L573" s="348" t="e">
        <f t="shared" ref="L573:L591" si="345">M573-K573</f>
        <v>#NUM!</v>
      </c>
      <c r="M573" s="349" t="e">
        <f t="shared" si="326"/>
        <v>#NUM!</v>
      </c>
      <c r="O573" s="45">
        <v>462</v>
      </c>
      <c r="P573" s="46">
        <f t="shared" si="339"/>
        <v>60327</v>
      </c>
      <c r="Q573" s="346" t="e">
        <f t="shared" si="317"/>
        <v>#NUM!</v>
      </c>
      <c r="R573" s="347" t="e">
        <f t="shared" si="312"/>
        <v>#NUM!</v>
      </c>
      <c r="S573" s="348" t="e">
        <f t="shared" si="327"/>
        <v>#NUM!</v>
      </c>
      <c r="T573" s="349" t="e">
        <f t="shared" si="328"/>
        <v>#NUM!</v>
      </c>
      <c r="V573" s="45">
        <v>462</v>
      </c>
      <c r="W573" s="46">
        <f t="shared" si="340"/>
        <v>60327</v>
      </c>
      <c r="X573" s="346" t="e">
        <f t="shared" si="318"/>
        <v>#NUM!</v>
      </c>
      <c r="Y573" s="347" t="e">
        <f t="shared" si="313"/>
        <v>#NUM!</v>
      </c>
      <c r="Z573" s="348" t="e">
        <f t="shared" si="329"/>
        <v>#NUM!</v>
      </c>
      <c r="AA573" s="349" t="e">
        <f t="shared" si="330"/>
        <v>#NUM!</v>
      </c>
      <c r="AC573" s="45">
        <v>462</v>
      </c>
      <c r="AD573" s="46">
        <f t="shared" si="341"/>
        <v>60327</v>
      </c>
      <c r="AE573" s="346" t="e">
        <f t="shared" si="331"/>
        <v>#NUM!</v>
      </c>
      <c r="AF573" s="347" t="e">
        <f t="shared" si="319"/>
        <v>#NUM!</v>
      </c>
      <c r="AG573" s="348" t="e">
        <f t="shared" si="332"/>
        <v>#NUM!</v>
      </c>
      <c r="AH573" s="349" t="e">
        <f t="shared" si="320"/>
        <v>#NUM!</v>
      </c>
      <c r="AJ573" s="45">
        <v>462</v>
      </c>
      <c r="AK573" s="46">
        <f t="shared" si="342"/>
        <v>60327</v>
      </c>
      <c r="AL573" s="346" t="e">
        <f t="shared" si="333"/>
        <v>#NUM!</v>
      </c>
      <c r="AM573" s="347" t="e">
        <f t="shared" si="321"/>
        <v>#NUM!</v>
      </c>
      <c r="AN573" s="348" t="e">
        <f t="shared" si="334"/>
        <v>#NUM!</v>
      </c>
      <c r="AO573" s="349" t="e">
        <f t="shared" si="322"/>
        <v>#NUM!</v>
      </c>
      <c r="AQ573" s="45">
        <v>462</v>
      </c>
      <c r="AR573" s="46">
        <f t="shared" si="343"/>
        <v>60358</v>
      </c>
      <c r="AS573" s="346" t="e">
        <f t="shared" si="335"/>
        <v>#NUM!</v>
      </c>
      <c r="AT573" s="347" t="e">
        <f t="shared" si="323"/>
        <v>#NUM!</v>
      </c>
      <c r="AU573" s="348" t="e">
        <f t="shared" si="336"/>
        <v>#NUM!</v>
      </c>
      <c r="AV573" s="349">
        <f t="shared" si="324"/>
        <v>0</v>
      </c>
    </row>
    <row r="574" spans="1:48" x14ac:dyDescent="0.45">
      <c r="A574" s="45">
        <v>463</v>
      </c>
      <c r="B574" s="46">
        <f t="shared" si="337"/>
        <v>60358</v>
      </c>
      <c r="C574" s="346" t="e">
        <f t="shared" si="344"/>
        <v>#NUM!</v>
      </c>
      <c r="D574" s="347" t="e">
        <f t="shared" si="314"/>
        <v>#NUM!</v>
      </c>
      <c r="E574" s="355" t="e">
        <f t="shared" si="315"/>
        <v>#NUM!</v>
      </c>
      <c r="F574" s="349" t="e">
        <f t="shared" si="325"/>
        <v>#NUM!</v>
      </c>
      <c r="H574" s="45">
        <v>463</v>
      </c>
      <c r="I574" s="46">
        <f t="shared" si="338"/>
        <v>60358</v>
      </c>
      <c r="J574" s="346" t="e">
        <f t="shared" si="316"/>
        <v>#NUM!</v>
      </c>
      <c r="K574" s="347" t="e">
        <f t="shared" si="311"/>
        <v>#NUM!</v>
      </c>
      <c r="L574" s="348" t="e">
        <f t="shared" si="345"/>
        <v>#NUM!</v>
      </c>
      <c r="M574" s="349" t="e">
        <f t="shared" si="326"/>
        <v>#NUM!</v>
      </c>
      <c r="O574" s="45">
        <v>463</v>
      </c>
      <c r="P574" s="46">
        <f t="shared" si="339"/>
        <v>60358</v>
      </c>
      <c r="Q574" s="346" t="e">
        <f t="shared" si="317"/>
        <v>#NUM!</v>
      </c>
      <c r="R574" s="347" t="e">
        <f t="shared" si="312"/>
        <v>#NUM!</v>
      </c>
      <c r="S574" s="348" t="e">
        <f t="shared" si="327"/>
        <v>#NUM!</v>
      </c>
      <c r="T574" s="349" t="e">
        <f t="shared" si="328"/>
        <v>#NUM!</v>
      </c>
      <c r="V574" s="45">
        <v>463</v>
      </c>
      <c r="W574" s="46">
        <f t="shared" si="340"/>
        <v>60358</v>
      </c>
      <c r="X574" s="346" t="e">
        <f t="shared" si="318"/>
        <v>#NUM!</v>
      </c>
      <c r="Y574" s="347" t="e">
        <f t="shared" si="313"/>
        <v>#NUM!</v>
      </c>
      <c r="Z574" s="348" t="e">
        <f t="shared" si="329"/>
        <v>#NUM!</v>
      </c>
      <c r="AA574" s="349" t="e">
        <f t="shared" si="330"/>
        <v>#NUM!</v>
      </c>
      <c r="AC574" s="45">
        <v>463</v>
      </c>
      <c r="AD574" s="46">
        <f t="shared" si="341"/>
        <v>60358</v>
      </c>
      <c r="AE574" s="346" t="e">
        <f t="shared" si="331"/>
        <v>#NUM!</v>
      </c>
      <c r="AF574" s="347" t="e">
        <f t="shared" si="319"/>
        <v>#NUM!</v>
      </c>
      <c r="AG574" s="348" t="e">
        <f t="shared" si="332"/>
        <v>#NUM!</v>
      </c>
      <c r="AH574" s="349" t="e">
        <f t="shared" si="320"/>
        <v>#NUM!</v>
      </c>
      <c r="AJ574" s="45">
        <v>463</v>
      </c>
      <c r="AK574" s="46">
        <f t="shared" si="342"/>
        <v>60358</v>
      </c>
      <c r="AL574" s="346" t="e">
        <f t="shared" si="333"/>
        <v>#NUM!</v>
      </c>
      <c r="AM574" s="347" t="e">
        <f t="shared" si="321"/>
        <v>#NUM!</v>
      </c>
      <c r="AN574" s="348" t="e">
        <f t="shared" si="334"/>
        <v>#NUM!</v>
      </c>
      <c r="AO574" s="349" t="e">
        <f t="shared" si="322"/>
        <v>#NUM!</v>
      </c>
      <c r="AQ574" s="45">
        <v>463</v>
      </c>
      <c r="AR574" s="46">
        <f t="shared" si="343"/>
        <v>60388</v>
      </c>
      <c r="AS574" s="346" t="e">
        <f t="shared" si="335"/>
        <v>#NUM!</v>
      </c>
      <c r="AT574" s="347" t="e">
        <f t="shared" si="323"/>
        <v>#NUM!</v>
      </c>
      <c r="AU574" s="348" t="e">
        <f t="shared" si="336"/>
        <v>#NUM!</v>
      </c>
      <c r="AV574" s="349">
        <f t="shared" si="324"/>
        <v>0</v>
      </c>
    </row>
    <row r="575" spans="1:48" x14ac:dyDescent="0.45">
      <c r="A575" s="45">
        <v>464</v>
      </c>
      <c r="B575" s="46">
        <f t="shared" si="337"/>
        <v>60388</v>
      </c>
      <c r="C575" s="346" t="e">
        <f t="shared" si="344"/>
        <v>#NUM!</v>
      </c>
      <c r="D575" s="347" t="e">
        <f t="shared" si="314"/>
        <v>#NUM!</v>
      </c>
      <c r="E575" s="355" t="e">
        <f t="shared" si="315"/>
        <v>#NUM!</v>
      </c>
      <c r="F575" s="349" t="e">
        <f t="shared" si="325"/>
        <v>#NUM!</v>
      </c>
      <c r="H575" s="45">
        <v>464</v>
      </c>
      <c r="I575" s="46">
        <f t="shared" si="338"/>
        <v>60388</v>
      </c>
      <c r="J575" s="346" t="e">
        <f t="shared" si="316"/>
        <v>#NUM!</v>
      </c>
      <c r="K575" s="347" t="e">
        <f t="shared" si="311"/>
        <v>#NUM!</v>
      </c>
      <c r="L575" s="348" t="e">
        <f t="shared" si="345"/>
        <v>#NUM!</v>
      </c>
      <c r="M575" s="349" t="e">
        <f t="shared" si="326"/>
        <v>#NUM!</v>
      </c>
      <c r="O575" s="45">
        <v>464</v>
      </c>
      <c r="P575" s="46">
        <f t="shared" si="339"/>
        <v>60388</v>
      </c>
      <c r="Q575" s="346" t="e">
        <f t="shared" si="317"/>
        <v>#NUM!</v>
      </c>
      <c r="R575" s="347" t="e">
        <f t="shared" si="312"/>
        <v>#NUM!</v>
      </c>
      <c r="S575" s="348" t="e">
        <f t="shared" si="327"/>
        <v>#NUM!</v>
      </c>
      <c r="T575" s="349" t="e">
        <f t="shared" si="328"/>
        <v>#NUM!</v>
      </c>
      <c r="V575" s="45">
        <v>464</v>
      </c>
      <c r="W575" s="46">
        <f t="shared" si="340"/>
        <v>60388</v>
      </c>
      <c r="X575" s="346" t="e">
        <f t="shared" si="318"/>
        <v>#NUM!</v>
      </c>
      <c r="Y575" s="347" t="e">
        <f t="shared" si="313"/>
        <v>#NUM!</v>
      </c>
      <c r="Z575" s="348" t="e">
        <f t="shared" si="329"/>
        <v>#NUM!</v>
      </c>
      <c r="AA575" s="349" t="e">
        <f t="shared" si="330"/>
        <v>#NUM!</v>
      </c>
      <c r="AC575" s="45">
        <v>464</v>
      </c>
      <c r="AD575" s="46">
        <f t="shared" si="341"/>
        <v>60388</v>
      </c>
      <c r="AE575" s="346" t="e">
        <f t="shared" si="331"/>
        <v>#NUM!</v>
      </c>
      <c r="AF575" s="347" t="e">
        <f t="shared" si="319"/>
        <v>#NUM!</v>
      </c>
      <c r="AG575" s="348" t="e">
        <f t="shared" si="332"/>
        <v>#NUM!</v>
      </c>
      <c r="AH575" s="349" t="e">
        <f t="shared" si="320"/>
        <v>#NUM!</v>
      </c>
      <c r="AJ575" s="45">
        <v>464</v>
      </c>
      <c r="AK575" s="46">
        <f t="shared" si="342"/>
        <v>60388</v>
      </c>
      <c r="AL575" s="346" t="e">
        <f t="shared" si="333"/>
        <v>#NUM!</v>
      </c>
      <c r="AM575" s="347" t="e">
        <f t="shared" si="321"/>
        <v>#NUM!</v>
      </c>
      <c r="AN575" s="348" t="e">
        <f t="shared" si="334"/>
        <v>#NUM!</v>
      </c>
      <c r="AO575" s="349" t="e">
        <f t="shared" si="322"/>
        <v>#NUM!</v>
      </c>
      <c r="AQ575" s="45">
        <v>464</v>
      </c>
      <c r="AR575" s="46">
        <f t="shared" si="343"/>
        <v>60419</v>
      </c>
      <c r="AS575" s="346" t="e">
        <f t="shared" si="335"/>
        <v>#NUM!</v>
      </c>
      <c r="AT575" s="347" t="e">
        <f t="shared" si="323"/>
        <v>#NUM!</v>
      </c>
      <c r="AU575" s="348" t="e">
        <f t="shared" si="336"/>
        <v>#NUM!</v>
      </c>
      <c r="AV575" s="349">
        <f t="shared" si="324"/>
        <v>0</v>
      </c>
    </row>
    <row r="576" spans="1:48" x14ac:dyDescent="0.45">
      <c r="A576" s="45">
        <v>465</v>
      </c>
      <c r="B576" s="46">
        <f t="shared" si="337"/>
        <v>60419</v>
      </c>
      <c r="C576" s="346" t="e">
        <f t="shared" si="344"/>
        <v>#NUM!</v>
      </c>
      <c r="D576" s="347" t="e">
        <f t="shared" si="314"/>
        <v>#NUM!</v>
      </c>
      <c r="E576" s="355" t="e">
        <f t="shared" si="315"/>
        <v>#NUM!</v>
      </c>
      <c r="F576" s="349" t="e">
        <f t="shared" si="325"/>
        <v>#NUM!</v>
      </c>
      <c r="H576" s="45">
        <v>465</v>
      </c>
      <c r="I576" s="46">
        <f t="shared" si="338"/>
        <v>60419</v>
      </c>
      <c r="J576" s="346" t="e">
        <f t="shared" si="316"/>
        <v>#NUM!</v>
      </c>
      <c r="K576" s="347" t="e">
        <f t="shared" si="311"/>
        <v>#NUM!</v>
      </c>
      <c r="L576" s="348" t="e">
        <f t="shared" si="345"/>
        <v>#NUM!</v>
      </c>
      <c r="M576" s="349" t="e">
        <f t="shared" si="326"/>
        <v>#NUM!</v>
      </c>
      <c r="O576" s="45">
        <v>465</v>
      </c>
      <c r="P576" s="46">
        <f t="shared" si="339"/>
        <v>60419</v>
      </c>
      <c r="Q576" s="346" t="e">
        <f t="shared" si="317"/>
        <v>#NUM!</v>
      </c>
      <c r="R576" s="347" t="e">
        <f t="shared" si="312"/>
        <v>#NUM!</v>
      </c>
      <c r="S576" s="348" t="e">
        <f t="shared" si="327"/>
        <v>#NUM!</v>
      </c>
      <c r="T576" s="349" t="e">
        <f t="shared" si="328"/>
        <v>#NUM!</v>
      </c>
      <c r="V576" s="45">
        <v>465</v>
      </c>
      <c r="W576" s="46">
        <f t="shared" si="340"/>
        <v>60419</v>
      </c>
      <c r="X576" s="346" t="e">
        <f t="shared" si="318"/>
        <v>#NUM!</v>
      </c>
      <c r="Y576" s="347" t="e">
        <f t="shared" si="313"/>
        <v>#NUM!</v>
      </c>
      <c r="Z576" s="348" t="e">
        <f t="shared" si="329"/>
        <v>#NUM!</v>
      </c>
      <c r="AA576" s="349" t="e">
        <f t="shared" si="330"/>
        <v>#NUM!</v>
      </c>
      <c r="AC576" s="45">
        <v>465</v>
      </c>
      <c r="AD576" s="46">
        <f t="shared" si="341"/>
        <v>60419</v>
      </c>
      <c r="AE576" s="346" t="e">
        <f t="shared" si="331"/>
        <v>#NUM!</v>
      </c>
      <c r="AF576" s="347" t="e">
        <f t="shared" si="319"/>
        <v>#NUM!</v>
      </c>
      <c r="AG576" s="348" t="e">
        <f t="shared" si="332"/>
        <v>#NUM!</v>
      </c>
      <c r="AH576" s="349" t="e">
        <f t="shared" si="320"/>
        <v>#NUM!</v>
      </c>
      <c r="AJ576" s="45">
        <v>465</v>
      </c>
      <c r="AK576" s="46">
        <f t="shared" si="342"/>
        <v>60419</v>
      </c>
      <c r="AL576" s="346" t="e">
        <f t="shared" si="333"/>
        <v>#NUM!</v>
      </c>
      <c r="AM576" s="347" t="e">
        <f t="shared" si="321"/>
        <v>#NUM!</v>
      </c>
      <c r="AN576" s="348" t="e">
        <f t="shared" si="334"/>
        <v>#NUM!</v>
      </c>
      <c r="AO576" s="349" t="e">
        <f t="shared" si="322"/>
        <v>#NUM!</v>
      </c>
      <c r="AQ576" s="45">
        <v>465</v>
      </c>
      <c r="AR576" s="46">
        <f t="shared" si="343"/>
        <v>60449</v>
      </c>
      <c r="AS576" s="346" t="e">
        <f t="shared" si="335"/>
        <v>#NUM!</v>
      </c>
      <c r="AT576" s="347" t="e">
        <f t="shared" si="323"/>
        <v>#NUM!</v>
      </c>
      <c r="AU576" s="348" t="e">
        <f t="shared" si="336"/>
        <v>#NUM!</v>
      </c>
      <c r="AV576" s="349">
        <f t="shared" si="324"/>
        <v>0</v>
      </c>
    </row>
    <row r="577" spans="1:48" x14ac:dyDescent="0.45">
      <c r="A577" s="45">
        <v>466</v>
      </c>
      <c r="B577" s="46">
        <f t="shared" si="337"/>
        <v>60449</v>
      </c>
      <c r="C577" s="346" t="e">
        <f t="shared" si="344"/>
        <v>#NUM!</v>
      </c>
      <c r="D577" s="347" t="e">
        <f t="shared" si="314"/>
        <v>#NUM!</v>
      </c>
      <c r="E577" s="355" t="e">
        <f t="shared" si="315"/>
        <v>#NUM!</v>
      </c>
      <c r="F577" s="349" t="e">
        <f t="shared" si="325"/>
        <v>#NUM!</v>
      </c>
      <c r="H577" s="45">
        <v>466</v>
      </c>
      <c r="I577" s="46">
        <f t="shared" si="338"/>
        <v>60449</v>
      </c>
      <c r="J577" s="346" t="e">
        <f t="shared" si="316"/>
        <v>#NUM!</v>
      </c>
      <c r="K577" s="347" t="e">
        <f t="shared" si="311"/>
        <v>#NUM!</v>
      </c>
      <c r="L577" s="348" t="e">
        <f t="shared" si="345"/>
        <v>#NUM!</v>
      </c>
      <c r="M577" s="349" t="e">
        <f t="shared" si="326"/>
        <v>#NUM!</v>
      </c>
      <c r="O577" s="45">
        <v>466</v>
      </c>
      <c r="P577" s="46">
        <f t="shared" si="339"/>
        <v>60449</v>
      </c>
      <c r="Q577" s="346" t="e">
        <f t="shared" si="317"/>
        <v>#NUM!</v>
      </c>
      <c r="R577" s="347" t="e">
        <f t="shared" si="312"/>
        <v>#NUM!</v>
      </c>
      <c r="S577" s="348" t="e">
        <f t="shared" si="327"/>
        <v>#NUM!</v>
      </c>
      <c r="T577" s="349" t="e">
        <f t="shared" si="328"/>
        <v>#NUM!</v>
      </c>
      <c r="V577" s="45">
        <v>466</v>
      </c>
      <c r="W577" s="46">
        <f t="shared" si="340"/>
        <v>60449</v>
      </c>
      <c r="X577" s="346" t="e">
        <f t="shared" si="318"/>
        <v>#NUM!</v>
      </c>
      <c r="Y577" s="347" t="e">
        <f t="shared" si="313"/>
        <v>#NUM!</v>
      </c>
      <c r="Z577" s="348" t="e">
        <f t="shared" si="329"/>
        <v>#NUM!</v>
      </c>
      <c r="AA577" s="349" t="e">
        <f t="shared" si="330"/>
        <v>#NUM!</v>
      </c>
      <c r="AC577" s="45">
        <v>466</v>
      </c>
      <c r="AD577" s="46">
        <f t="shared" si="341"/>
        <v>60449</v>
      </c>
      <c r="AE577" s="346" t="e">
        <f t="shared" si="331"/>
        <v>#NUM!</v>
      </c>
      <c r="AF577" s="347" t="e">
        <f t="shared" si="319"/>
        <v>#NUM!</v>
      </c>
      <c r="AG577" s="348" t="e">
        <f t="shared" si="332"/>
        <v>#NUM!</v>
      </c>
      <c r="AH577" s="349" t="e">
        <f t="shared" si="320"/>
        <v>#NUM!</v>
      </c>
      <c r="AJ577" s="45">
        <v>466</v>
      </c>
      <c r="AK577" s="46">
        <f t="shared" si="342"/>
        <v>60449</v>
      </c>
      <c r="AL577" s="346" t="e">
        <f t="shared" si="333"/>
        <v>#NUM!</v>
      </c>
      <c r="AM577" s="347" t="e">
        <f t="shared" si="321"/>
        <v>#NUM!</v>
      </c>
      <c r="AN577" s="348" t="e">
        <f t="shared" si="334"/>
        <v>#NUM!</v>
      </c>
      <c r="AO577" s="349" t="e">
        <f t="shared" si="322"/>
        <v>#NUM!</v>
      </c>
      <c r="AQ577" s="45">
        <v>466</v>
      </c>
      <c r="AR577" s="46">
        <f t="shared" si="343"/>
        <v>60480</v>
      </c>
      <c r="AS577" s="346" t="e">
        <f t="shared" si="335"/>
        <v>#NUM!</v>
      </c>
      <c r="AT577" s="347" t="e">
        <f t="shared" si="323"/>
        <v>#NUM!</v>
      </c>
      <c r="AU577" s="348" t="e">
        <f t="shared" si="336"/>
        <v>#NUM!</v>
      </c>
      <c r="AV577" s="349">
        <f t="shared" si="324"/>
        <v>0</v>
      </c>
    </row>
    <row r="578" spans="1:48" x14ac:dyDescent="0.45">
      <c r="A578" s="45">
        <v>467</v>
      </c>
      <c r="B578" s="46">
        <f t="shared" si="337"/>
        <v>60480</v>
      </c>
      <c r="C578" s="346" t="e">
        <f t="shared" si="344"/>
        <v>#NUM!</v>
      </c>
      <c r="D578" s="347" t="e">
        <f t="shared" si="314"/>
        <v>#NUM!</v>
      </c>
      <c r="E578" s="355" t="e">
        <f t="shared" si="315"/>
        <v>#NUM!</v>
      </c>
      <c r="F578" s="349" t="e">
        <f t="shared" si="325"/>
        <v>#NUM!</v>
      </c>
      <c r="H578" s="45">
        <v>467</v>
      </c>
      <c r="I578" s="46">
        <f t="shared" si="338"/>
        <v>60480</v>
      </c>
      <c r="J578" s="346" t="e">
        <f t="shared" si="316"/>
        <v>#NUM!</v>
      </c>
      <c r="K578" s="347" t="e">
        <f t="shared" si="311"/>
        <v>#NUM!</v>
      </c>
      <c r="L578" s="348" t="e">
        <f t="shared" si="345"/>
        <v>#NUM!</v>
      </c>
      <c r="M578" s="349" t="e">
        <f t="shared" si="326"/>
        <v>#NUM!</v>
      </c>
      <c r="O578" s="45">
        <v>467</v>
      </c>
      <c r="P578" s="46">
        <f t="shared" si="339"/>
        <v>60480</v>
      </c>
      <c r="Q578" s="346" t="e">
        <f t="shared" si="317"/>
        <v>#NUM!</v>
      </c>
      <c r="R578" s="347" t="e">
        <f t="shared" si="312"/>
        <v>#NUM!</v>
      </c>
      <c r="S578" s="348" t="e">
        <f t="shared" si="327"/>
        <v>#NUM!</v>
      </c>
      <c r="T578" s="349" t="e">
        <f t="shared" si="328"/>
        <v>#NUM!</v>
      </c>
      <c r="V578" s="45">
        <v>467</v>
      </c>
      <c r="W578" s="46">
        <f t="shared" si="340"/>
        <v>60480</v>
      </c>
      <c r="X578" s="346" t="e">
        <f t="shared" si="318"/>
        <v>#NUM!</v>
      </c>
      <c r="Y578" s="347" t="e">
        <f t="shared" si="313"/>
        <v>#NUM!</v>
      </c>
      <c r="Z578" s="348" t="e">
        <f t="shared" si="329"/>
        <v>#NUM!</v>
      </c>
      <c r="AA578" s="349" t="e">
        <f t="shared" si="330"/>
        <v>#NUM!</v>
      </c>
      <c r="AC578" s="45">
        <v>467</v>
      </c>
      <c r="AD578" s="46">
        <f t="shared" si="341"/>
        <v>60480</v>
      </c>
      <c r="AE578" s="346" t="e">
        <f t="shared" si="331"/>
        <v>#NUM!</v>
      </c>
      <c r="AF578" s="347" t="e">
        <f t="shared" si="319"/>
        <v>#NUM!</v>
      </c>
      <c r="AG578" s="348" t="e">
        <f t="shared" si="332"/>
        <v>#NUM!</v>
      </c>
      <c r="AH578" s="349" t="e">
        <f t="shared" si="320"/>
        <v>#NUM!</v>
      </c>
      <c r="AJ578" s="45">
        <v>467</v>
      </c>
      <c r="AK578" s="46">
        <f t="shared" si="342"/>
        <v>60480</v>
      </c>
      <c r="AL578" s="346" t="e">
        <f t="shared" si="333"/>
        <v>#NUM!</v>
      </c>
      <c r="AM578" s="347" t="e">
        <f t="shared" si="321"/>
        <v>#NUM!</v>
      </c>
      <c r="AN578" s="348" t="e">
        <f t="shared" si="334"/>
        <v>#NUM!</v>
      </c>
      <c r="AO578" s="349" t="e">
        <f t="shared" si="322"/>
        <v>#NUM!</v>
      </c>
      <c r="AQ578" s="45">
        <v>467</v>
      </c>
      <c r="AR578" s="46">
        <f t="shared" si="343"/>
        <v>60511</v>
      </c>
      <c r="AS578" s="346" t="e">
        <f t="shared" si="335"/>
        <v>#NUM!</v>
      </c>
      <c r="AT578" s="347" t="e">
        <f t="shared" si="323"/>
        <v>#NUM!</v>
      </c>
      <c r="AU578" s="348" t="e">
        <f t="shared" si="336"/>
        <v>#NUM!</v>
      </c>
      <c r="AV578" s="349">
        <f t="shared" si="324"/>
        <v>0</v>
      </c>
    </row>
    <row r="579" spans="1:48" ht="14.65" thickBot="1" x14ac:dyDescent="0.5">
      <c r="A579" s="47">
        <v>468</v>
      </c>
      <c r="B579" s="48">
        <f t="shared" si="337"/>
        <v>60511</v>
      </c>
      <c r="C579" s="350" t="e">
        <f t="shared" si="344"/>
        <v>#NUM!</v>
      </c>
      <c r="D579" s="351" t="e">
        <f t="shared" si="314"/>
        <v>#NUM!</v>
      </c>
      <c r="E579" s="356" t="e">
        <f t="shared" si="315"/>
        <v>#NUM!</v>
      </c>
      <c r="F579" s="353" t="e">
        <f t="shared" si="325"/>
        <v>#NUM!</v>
      </c>
      <c r="H579" s="47">
        <v>468</v>
      </c>
      <c r="I579" s="48">
        <f t="shared" si="338"/>
        <v>60511</v>
      </c>
      <c r="J579" s="350" t="e">
        <f t="shared" si="316"/>
        <v>#NUM!</v>
      </c>
      <c r="K579" s="351" t="e">
        <f t="shared" si="311"/>
        <v>#NUM!</v>
      </c>
      <c r="L579" s="352" t="e">
        <f t="shared" si="345"/>
        <v>#NUM!</v>
      </c>
      <c r="M579" s="353" t="e">
        <f t="shared" si="326"/>
        <v>#NUM!</v>
      </c>
      <c r="O579" s="47">
        <v>468</v>
      </c>
      <c r="P579" s="48">
        <f t="shared" si="339"/>
        <v>60511</v>
      </c>
      <c r="Q579" s="350" t="e">
        <f t="shared" si="317"/>
        <v>#NUM!</v>
      </c>
      <c r="R579" s="351" t="e">
        <f t="shared" si="312"/>
        <v>#NUM!</v>
      </c>
      <c r="S579" s="352" t="e">
        <f t="shared" si="327"/>
        <v>#NUM!</v>
      </c>
      <c r="T579" s="353" t="e">
        <f t="shared" si="328"/>
        <v>#NUM!</v>
      </c>
      <c r="V579" s="47">
        <v>468</v>
      </c>
      <c r="W579" s="48">
        <f t="shared" si="340"/>
        <v>60511</v>
      </c>
      <c r="X579" s="350" t="e">
        <f t="shared" si="318"/>
        <v>#NUM!</v>
      </c>
      <c r="Y579" s="351" t="e">
        <f t="shared" si="313"/>
        <v>#NUM!</v>
      </c>
      <c r="Z579" s="352" t="e">
        <f t="shared" si="329"/>
        <v>#NUM!</v>
      </c>
      <c r="AA579" s="353" t="e">
        <f t="shared" si="330"/>
        <v>#NUM!</v>
      </c>
      <c r="AC579" s="47">
        <v>468</v>
      </c>
      <c r="AD579" s="48">
        <f t="shared" si="341"/>
        <v>60511</v>
      </c>
      <c r="AE579" s="350" t="e">
        <f t="shared" si="331"/>
        <v>#NUM!</v>
      </c>
      <c r="AF579" s="351" t="e">
        <f t="shared" si="319"/>
        <v>#NUM!</v>
      </c>
      <c r="AG579" s="352" t="e">
        <f t="shared" si="332"/>
        <v>#NUM!</v>
      </c>
      <c r="AH579" s="353" t="e">
        <f t="shared" si="320"/>
        <v>#NUM!</v>
      </c>
      <c r="AJ579" s="47">
        <v>468</v>
      </c>
      <c r="AK579" s="48">
        <f t="shared" si="342"/>
        <v>60511</v>
      </c>
      <c r="AL579" s="350" t="e">
        <f t="shared" si="333"/>
        <v>#NUM!</v>
      </c>
      <c r="AM579" s="351" t="e">
        <f t="shared" si="321"/>
        <v>#NUM!</v>
      </c>
      <c r="AN579" s="352" t="e">
        <f t="shared" si="334"/>
        <v>#NUM!</v>
      </c>
      <c r="AO579" s="353" t="e">
        <f t="shared" si="322"/>
        <v>#NUM!</v>
      </c>
      <c r="AQ579" s="47">
        <v>468</v>
      </c>
      <c r="AR579" s="48">
        <f t="shared" si="343"/>
        <v>60541</v>
      </c>
      <c r="AS579" s="350" t="e">
        <f t="shared" si="335"/>
        <v>#NUM!</v>
      </c>
      <c r="AT579" s="351" t="e">
        <f t="shared" si="323"/>
        <v>#NUM!</v>
      </c>
      <c r="AU579" s="352" t="e">
        <f t="shared" si="336"/>
        <v>#NUM!</v>
      </c>
      <c r="AV579" s="353">
        <f t="shared" si="324"/>
        <v>0</v>
      </c>
    </row>
    <row r="580" spans="1:48" x14ac:dyDescent="0.45">
      <c r="A580" s="43">
        <v>469</v>
      </c>
      <c r="B580" s="44">
        <f t="shared" si="337"/>
        <v>60541</v>
      </c>
      <c r="C580" s="344" t="e">
        <f t="shared" si="344"/>
        <v>#NUM!</v>
      </c>
      <c r="D580" s="253" t="e">
        <f t="shared" si="314"/>
        <v>#NUM!</v>
      </c>
      <c r="E580" s="354" t="e">
        <f t="shared" si="315"/>
        <v>#NUM!</v>
      </c>
      <c r="F580" s="254" t="e">
        <f t="shared" si="325"/>
        <v>#NUM!</v>
      </c>
      <c r="H580" s="43">
        <v>469</v>
      </c>
      <c r="I580" s="44">
        <f t="shared" si="338"/>
        <v>60541</v>
      </c>
      <c r="J580" s="344" t="e">
        <f t="shared" si="316"/>
        <v>#NUM!</v>
      </c>
      <c r="K580" s="253" t="e">
        <f t="shared" si="311"/>
        <v>#NUM!</v>
      </c>
      <c r="L580" s="345" t="e">
        <f t="shared" si="345"/>
        <v>#NUM!</v>
      </c>
      <c r="M580" s="254" t="e">
        <f t="shared" si="326"/>
        <v>#NUM!</v>
      </c>
      <c r="O580" s="43">
        <v>469</v>
      </c>
      <c r="P580" s="44">
        <f t="shared" si="339"/>
        <v>60541</v>
      </c>
      <c r="Q580" s="344" t="e">
        <f t="shared" si="317"/>
        <v>#NUM!</v>
      </c>
      <c r="R580" s="253" t="e">
        <f t="shared" si="312"/>
        <v>#NUM!</v>
      </c>
      <c r="S580" s="345" t="e">
        <f t="shared" si="327"/>
        <v>#NUM!</v>
      </c>
      <c r="T580" s="254" t="e">
        <f t="shared" si="328"/>
        <v>#NUM!</v>
      </c>
      <c r="V580" s="43">
        <v>469</v>
      </c>
      <c r="W580" s="44">
        <f t="shared" si="340"/>
        <v>60541</v>
      </c>
      <c r="X580" s="344" t="e">
        <f t="shared" si="318"/>
        <v>#NUM!</v>
      </c>
      <c r="Y580" s="253" t="e">
        <f t="shared" si="313"/>
        <v>#NUM!</v>
      </c>
      <c r="Z580" s="345" t="e">
        <f t="shared" si="329"/>
        <v>#NUM!</v>
      </c>
      <c r="AA580" s="254" t="e">
        <f t="shared" si="330"/>
        <v>#NUM!</v>
      </c>
      <c r="AC580" s="43">
        <v>469</v>
      </c>
      <c r="AD580" s="44">
        <f t="shared" si="341"/>
        <v>60541</v>
      </c>
      <c r="AE580" s="344" t="e">
        <f t="shared" si="331"/>
        <v>#NUM!</v>
      </c>
      <c r="AF580" s="253" t="e">
        <f t="shared" si="319"/>
        <v>#NUM!</v>
      </c>
      <c r="AG580" s="345" t="e">
        <f t="shared" si="332"/>
        <v>#NUM!</v>
      </c>
      <c r="AH580" s="254" t="e">
        <f t="shared" si="320"/>
        <v>#NUM!</v>
      </c>
      <c r="AJ580" s="43">
        <v>469</v>
      </c>
      <c r="AK580" s="44">
        <f t="shared" si="342"/>
        <v>60541</v>
      </c>
      <c r="AL580" s="344" t="e">
        <f t="shared" si="333"/>
        <v>#NUM!</v>
      </c>
      <c r="AM580" s="253" t="e">
        <f t="shared" si="321"/>
        <v>#NUM!</v>
      </c>
      <c r="AN580" s="345" t="e">
        <f t="shared" si="334"/>
        <v>#NUM!</v>
      </c>
      <c r="AO580" s="254" t="e">
        <f t="shared" si="322"/>
        <v>#NUM!</v>
      </c>
      <c r="AQ580" s="43">
        <v>469</v>
      </c>
      <c r="AR580" s="44">
        <f t="shared" si="343"/>
        <v>60572</v>
      </c>
      <c r="AS580" s="344" t="e">
        <f t="shared" si="335"/>
        <v>#NUM!</v>
      </c>
      <c r="AT580" s="253" t="e">
        <f t="shared" si="323"/>
        <v>#NUM!</v>
      </c>
      <c r="AU580" s="345" t="e">
        <f t="shared" si="336"/>
        <v>#NUM!</v>
      </c>
      <c r="AV580" s="254">
        <f t="shared" si="324"/>
        <v>0</v>
      </c>
    </row>
    <row r="581" spans="1:48" x14ac:dyDescent="0.45">
      <c r="A581" s="45">
        <v>470</v>
      </c>
      <c r="B581" s="46">
        <f t="shared" si="337"/>
        <v>60572</v>
      </c>
      <c r="C581" s="346" t="e">
        <f t="shared" si="344"/>
        <v>#NUM!</v>
      </c>
      <c r="D581" s="347" t="e">
        <f t="shared" si="314"/>
        <v>#NUM!</v>
      </c>
      <c r="E581" s="355" t="e">
        <f t="shared" si="315"/>
        <v>#NUM!</v>
      </c>
      <c r="F581" s="349" t="e">
        <f t="shared" si="325"/>
        <v>#NUM!</v>
      </c>
      <c r="H581" s="45">
        <v>470</v>
      </c>
      <c r="I581" s="46">
        <f t="shared" si="338"/>
        <v>60572</v>
      </c>
      <c r="J581" s="346" t="e">
        <f t="shared" si="316"/>
        <v>#NUM!</v>
      </c>
      <c r="K581" s="347" t="e">
        <f t="shared" si="311"/>
        <v>#NUM!</v>
      </c>
      <c r="L581" s="348" t="e">
        <f t="shared" si="345"/>
        <v>#NUM!</v>
      </c>
      <c r="M581" s="349" t="e">
        <f t="shared" si="326"/>
        <v>#NUM!</v>
      </c>
      <c r="O581" s="45">
        <v>470</v>
      </c>
      <c r="P581" s="46">
        <f t="shared" si="339"/>
        <v>60572</v>
      </c>
      <c r="Q581" s="346" t="e">
        <f t="shared" si="317"/>
        <v>#NUM!</v>
      </c>
      <c r="R581" s="347" t="e">
        <f t="shared" si="312"/>
        <v>#NUM!</v>
      </c>
      <c r="S581" s="348" t="e">
        <f t="shared" si="327"/>
        <v>#NUM!</v>
      </c>
      <c r="T581" s="349" t="e">
        <f t="shared" si="328"/>
        <v>#NUM!</v>
      </c>
      <c r="V581" s="45">
        <v>470</v>
      </c>
      <c r="W581" s="46">
        <f t="shared" si="340"/>
        <v>60572</v>
      </c>
      <c r="X581" s="346" t="e">
        <f t="shared" si="318"/>
        <v>#NUM!</v>
      </c>
      <c r="Y581" s="347" t="e">
        <f t="shared" si="313"/>
        <v>#NUM!</v>
      </c>
      <c r="Z581" s="348" t="e">
        <f t="shared" si="329"/>
        <v>#NUM!</v>
      </c>
      <c r="AA581" s="349" t="e">
        <f t="shared" si="330"/>
        <v>#NUM!</v>
      </c>
      <c r="AC581" s="45">
        <v>470</v>
      </c>
      <c r="AD581" s="46">
        <f t="shared" si="341"/>
        <v>60572</v>
      </c>
      <c r="AE581" s="346" t="e">
        <f t="shared" si="331"/>
        <v>#NUM!</v>
      </c>
      <c r="AF581" s="347" t="e">
        <f t="shared" si="319"/>
        <v>#NUM!</v>
      </c>
      <c r="AG581" s="348" t="e">
        <f t="shared" si="332"/>
        <v>#NUM!</v>
      </c>
      <c r="AH581" s="349" t="e">
        <f t="shared" si="320"/>
        <v>#NUM!</v>
      </c>
      <c r="AJ581" s="45">
        <v>470</v>
      </c>
      <c r="AK581" s="46">
        <f t="shared" si="342"/>
        <v>60572</v>
      </c>
      <c r="AL581" s="346" t="e">
        <f t="shared" si="333"/>
        <v>#NUM!</v>
      </c>
      <c r="AM581" s="347" t="e">
        <f t="shared" si="321"/>
        <v>#NUM!</v>
      </c>
      <c r="AN581" s="348" t="e">
        <f t="shared" si="334"/>
        <v>#NUM!</v>
      </c>
      <c r="AO581" s="349" t="e">
        <f t="shared" si="322"/>
        <v>#NUM!</v>
      </c>
      <c r="AQ581" s="45">
        <v>470</v>
      </c>
      <c r="AR581" s="46">
        <f t="shared" si="343"/>
        <v>60602</v>
      </c>
      <c r="AS581" s="346" t="e">
        <f t="shared" si="335"/>
        <v>#NUM!</v>
      </c>
      <c r="AT581" s="347" t="e">
        <f t="shared" si="323"/>
        <v>#NUM!</v>
      </c>
      <c r="AU581" s="348" t="e">
        <f t="shared" si="336"/>
        <v>#NUM!</v>
      </c>
      <c r="AV581" s="349">
        <f t="shared" si="324"/>
        <v>0</v>
      </c>
    </row>
    <row r="582" spans="1:48" x14ac:dyDescent="0.45">
      <c r="A582" s="45">
        <v>471</v>
      </c>
      <c r="B582" s="46">
        <f t="shared" si="337"/>
        <v>60602</v>
      </c>
      <c r="C582" s="346" t="e">
        <f t="shared" si="344"/>
        <v>#NUM!</v>
      </c>
      <c r="D582" s="347" t="e">
        <f t="shared" si="314"/>
        <v>#NUM!</v>
      </c>
      <c r="E582" s="355" t="e">
        <f t="shared" si="315"/>
        <v>#NUM!</v>
      </c>
      <c r="F582" s="349" t="e">
        <f t="shared" si="325"/>
        <v>#NUM!</v>
      </c>
      <c r="H582" s="45">
        <v>471</v>
      </c>
      <c r="I582" s="46">
        <f t="shared" si="338"/>
        <v>60602</v>
      </c>
      <c r="J582" s="346" t="e">
        <f t="shared" si="316"/>
        <v>#NUM!</v>
      </c>
      <c r="K582" s="347" t="e">
        <f t="shared" si="311"/>
        <v>#NUM!</v>
      </c>
      <c r="L582" s="348" t="e">
        <f t="shared" si="345"/>
        <v>#NUM!</v>
      </c>
      <c r="M582" s="349" t="e">
        <f t="shared" si="326"/>
        <v>#NUM!</v>
      </c>
      <c r="O582" s="45">
        <v>471</v>
      </c>
      <c r="P582" s="46">
        <f t="shared" si="339"/>
        <v>60602</v>
      </c>
      <c r="Q582" s="346" t="e">
        <f t="shared" si="317"/>
        <v>#NUM!</v>
      </c>
      <c r="R582" s="347" t="e">
        <f t="shared" si="312"/>
        <v>#NUM!</v>
      </c>
      <c r="S582" s="348" t="e">
        <f t="shared" si="327"/>
        <v>#NUM!</v>
      </c>
      <c r="T582" s="349" t="e">
        <f t="shared" si="328"/>
        <v>#NUM!</v>
      </c>
      <c r="V582" s="45">
        <v>471</v>
      </c>
      <c r="W582" s="46">
        <f t="shared" si="340"/>
        <v>60602</v>
      </c>
      <c r="X582" s="346" t="e">
        <f t="shared" si="318"/>
        <v>#NUM!</v>
      </c>
      <c r="Y582" s="347" t="e">
        <f t="shared" si="313"/>
        <v>#NUM!</v>
      </c>
      <c r="Z582" s="348" t="e">
        <f t="shared" si="329"/>
        <v>#NUM!</v>
      </c>
      <c r="AA582" s="349" t="e">
        <f t="shared" si="330"/>
        <v>#NUM!</v>
      </c>
      <c r="AC582" s="45">
        <v>471</v>
      </c>
      <c r="AD582" s="46">
        <f t="shared" si="341"/>
        <v>60602</v>
      </c>
      <c r="AE582" s="346" t="e">
        <f t="shared" si="331"/>
        <v>#NUM!</v>
      </c>
      <c r="AF582" s="347" t="e">
        <f t="shared" si="319"/>
        <v>#NUM!</v>
      </c>
      <c r="AG582" s="348" t="e">
        <f t="shared" si="332"/>
        <v>#NUM!</v>
      </c>
      <c r="AH582" s="349" t="e">
        <f t="shared" si="320"/>
        <v>#NUM!</v>
      </c>
      <c r="AJ582" s="45">
        <v>471</v>
      </c>
      <c r="AK582" s="46">
        <f t="shared" si="342"/>
        <v>60602</v>
      </c>
      <c r="AL582" s="346" t="e">
        <f t="shared" si="333"/>
        <v>#NUM!</v>
      </c>
      <c r="AM582" s="347" t="e">
        <f t="shared" si="321"/>
        <v>#NUM!</v>
      </c>
      <c r="AN582" s="348" t="e">
        <f t="shared" si="334"/>
        <v>#NUM!</v>
      </c>
      <c r="AO582" s="349" t="e">
        <f t="shared" si="322"/>
        <v>#NUM!</v>
      </c>
      <c r="AQ582" s="45">
        <v>471</v>
      </c>
      <c r="AR582" s="46">
        <f t="shared" si="343"/>
        <v>60633</v>
      </c>
      <c r="AS582" s="346" t="e">
        <f t="shared" si="335"/>
        <v>#NUM!</v>
      </c>
      <c r="AT582" s="347" t="e">
        <f t="shared" si="323"/>
        <v>#NUM!</v>
      </c>
      <c r="AU582" s="348" t="e">
        <f t="shared" si="336"/>
        <v>#NUM!</v>
      </c>
      <c r="AV582" s="349">
        <f t="shared" si="324"/>
        <v>0</v>
      </c>
    </row>
    <row r="583" spans="1:48" x14ac:dyDescent="0.45">
      <c r="A583" s="45">
        <v>472</v>
      </c>
      <c r="B583" s="46">
        <f t="shared" si="337"/>
        <v>60633</v>
      </c>
      <c r="C583" s="346" t="e">
        <f t="shared" si="344"/>
        <v>#NUM!</v>
      </c>
      <c r="D583" s="347" t="e">
        <f t="shared" si="314"/>
        <v>#NUM!</v>
      </c>
      <c r="E583" s="355" t="e">
        <f t="shared" si="315"/>
        <v>#NUM!</v>
      </c>
      <c r="F583" s="349" t="e">
        <f t="shared" si="325"/>
        <v>#NUM!</v>
      </c>
      <c r="H583" s="45">
        <v>472</v>
      </c>
      <c r="I583" s="46">
        <f t="shared" si="338"/>
        <v>60633</v>
      </c>
      <c r="J583" s="346" t="e">
        <f t="shared" si="316"/>
        <v>#NUM!</v>
      </c>
      <c r="K583" s="347" t="e">
        <f t="shared" si="311"/>
        <v>#NUM!</v>
      </c>
      <c r="L583" s="348" t="e">
        <f t="shared" si="345"/>
        <v>#NUM!</v>
      </c>
      <c r="M583" s="349" t="e">
        <f t="shared" si="326"/>
        <v>#NUM!</v>
      </c>
      <c r="O583" s="45">
        <v>472</v>
      </c>
      <c r="P583" s="46">
        <f t="shared" si="339"/>
        <v>60633</v>
      </c>
      <c r="Q583" s="346" t="e">
        <f t="shared" si="317"/>
        <v>#NUM!</v>
      </c>
      <c r="R583" s="347" t="e">
        <f t="shared" si="312"/>
        <v>#NUM!</v>
      </c>
      <c r="S583" s="348" t="e">
        <f t="shared" si="327"/>
        <v>#NUM!</v>
      </c>
      <c r="T583" s="349" t="e">
        <f t="shared" si="328"/>
        <v>#NUM!</v>
      </c>
      <c r="V583" s="45">
        <v>472</v>
      </c>
      <c r="W583" s="46">
        <f t="shared" si="340"/>
        <v>60633</v>
      </c>
      <c r="X583" s="346" t="e">
        <f t="shared" si="318"/>
        <v>#NUM!</v>
      </c>
      <c r="Y583" s="347" t="e">
        <f t="shared" si="313"/>
        <v>#NUM!</v>
      </c>
      <c r="Z583" s="348" t="e">
        <f t="shared" si="329"/>
        <v>#NUM!</v>
      </c>
      <c r="AA583" s="349" t="e">
        <f t="shared" si="330"/>
        <v>#NUM!</v>
      </c>
      <c r="AC583" s="45">
        <v>472</v>
      </c>
      <c r="AD583" s="46">
        <f t="shared" si="341"/>
        <v>60633</v>
      </c>
      <c r="AE583" s="346" t="e">
        <f t="shared" si="331"/>
        <v>#NUM!</v>
      </c>
      <c r="AF583" s="347" t="e">
        <f t="shared" si="319"/>
        <v>#NUM!</v>
      </c>
      <c r="AG583" s="348" t="e">
        <f t="shared" si="332"/>
        <v>#NUM!</v>
      </c>
      <c r="AH583" s="349" t="e">
        <f t="shared" si="320"/>
        <v>#NUM!</v>
      </c>
      <c r="AJ583" s="45">
        <v>472</v>
      </c>
      <c r="AK583" s="46">
        <f t="shared" si="342"/>
        <v>60633</v>
      </c>
      <c r="AL583" s="346" t="e">
        <f t="shared" si="333"/>
        <v>#NUM!</v>
      </c>
      <c r="AM583" s="347" t="e">
        <f t="shared" si="321"/>
        <v>#NUM!</v>
      </c>
      <c r="AN583" s="348" t="e">
        <f t="shared" si="334"/>
        <v>#NUM!</v>
      </c>
      <c r="AO583" s="349" t="e">
        <f t="shared" si="322"/>
        <v>#NUM!</v>
      </c>
      <c r="AQ583" s="45">
        <v>472</v>
      </c>
      <c r="AR583" s="46">
        <f t="shared" si="343"/>
        <v>60664</v>
      </c>
      <c r="AS583" s="346" t="e">
        <f t="shared" si="335"/>
        <v>#NUM!</v>
      </c>
      <c r="AT583" s="347" t="e">
        <f t="shared" si="323"/>
        <v>#NUM!</v>
      </c>
      <c r="AU583" s="348" t="e">
        <f t="shared" si="336"/>
        <v>#NUM!</v>
      </c>
      <c r="AV583" s="349">
        <f t="shared" si="324"/>
        <v>0</v>
      </c>
    </row>
    <row r="584" spans="1:48" x14ac:dyDescent="0.45">
      <c r="A584" s="45">
        <v>473</v>
      </c>
      <c r="B584" s="46">
        <f t="shared" si="337"/>
        <v>60664</v>
      </c>
      <c r="C584" s="346" t="e">
        <f t="shared" si="344"/>
        <v>#NUM!</v>
      </c>
      <c r="D584" s="347" t="e">
        <f t="shared" si="314"/>
        <v>#NUM!</v>
      </c>
      <c r="E584" s="355" t="e">
        <f t="shared" si="315"/>
        <v>#NUM!</v>
      </c>
      <c r="F584" s="349" t="e">
        <f t="shared" si="325"/>
        <v>#NUM!</v>
      </c>
      <c r="H584" s="45">
        <v>473</v>
      </c>
      <c r="I584" s="46">
        <f t="shared" si="338"/>
        <v>60664</v>
      </c>
      <c r="J584" s="346" t="e">
        <f t="shared" si="316"/>
        <v>#NUM!</v>
      </c>
      <c r="K584" s="347" t="e">
        <f t="shared" si="311"/>
        <v>#NUM!</v>
      </c>
      <c r="L584" s="348" t="e">
        <f t="shared" si="345"/>
        <v>#NUM!</v>
      </c>
      <c r="M584" s="349" t="e">
        <f t="shared" si="326"/>
        <v>#NUM!</v>
      </c>
      <c r="O584" s="45">
        <v>473</v>
      </c>
      <c r="P584" s="46">
        <f t="shared" si="339"/>
        <v>60664</v>
      </c>
      <c r="Q584" s="346" t="e">
        <f t="shared" si="317"/>
        <v>#NUM!</v>
      </c>
      <c r="R584" s="347" t="e">
        <f t="shared" si="312"/>
        <v>#NUM!</v>
      </c>
      <c r="S584" s="348" t="e">
        <f t="shared" si="327"/>
        <v>#NUM!</v>
      </c>
      <c r="T584" s="349" t="e">
        <f t="shared" si="328"/>
        <v>#NUM!</v>
      </c>
      <c r="V584" s="45">
        <v>473</v>
      </c>
      <c r="W584" s="46">
        <f t="shared" si="340"/>
        <v>60664</v>
      </c>
      <c r="X584" s="346" t="e">
        <f t="shared" si="318"/>
        <v>#NUM!</v>
      </c>
      <c r="Y584" s="347" t="e">
        <f t="shared" si="313"/>
        <v>#NUM!</v>
      </c>
      <c r="Z584" s="348" t="e">
        <f t="shared" si="329"/>
        <v>#NUM!</v>
      </c>
      <c r="AA584" s="349" t="e">
        <f t="shared" si="330"/>
        <v>#NUM!</v>
      </c>
      <c r="AC584" s="45">
        <v>473</v>
      </c>
      <c r="AD584" s="46">
        <f t="shared" si="341"/>
        <v>60664</v>
      </c>
      <c r="AE584" s="346" t="e">
        <f t="shared" si="331"/>
        <v>#NUM!</v>
      </c>
      <c r="AF584" s="347" t="e">
        <f t="shared" si="319"/>
        <v>#NUM!</v>
      </c>
      <c r="AG584" s="348" t="e">
        <f t="shared" si="332"/>
        <v>#NUM!</v>
      </c>
      <c r="AH584" s="349" t="e">
        <f t="shared" si="320"/>
        <v>#NUM!</v>
      </c>
      <c r="AJ584" s="45">
        <v>473</v>
      </c>
      <c r="AK584" s="46">
        <f t="shared" si="342"/>
        <v>60664</v>
      </c>
      <c r="AL584" s="346" t="e">
        <f t="shared" si="333"/>
        <v>#NUM!</v>
      </c>
      <c r="AM584" s="347" t="e">
        <f t="shared" si="321"/>
        <v>#NUM!</v>
      </c>
      <c r="AN584" s="348" t="e">
        <f t="shared" si="334"/>
        <v>#NUM!</v>
      </c>
      <c r="AO584" s="349" t="e">
        <f t="shared" si="322"/>
        <v>#NUM!</v>
      </c>
      <c r="AQ584" s="45">
        <v>473</v>
      </c>
      <c r="AR584" s="46">
        <f t="shared" si="343"/>
        <v>60692</v>
      </c>
      <c r="AS584" s="346" t="e">
        <f t="shared" si="335"/>
        <v>#NUM!</v>
      </c>
      <c r="AT584" s="347" t="e">
        <f t="shared" si="323"/>
        <v>#NUM!</v>
      </c>
      <c r="AU584" s="348" t="e">
        <f t="shared" si="336"/>
        <v>#NUM!</v>
      </c>
      <c r="AV584" s="349">
        <f t="shared" si="324"/>
        <v>0</v>
      </c>
    </row>
    <row r="585" spans="1:48" x14ac:dyDescent="0.45">
      <c r="A585" s="45">
        <v>474</v>
      </c>
      <c r="B585" s="46">
        <f t="shared" si="337"/>
        <v>60692</v>
      </c>
      <c r="C585" s="346" t="e">
        <f t="shared" si="344"/>
        <v>#NUM!</v>
      </c>
      <c r="D585" s="347" t="e">
        <f t="shared" si="314"/>
        <v>#NUM!</v>
      </c>
      <c r="E585" s="355" t="e">
        <f t="shared" si="315"/>
        <v>#NUM!</v>
      </c>
      <c r="F585" s="349" t="e">
        <f t="shared" si="325"/>
        <v>#NUM!</v>
      </c>
      <c r="H585" s="45">
        <v>474</v>
      </c>
      <c r="I585" s="46">
        <f t="shared" si="338"/>
        <v>60692</v>
      </c>
      <c r="J585" s="346" t="e">
        <f t="shared" si="316"/>
        <v>#NUM!</v>
      </c>
      <c r="K585" s="347" t="e">
        <f t="shared" si="311"/>
        <v>#NUM!</v>
      </c>
      <c r="L585" s="348" t="e">
        <f t="shared" si="345"/>
        <v>#NUM!</v>
      </c>
      <c r="M585" s="349" t="e">
        <f t="shared" si="326"/>
        <v>#NUM!</v>
      </c>
      <c r="O585" s="45">
        <v>474</v>
      </c>
      <c r="P585" s="46">
        <f t="shared" si="339"/>
        <v>60692</v>
      </c>
      <c r="Q585" s="346" t="e">
        <f t="shared" si="317"/>
        <v>#NUM!</v>
      </c>
      <c r="R585" s="347" t="e">
        <f t="shared" si="312"/>
        <v>#NUM!</v>
      </c>
      <c r="S585" s="348" t="e">
        <f t="shared" si="327"/>
        <v>#NUM!</v>
      </c>
      <c r="T585" s="349" t="e">
        <f t="shared" si="328"/>
        <v>#NUM!</v>
      </c>
      <c r="V585" s="45">
        <v>474</v>
      </c>
      <c r="W585" s="46">
        <f t="shared" si="340"/>
        <v>60692</v>
      </c>
      <c r="X585" s="346" t="e">
        <f t="shared" si="318"/>
        <v>#NUM!</v>
      </c>
      <c r="Y585" s="347" t="e">
        <f t="shared" si="313"/>
        <v>#NUM!</v>
      </c>
      <c r="Z585" s="348" t="e">
        <f t="shared" si="329"/>
        <v>#NUM!</v>
      </c>
      <c r="AA585" s="349" t="e">
        <f t="shared" si="330"/>
        <v>#NUM!</v>
      </c>
      <c r="AC585" s="45">
        <v>474</v>
      </c>
      <c r="AD585" s="46">
        <f t="shared" si="341"/>
        <v>60692</v>
      </c>
      <c r="AE585" s="346" t="e">
        <f t="shared" si="331"/>
        <v>#NUM!</v>
      </c>
      <c r="AF585" s="347" t="e">
        <f t="shared" si="319"/>
        <v>#NUM!</v>
      </c>
      <c r="AG585" s="348" t="e">
        <f t="shared" si="332"/>
        <v>#NUM!</v>
      </c>
      <c r="AH585" s="349" t="e">
        <f t="shared" si="320"/>
        <v>#NUM!</v>
      </c>
      <c r="AJ585" s="45">
        <v>474</v>
      </c>
      <c r="AK585" s="46">
        <f t="shared" si="342"/>
        <v>60692</v>
      </c>
      <c r="AL585" s="346" t="e">
        <f t="shared" si="333"/>
        <v>#NUM!</v>
      </c>
      <c r="AM585" s="347" t="e">
        <f t="shared" si="321"/>
        <v>#NUM!</v>
      </c>
      <c r="AN585" s="348" t="e">
        <f t="shared" si="334"/>
        <v>#NUM!</v>
      </c>
      <c r="AO585" s="349" t="e">
        <f t="shared" si="322"/>
        <v>#NUM!</v>
      </c>
      <c r="AQ585" s="45">
        <v>474</v>
      </c>
      <c r="AR585" s="46">
        <f t="shared" si="343"/>
        <v>60723</v>
      </c>
      <c r="AS585" s="346" t="e">
        <f t="shared" si="335"/>
        <v>#NUM!</v>
      </c>
      <c r="AT585" s="347" t="e">
        <f t="shared" si="323"/>
        <v>#NUM!</v>
      </c>
      <c r="AU585" s="348" t="e">
        <f t="shared" si="336"/>
        <v>#NUM!</v>
      </c>
      <c r="AV585" s="349">
        <f t="shared" si="324"/>
        <v>0</v>
      </c>
    </row>
    <row r="586" spans="1:48" x14ac:dyDescent="0.45">
      <c r="A586" s="45">
        <v>475</v>
      </c>
      <c r="B586" s="46">
        <f t="shared" si="337"/>
        <v>60723</v>
      </c>
      <c r="C586" s="346" t="e">
        <f t="shared" si="344"/>
        <v>#NUM!</v>
      </c>
      <c r="D586" s="347" t="e">
        <f t="shared" si="314"/>
        <v>#NUM!</v>
      </c>
      <c r="E586" s="355" t="e">
        <f t="shared" si="315"/>
        <v>#NUM!</v>
      </c>
      <c r="F586" s="349" t="e">
        <f t="shared" si="325"/>
        <v>#NUM!</v>
      </c>
      <c r="H586" s="45">
        <v>475</v>
      </c>
      <c r="I586" s="46">
        <f t="shared" si="338"/>
        <v>60723</v>
      </c>
      <c r="J586" s="346" t="e">
        <f t="shared" si="316"/>
        <v>#NUM!</v>
      </c>
      <c r="K586" s="347" t="e">
        <f t="shared" si="311"/>
        <v>#NUM!</v>
      </c>
      <c r="L586" s="348" t="e">
        <f t="shared" si="345"/>
        <v>#NUM!</v>
      </c>
      <c r="M586" s="349" t="e">
        <f t="shared" si="326"/>
        <v>#NUM!</v>
      </c>
      <c r="O586" s="45">
        <v>475</v>
      </c>
      <c r="P586" s="46">
        <f t="shared" si="339"/>
        <v>60723</v>
      </c>
      <c r="Q586" s="346" t="e">
        <f t="shared" si="317"/>
        <v>#NUM!</v>
      </c>
      <c r="R586" s="347" t="e">
        <f t="shared" si="312"/>
        <v>#NUM!</v>
      </c>
      <c r="S586" s="348" t="e">
        <f t="shared" si="327"/>
        <v>#NUM!</v>
      </c>
      <c r="T586" s="349" t="e">
        <f t="shared" si="328"/>
        <v>#NUM!</v>
      </c>
      <c r="V586" s="45">
        <v>475</v>
      </c>
      <c r="W586" s="46">
        <f t="shared" si="340"/>
        <v>60723</v>
      </c>
      <c r="X586" s="346" t="e">
        <f t="shared" si="318"/>
        <v>#NUM!</v>
      </c>
      <c r="Y586" s="347" t="e">
        <f t="shared" si="313"/>
        <v>#NUM!</v>
      </c>
      <c r="Z586" s="348" t="e">
        <f t="shared" si="329"/>
        <v>#NUM!</v>
      </c>
      <c r="AA586" s="349" t="e">
        <f t="shared" si="330"/>
        <v>#NUM!</v>
      </c>
      <c r="AC586" s="45">
        <v>475</v>
      </c>
      <c r="AD586" s="46">
        <f t="shared" si="341"/>
        <v>60723</v>
      </c>
      <c r="AE586" s="346" t="e">
        <f t="shared" si="331"/>
        <v>#NUM!</v>
      </c>
      <c r="AF586" s="347" t="e">
        <f t="shared" si="319"/>
        <v>#NUM!</v>
      </c>
      <c r="AG586" s="348" t="e">
        <f t="shared" si="332"/>
        <v>#NUM!</v>
      </c>
      <c r="AH586" s="349" t="e">
        <f t="shared" si="320"/>
        <v>#NUM!</v>
      </c>
      <c r="AJ586" s="45">
        <v>475</v>
      </c>
      <c r="AK586" s="46">
        <f t="shared" si="342"/>
        <v>60723</v>
      </c>
      <c r="AL586" s="346" t="e">
        <f t="shared" si="333"/>
        <v>#NUM!</v>
      </c>
      <c r="AM586" s="347" t="e">
        <f t="shared" si="321"/>
        <v>#NUM!</v>
      </c>
      <c r="AN586" s="348" t="e">
        <f t="shared" si="334"/>
        <v>#NUM!</v>
      </c>
      <c r="AO586" s="349" t="e">
        <f t="shared" si="322"/>
        <v>#NUM!</v>
      </c>
      <c r="AQ586" s="45">
        <v>475</v>
      </c>
      <c r="AR586" s="46">
        <f t="shared" si="343"/>
        <v>60753</v>
      </c>
      <c r="AS586" s="346" t="e">
        <f t="shared" si="335"/>
        <v>#NUM!</v>
      </c>
      <c r="AT586" s="347" t="e">
        <f t="shared" si="323"/>
        <v>#NUM!</v>
      </c>
      <c r="AU586" s="348" t="e">
        <f t="shared" si="336"/>
        <v>#NUM!</v>
      </c>
      <c r="AV586" s="349">
        <f t="shared" si="324"/>
        <v>0</v>
      </c>
    </row>
    <row r="587" spans="1:48" x14ac:dyDescent="0.45">
      <c r="A587" s="45">
        <v>476</v>
      </c>
      <c r="B587" s="46">
        <f t="shared" si="337"/>
        <v>60753</v>
      </c>
      <c r="C587" s="346" t="e">
        <f t="shared" si="344"/>
        <v>#NUM!</v>
      </c>
      <c r="D587" s="347" t="e">
        <f t="shared" si="314"/>
        <v>#NUM!</v>
      </c>
      <c r="E587" s="355" t="e">
        <f t="shared" si="315"/>
        <v>#NUM!</v>
      </c>
      <c r="F587" s="349" t="e">
        <f t="shared" si="325"/>
        <v>#NUM!</v>
      </c>
      <c r="H587" s="45">
        <v>476</v>
      </c>
      <c r="I587" s="46">
        <f t="shared" si="338"/>
        <v>60753</v>
      </c>
      <c r="J587" s="346" t="e">
        <f t="shared" si="316"/>
        <v>#NUM!</v>
      </c>
      <c r="K587" s="347" t="e">
        <f t="shared" si="311"/>
        <v>#NUM!</v>
      </c>
      <c r="L587" s="348" t="e">
        <f t="shared" si="345"/>
        <v>#NUM!</v>
      </c>
      <c r="M587" s="349" t="e">
        <f t="shared" si="326"/>
        <v>#NUM!</v>
      </c>
      <c r="O587" s="45">
        <v>476</v>
      </c>
      <c r="P587" s="46">
        <f t="shared" si="339"/>
        <v>60753</v>
      </c>
      <c r="Q587" s="346" t="e">
        <f t="shared" si="317"/>
        <v>#NUM!</v>
      </c>
      <c r="R587" s="347" t="e">
        <f t="shared" si="312"/>
        <v>#NUM!</v>
      </c>
      <c r="S587" s="348" t="e">
        <f t="shared" si="327"/>
        <v>#NUM!</v>
      </c>
      <c r="T587" s="349" t="e">
        <f t="shared" si="328"/>
        <v>#NUM!</v>
      </c>
      <c r="V587" s="45">
        <v>476</v>
      </c>
      <c r="W587" s="46">
        <f t="shared" si="340"/>
        <v>60753</v>
      </c>
      <c r="X587" s="346" t="e">
        <f t="shared" si="318"/>
        <v>#NUM!</v>
      </c>
      <c r="Y587" s="347" t="e">
        <f t="shared" si="313"/>
        <v>#NUM!</v>
      </c>
      <c r="Z587" s="348" t="e">
        <f t="shared" si="329"/>
        <v>#NUM!</v>
      </c>
      <c r="AA587" s="349" t="e">
        <f t="shared" si="330"/>
        <v>#NUM!</v>
      </c>
      <c r="AC587" s="45">
        <v>476</v>
      </c>
      <c r="AD587" s="46">
        <f t="shared" si="341"/>
        <v>60753</v>
      </c>
      <c r="AE587" s="346" t="e">
        <f t="shared" si="331"/>
        <v>#NUM!</v>
      </c>
      <c r="AF587" s="347" t="e">
        <f t="shared" si="319"/>
        <v>#NUM!</v>
      </c>
      <c r="AG587" s="348" t="e">
        <f t="shared" si="332"/>
        <v>#NUM!</v>
      </c>
      <c r="AH587" s="349" t="e">
        <f t="shared" si="320"/>
        <v>#NUM!</v>
      </c>
      <c r="AJ587" s="45">
        <v>476</v>
      </c>
      <c r="AK587" s="46">
        <f t="shared" si="342"/>
        <v>60753</v>
      </c>
      <c r="AL587" s="346" t="e">
        <f t="shared" si="333"/>
        <v>#NUM!</v>
      </c>
      <c r="AM587" s="347" t="e">
        <f t="shared" si="321"/>
        <v>#NUM!</v>
      </c>
      <c r="AN587" s="348" t="e">
        <f t="shared" si="334"/>
        <v>#NUM!</v>
      </c>
      <c r="AO587" s="349" t="e">
        <f t="shared" si="322"/>
        <v>#NUM!</v>
      </c>
      <c r="AQ587" s="45">
        <v>476</v>
      </c>
      <c r="AR587" s="46">
        <f t="shared" si="343"/>
        <v>60784</v>
      </c>
      <c r="AS587" s="346" t="e">
        <f t="shared" si="335"/>
        <v>#NUM!</v>
      </c>
      <c r="AT587" s="347" t="e">
        <f t="shared" si="323"/>
        <v>#NUM!</v>
      </c>
      <c r="AU587" s="348" t="e">
        <f t="shared" si="336"/>
        <v>#NUM!</v>
      </c>
      <c r="AV587" s="349">
        <f t="shared" si="324"/>
        <v>0</v>
      </c>
    </row>
    <row r="588" spans="1:48" x14ac:dyDescent="0.45">
      <c r="A588" s="45">
        <v>477</v>
      </c>
      <c r="B588" s="46">
        <f t="shared" si="337"/>
        <v>60784</v>
      </c>
      <c r="C588" s="346" t="e">
        <f t="shared" si="344"/>
        <v>#NUM!</v>
      </c>
      <c r="D588" s="347" t="e">
        <f t="shared" si="314"/>
        <v>#NUM!</v>
      </c>
      <c r="E588" s="355" t="e">
        <f t="shared" si="315"/>
        <v>#NUM!</v>
      </c>
      <c r="F588" s="349" t="e">
        <f t="shared" si="325"/>
        <v>#NUM!</v>
      </c>
      <c r="H588" s="45">
        <v>477</v>
      </c>
      <c r="I588" s="46">
        <f t="shared" si="338"/>
        <v>60784</v>
      </c>
      <c r="J588" s="346" t="e">
        <f t="shared" si="316"/>
        <v>#NUM!</v>
      </c>
      <c r="K588" s="347" t="e">
        <f t="shared" si="311"/>
        <v>#NUM!</v>
      </c>
      <c r="L588" s="348" t="e">
        <f t="shared" si="345"/>
        <v>#NUM!</v>
      </c>
      <c r="M588" s="349" t="e">
        <f t="shared" si="326"/>
        <v>#NUM!</v>
      </c>
      <c r="O588" s="45">
        <v>477</v>
      </c>
      <c r="P588" s="46">
        <f t="shared" si="339"/>
        <v>60784</v>
      </c>
      <c r="Q588" s="346" t="e">
        <f t="shared" si="317"/>
        <v>#NUM!</v>
      </c>
      <c r="R588" s="347" t="e">
        <f t="shared" si="312"/>
        <v>#NUM!</v>
      </c>
      <c r="S588" s="348" t="e">
        <f t="shared" si="327"/>
        <v>#NUM!</v>
      </c>
      <c r="T588" s="349" t="e">
        <f t="shared" si="328"/>
        <v>#NUM!</v>
      </c>
      <c r="V588" s="45">
        <v>477</v>
      </c>
      <c r="W588" s="46">
        <f t="shared" si="340"/>
        <v>60784</v>
      </c>
      <c r="X588" s="346" t="e">
        <f t="shared" si="318"/>
        <v>#NUM!</v>
      </c>
      <c r="Y588" s="347" t="e">
        <f t="shared" si="313"/>
        <v>#NUM!</v>
      </c>
      <c r="Z588" s="348" t="e">
        <f t="shared" si="329"/>
        <v>#NUM!</v>
      </c>
      <c r="AA588" s="349" t="e">
        <f t="shared" si="330"/>
        <v>#NUM!</v>
      </c>
      <c r="AC588" s="45">
        <v>477</v>
      </c>
      <c r="AD588" s="46">
        <f t="shared" si="341"/>
        <v>60784</v>
      </c>
      <c r="AE588" s="346" t="e">
        <f t="shared" si="331"/>
        <v>#NUM!</v>
      </c>
      <c r="AF588" s="347" t="e">
        <f t="shared" si="319"/>
        <v>#NUM!</v>
      </c>
      <c r="AG588" s="348" t="e">
        <f t="shared" si="332"/>
        <v>#NUM!</v>
      </c>
      <c r="AH588" s="349" t="e">
        <f t="shared" si="320"/>
        <v>#NUM!</v>
      </c>
      <c r="AJ588" s="45">
        <v>477</v>
      </c>
      <c r="AK588" s="46">
        <f t="shared" si="342"/>
        <v>60784</v>
      </c>
      <c r="AL588" s="346" t="e">
        <f t="shared" si="333"/>
        <v>#NUM!</v>
      </c>
      <c r="AM588" s="347" t="e">
        <f t="shared" si="321"/>
        <v>#NUM!</v>
      </c>
      <c r="AN588" s="348" t="e">
        <f t="shared" si="334"/>
        <v>#NUM!</v>
      </c>
      <c r="AO588" s="349" t="e">
        <f t="shared" si="322"/>
        <v>#NUM!</v>
      </c>
      <c r="AQ588" s="45">
        <v>477</v>
      </c>
      <c r="AR588" s="46">
        <f t="shared" si="343"/>
        <v>60814</v>
      </c>
      <c r="AS588" s="346" t="e">
        <f t="shared" si="335"/>
        <v>#NUM!</v>
      </c>
      <c r="AT588" s="347" t="e">
        <f t="shared" si="323"/>
        <v>#NUM!</v>
      </c>
      <c r="AU588" s="348" t="e">
        <f t="shared" si="336"/>
        <v>#NUM!</v>
      </c>
      <c r="AV588" s="349">
        <f t="shared" si="324"/>
        <v>0</v>
      </c>
    </row>
    <row r="589" spans="1:48" x14ac:dyDescent="0.45">
      <c r="A589" s="45">
        <v>478</v>
      </c>
      <c r="B589" s="46">
        <f t="shared" si="337"/>
        <v>60814</v>
      </c>
      <c r="C589" s="346" t="e">
        <f t="shared" si="344"/>
        <v>#NUM!</v>
      </c>
      <c r="D589" s="347" t="e">
        <f t="shared" si="314"/>
        <v>#NUM!</v>
      </c>
      <c r="E589" s="355" t="e">
        <f t="shared" si="315"/>
        <v>#NUM!</v>
      </c>
      <c r="F589" s="349" t="e">
        <f t="shared" si="325"/>
        <v>#NUM!</v>
      </c>
      <c r="H589" s="45">
        <v>478</v>
      </c>
      <c r="I589" s="46">
        <f t="shared" si="338"/>
        <v>60814</v>
      </c>
      <c r="J589" s="346" t="e">
        <f t="shared" si="316"/>
        <v>#NUM!</v>
      </c>
      <c r="K589" s="347" t="e">
        <f t="shared" si="311"/>
        <v>#NUM!</v>
      </c>
      <c r="L589" s="348" t="e">
        <f t="shared" si="345"/>
        <v>#NUM!</v>
      </c>
      <c r="M589" s="349" t="e">
        <f t="shared" si="326"/>
        <v>#NUM!</v>
      </c>
      <c r="O589" s="45">
        <v>478</v>
      </c>
      <c r="P589" s="46">
        <f t="shared" si="339"/>
        <v>60814</v>
      </c>
      <c r="Q589" s="346" t="e">
        <f t="shared" si="317"/>
        <v>#NUM!</v>
      </c>
      <c r="R589" s="347" t="e">
        <f t="shared" si="312"/>
        <v>#NUM!</v>
      </c>
      <c r="S589" s="348" t="e">
        <f t="shared" si="327"/>
        <v>#NUM!</v>
      </c>
      <c r="T589" s="349" t="e">
        <f t="shared" si="328"/>
        <v>#NUM!</v>
      </c>
      <c r="V589" s="45">
        <v>478</v>
      </c>
      <c r="W589" s="46">
        <f t="shared" si="340"/>
        <v>60814</v>
      </c>
      <c r="X589" s="346" t="e">
        <f t="shared" si="318"/>
        <v>#NUM!</v>
      </c>
      <c r="Y589" s="347" t="e">
        <f t="shared" si="313"/>
        <v>#NUM!</v>
      </c>
      <c r="Z589" s="348" t="e">
        <f t="shared" si="329"/>
        <v>#NUM!</v>
      </c>
      <c r="AA589" s="349" t="e">
        <f t="shared" si="330"/>
        <v>#NUM!</v>
      </c>
      <c r="AC589" s="45">
        <v>478</v>
      </c>
      <c r="AD589" s="46">
        <f t="shared" si="341"/>
        <v>60814</v>
      </c>
      <c r="AE589" s="346" t="e">
        <f t="shared" si="331"/>
        <v>#NUM!</v>
      </c>
      <c r="AF589" s="347" t="e">
        <f t="shared" si="319"/>
        <v>#NUM!</v>
      </c>
      <c r="AG589" s="348" t="e">
        <f t="shared" si="332"/>
        <v>#NUM!</v>
      </c>
      <c r="AH589" s="349" t="e">
        <f t="shared" si="320"/>
        <v>#NUM!</v>
      </c>
      <c r="AJ589" s="45">
        <v>478</v>
      </c>
      <c r="AK589" s="46">
        <f t="shared" si="342"/>
        <v>60814</v>
      </c>
      <c r="AL589" s="346" t="e">
        <f t="shared" si="333"/>
        <v>#NUM!</v>
      </c>
      <c r="AM589" s="347" t="e">
        <f t="shared" si="321"/>
        <v>#NUM!</v>
      </c>
      <c r="AN589" s="348" t="e">
        <f t="shared" si="334"/>
        <v>#NUM!</v>
      </c>
      <c r="AO589" s="349" t="e">
        <f t="shared" si="322"/>
        <v>#NUM!</v>
      </c>
      <c r="AQ589" s="45">
        <v>478</v>
      </c>
      <c r="AR589" s="46">
        <f t="shared" si="343"/>
        <v>60845</v>
      </c>
      <c r="AS589" s="346" t="e">
        <f t="shared" si="335"/>
        <v>#NUM!</v>
      </c>
      <c r="AT589" s="347" t="e">
        <f t="shared" si="323"/>
        <v>#NUM!</v>
      </c>
      <c r="AU589" s="348" t="e">
        <f t="shared" si="336"/>
        <v>#NUM!</v>
      </c>
      <c r="AV589" s="349">
        <f t="shared" si="324"/>
        <v>0</v>
      </c>
    </row>
    <row r="590" spans="1:48" x14ac:dyDescent="0.45">
      <c r="A590" s="45">
        <v>479</v>
      </c>
      <c r="B590" s="46">
        <f t="shared" si="337"/>
        <v>60845</v>
      </c>
      <c r="C590" s="346" t="e">
        <f t="shared" si="344"/>
        <v>#NUM!</v>
      </c>
      <c r="D590" s="347" t="e">
        <f t="shared" si="314"/>
        <v>#NUM!</v>
      </c>
      <c r="E590" s="355" t="e">
        <f t="shared" si="315"/>
        <v>#NUM!</v>
      </c>
      <c r="F590" s="349" t="e">
        <f t="shared" si="325"/>
        <v>#NUM!</v>
      </c>
      <c r="H590" s="45">
        <v>479</v>
      </c>
      <c r="I590" s="46">
        <f t="shared" si="338"/>
        <v>60845</v>
      </c>
      <c r="J590" s="346" t="e">
        <f t="shared" si="316"/>
        <v>#NUM!</v>
      </c>
      <c r="K590" s="347" t="e">
        <f t="shared" si="311"/>
        <v>#NUM!</v>
      </c>
      <c r="L590" s="348" t="e">
        <f t="shared" si="345"/>
        <v>#NUM!</v>
      </c>
      <c r="M590" s="349" t="e">
        <f t="shared" si="326"/>
        <v>#NUM!</v>
      </c>
      <c r="O590" s="45">
        <v>479</v>
      </c>
      <c r="P590" s="46">
        <f t="shared" si="339"/>
        <v>60845</v>
      </c>
      <c r="Q590" s="346" t="e">
        <f t="shared" si="317"/>
        <v>#NUM!</v>
      </c>
      <c r="R590" s="347" t="e">
        <f t="shared" si="312"/>
        <v>#NUM!</v>
      </c>
      <c r="S590" s="348" t="e">
        <f t="shared" si="327"/>
        <v>#NUM!</v>
      </c>
      <c r="T590" s="349" t="e">
        <f t="shared" si="328"/>
        <v>#NUM!</v>
      </c>
      <c r="V590" s="45">
        <v>479</v>
      </c>
      <c r="W590" s="46">
        <f t="shared" si="340"/>
        <v>60845</v>
      </c>
      <c r="X590" s="346" t="e">
        <f t="shared" si="318"/>
        <v>#NUM!</v>
      </c>
      <c r="Y590" s="347" t="e">
        <f t="shared" si="313"/>
        <v>#NUM!</v>
      </c>
      <c r="Z590" s="348" t="e">
        <f t="shared" si="329"/>
        <v>#NUM!</v>
      </c>
      <c r="AA590" s="349" t="e">
        <f t="shared" si="330"/>
        <v>#NUM!</v>
      </c>
      <c r="AC590" s="45">
        <v>479</v>
      </c>
      <c r="AD590" s="46">
        <f t="shared" si="341"/>
        <v>60845</v>
      </c>
      <c r="AE590" s="346" t="e">
        <f t="shared" si="331"/>
        <v>#NUM!</v>
      </c>
      <c r="AF590" s="347" t="e">
        <f t="shared" si="319"/>
        <v>#NUM!</v>
      </c>
      <c r="AG590" s="348" t="e">
        <f t="shared" si="332"/>
        <v>#NUM!</v>
      </c>
      <c r="AH590" s="349" t="e">
        <f t="shared" si="320"/>
        <v>#NUM!</v>
      </c>
      <c r="AJ590" s="45">
        <v>479</v>
      </c>
      <c r="AK590" s="46">
        <f t="shared" si="342"/>
        <v>60845</v>
      </c>
      <c r="AL590" s="346" t="e">
        <f t="shared" si="333"/>
        <v>#NUM!</v>
      </c>
      <c r="AM590" s="347" t="e">
        <f t="shared" si="321"/>
        <v>#NUM!</v>
      </c>
      <c r="AN590" s="348" t="e">
        <f t="shared" si="334"/>
        <v>#NUM!</v>
      </c>
      <c r="AO590" s="349" t="e">
        <f t="shared" si="322"/>
        <v>#NUM!</v>
      </c>
      <c r="AQ590" s="45">
        <v>479</v>
      </c>
      <c r="AR590" s="46">
        <f t="shared" si="343"/>
        <v>60876</v>
      </c>
      <c r="AS590" s="346" t="e">
        <f t="shared" si="335"/>
        <v>#NUM!</v>
      </c>
      <c r="AT590" s="347" t="e">
        <f t="shared" si="323"/>
        <v>#NUM!</v>
      </c>
      <c r="AU590" s="348" t="e">
        <f t="shared" si="336"/>
        <v>#NUM!</v>
      </c>
      <c r="AV590" s="349">
        <f t="shared" si="324"/>
        <v>0</v>
      </c>
    </row>
    <row r="591" spans="1:48" ht="14.65" thickBot="1" x14ac:dyDescent="0.5">
      <c r="A591" s="47">
        <v>480</v>
      </c>
      <c r="B591" s="48">
        <f t="shared" si="337"/>
        <v>60876</v>
      </c>
      <c r="C591" s="350" t="e">
        <f t="shared" si="344"/>
        <v>#NUM!</v>
      </c>
      <c r="D591" s="351" t="e">
        <f t="shared" si="314"/>
        <v>#NUM!</v>
      </c>
      <c r="E591" s="356" t="e">
        <f t="shared" si="315"/>
        <v>#NUM!</v>
      </c>
      <c r="F591" s="353" t="e">
        <f t="shared" si="325"/>
        <v>#NUM!</v>
      </c>
      <c r="H591" s="47">
        <v>480</v>
      </c>
      <c r="I591" s="48">
        <f t="shared" si="338"/>
        <v>60876</v>
      </c>
      <c r="J591" s="350" t="e">
        <f t="shared" si="316"/>
        <v>#NUM!</v>
      </c>
      <c r="K591" s="351" t="e">
        <f t="shared" si="311"/>
        <v>#NUM!</v>
      </c>
      <c r="L591" s="352" t="e">
        <f t="shared" si="345"/>
        <v>#NUM!</v>
      </c>
      <c r="M591" s="353" t="e">
        <f t="shared" si="326"/>
        <v>#NUM!</v>
      </c>
      <c r="O591" s="47">
        <v>480</v>
      </c>
      <c r="P591" s="48">
        <f t="shared" si="339"/>
        <v>60876</v>
      </c>
      <c r="Q591" s="350" t="e">
        <f t="shared" si="317"/>
        <v>#NUM!</v>
      </c>
      <c r="R591" s="351" t="e">
        <f t="shared" si="312"/>
        <v>#NUM!</v>
      </c>
      <c r="S591" s="352" t="e">
        <f t="shared" si="327"/>
        <v>#NUM!</v>
      </c>
      <c r="T591" s="353" t="e">
        <f t="shared" si="328"/>
        <v>#NUM!</v>
      </c>
      <c r="V591" s="47">
        <v>480</v>
      </c>
      <c r="W591" s="48">
        <f t="shared" si="340"/>
        <v>60876</v>
      </c>
      <c r="X591" s="350" t="e">
        <f t="shared" si="318"/>
        <v>#NUM!</v>
      </c>
      <c r="Y591" s="351" t="e">
        <f t="shared" si="313"/>
        <v>#NUM!</v>
      </c>
      <c r="Z591" s="352" t="e">
        <f t="shared" si="329"/>
        <v>#NUM!</v>
      </c>
      <c r="AA591" s="353" t="e">
        <f t="shared" si="330"/>
        <v>#NUM!</v>
      </c>
      <c r="AC591" s="47">
        <v>480</v>
      </c>
      <c r="AD591" s="48">
        <f t="shared" si="341"/>
        <v>60876</v>
      </c>
      <c r="AE591" s="350" t="e">
        <f t="shared" si="331"/>
        <v>#NUM!</v>
      </c>
      <c r="AF591" s="351" t="e">
        <f t="shared" si="319"/>
        <v>#NUM!</v>
      </c>
      <c r="AG591" s="352" t="e">
        <f t="shared" si="332"/>
        <v>#NUM!</v>
      </c>
      <c r="AH591" s="353" t="e">
        <f t="shared" si="320"/>
        <v>#NUM!</v>
      </c>
      <c r="AJ591" s="47">
        <v>480</v>
      </c>
      <c r="AK591" s="48">
        <f t="shared" si="342"/>
        <v>60876</v>
      </c>
      <c r="AL591" s="350" t="e">
        <f t="shared" si="333"/>
        <v>#NUM!</v>
      </c>
      <c r="AM591" s="351" t="e">
        <f t="shared" si="321"/>
        <v>#NUM!</v>
      </c>
      <c r="AN591" s="352" t="e">
        <f t="shared" si="334"/>
        <v>#NUM!</v>
      </c>
      <c r="AO591" s="353" t="e">
        <f t="shared" si="322"/>
        <v>#NUM!</v>
      </c>
      <c r="AQ591" s="47">
        <v>480</v>
      </c>
      <c r="AR591" s="48">
        <f t="shared" si="343"/>
        <v>60906</v>
      </c>
      <c r="AS591" s="350" t="e">
        <f t="shared" si="335"/>
        <v>#NUM!</v>
      </c>
      <c r="AT591" s="351" t="e">
        <f t="shared" si="323"/>
        <v>#NUM!</v>
      </c>
      <c r="AU591" s="352" t="e">
        <f t="shared" si="336"/>
        <v>#NUM!</v>
      </c>
      <c r="AV591" s="353">
        <f t="shared" si="324"/>
        <v>0</v>
      </c>
    </row>
  </sheetData>
  <mergeCells count="102">
    <mergeCell ref="AN104:AO104"/>
    <mergeCell ref="AJ105:AK105"/>
    <mergeCell ref="AN105:AO105"/>
    <mergeCell ref="O106:P106"/>
    <mergeCell ref="S106:T106"/>
    <mergeCell ref="O107:P107"/>
    <mergeCell ref="S107:T107"/>
    <mergeCell ref="R109:S109"/>
    <mergeCell ref="O103:T103"/>
    <mergeCell ref="O104:P104"/>
    <mergeCell ref="S104:T104"/>
    <mergeCell ref="O105:P105"/>
    <mergeCell ref="S105:T105"/>
    <mergeCell ref="V106:W106"/>
    <mergeCell ref="Z106:AA106"/>
    <mergeCell ref="V107:W107"/>
    <mergeCell ref="Z107:AA107"/>
    <mergeCell ref="Y109:Z109"/>
    <mergeCell ref="V103:AA103"/>
    <mergeCell ref="V104:W104"/>
    <mergeCell ref="Z104:AA104"/>
    <mergeCell ref="V105:W105"/>
    <mergeCell ref="Z105:AA105"/>
    <mergeCell ref="A106:B106"/>
    <mergeCell ref="L106:M106"/>
    <mergeCell ref="A105:B105"/>
    <mergeCell ref="A104:B104"/>
    <mergeCell ref="L104:M104"/>
    <mergeCell ref="L105:M105"/>
    <mergeCell ref="E104:F104"/>
    <mergeCell ref="H104:I104"/>
    <mergeCell ref="A109:B109"/>
    <mergeCell ref="D109:E109"/>
    <mergeCell ref="K109:L109"/>
    <mergeCell ref="A107:B107"/>
    <mergeCell ref="L107:M107"/>
    <mergeCell ref="A91:B91"/>
    <mergeCell ref="A103:F103"/>
    <mergeCell ref="A61:B61"/>
    <mergeCell ref="A65:B65"/>
    <mergeCell ref="A74:B74"/>
    <mergeCell ref="A85:B85"/>
    <mergeCell ref="Q1:T1"/>
    <mergeCell ref="U1:X1"/>
    <mergeCell ref="Q2:S2"/>
    <mergeCell ref="V2:X2"/>
    <mergeCell ref="Q3:S3"/>
    <mergeCell ref="V3:X3"/>
    <mergeCell ref="W7:X7"/>
    <mergeCell ref="Q8:R8"/>
    <mergeCell ref="W8:X8"/>
    <mergeCell ref="Q4:S4"/>
    <mergeCell ref="V4:X4"/>
    <mergeCell ref="Q5:S5"/>
    <mergeCell ref="V5:X5"/>
    <mergeCell ref="Q6:R6"/>
    <mergeCell ref="W6:X6"/>
    <mergeCell ref="AQ103:AV103"/>
    <mergeCell ref="AG105:AH105"/>
    <mergeCell ref="AQ109:AR109"/>
    <mergeCell ref="AT109:AU109"/>
    <mergeCell ref="AQ107:AR107"/>
    <mergeCell ref="AU107:AV107"/>
    <mergeCell ref="AQ106:AR106"/>
    <mergeCell ref="AU106:AV106"/>
    <mergeCell ref="AQ104:AR104"/>
    <mergeCell ref="AU104:AV104"/>
    <mergeCell ref="AG104:AH104"/>
    <mergeCell ref="AQ105:AR105"/>
    <mergeCell ref="AU105:AV105"/>
    <mergeCell ref="AG106:AH106"/>
    <mergeCell ref="AG107:AH107"/>
    <mergeCell ref="AF109:AG109"/>
    <mergeCell ref="AJ106:AK106"/>
    <mergeCell ref="AN106:AO106"/>
    <mergeCell ref="AJ107:AK107"/>
    <mergeCell ref="AN107:AO107"/>
    <mergeCell ref="AJ109:AK109"/>
    <mergeCell ref="AM109:AN109"/>
    <mergeCell ref="AJ103:AO103"/>
    <mergeCell ref="AJ104:AK104"/>
    <mergeCell ref="N7:O7"/>
    <mergeCell ref="N8:O8"/>
    <mergeCell ref="E107:F107"/>
    <mergeCell ref="H107:I107"/>
    <mergeCell ref="AC107:AD107"/>
    <mergeCell ref="E106:F106"/>
    <mergeCell ref="H106:I106"/>
    <mergeCell ref="AC106:AD106"/>
    <mergeCell ref="E105:F105"/>
    <mergeCell ref="H105:I105"/>
    <mergeCell ref="H103:M103"/>
    <mergeCell ref="AC103:AH103"/>
    <mergeCell ref="AC104:AD104"/>
    <mergeCell ref="AC105:AD105"/>
    <mergeCell ref="Q9:R9"/>
    <mergeCell ref="Q7:R7"/>
    <mergeCell ref="W9:X9"/>
    <mergeCell ref="Q10:R10"/>
    <mergeCell ref="W10:X10"/>
    <mergeCell ref="Q11:S11"/>
    <mergeCell ref="V11:X11"/>
  </mergeCells>
  <conditionalFormatting sqref="G31:G34 O31:O34">
    <cfRule type="cellIs" dxfId="55" priority="64" operator="lessThan">
      <formula>0.85</formula>
    </cfRule>
    <cfRule type="cellIs" dxfId="54" priority="65" operator="between">
      <formula>0.85</formula>
      <formula>0.9</formula>
    </cfRule>
    <cfRule type="cellIs" dxfId="53" priority="66" operator="greaterThan">
      <formula>0.9</formula>
    </cfRule>
  </conditionalFormatting>
  <conditionalFormatting sqref="G35 C87:AF87">
    <cfRule type="cellIs" dxfId="52" priority="27" operator="greaterThan">
      <formula>1.2</formula>
    </cfRule>
    <cfRule type="cellIs" dxfId="51" priority="28" operator="between">
      <formula>1.15</formula>
      <formula>1.2</formula>
    </cfRule>
    <cfRule type="cellIs" dxfId="50" priority="29" operator="lessThan">
      <formula>1.15</formula>
    </cfRule>
  </conditionalFormatting>
  <conditionalFormatting sqref="G36">
    <cfRule type="cellIs" dxfId="49" priority="70" operator="between">
      <formula>1.05</formula>
      <formula>1.1</formula>
    </cfRule>
    <cfRule type="cellIs" dxfId="48" priority="71" operator="greaterThan">
      <formula>1.1</formula>
    </cfRule>
    <cfRule type="cellIs" dxfId="47" priority="72" operator="lessThan">
      <formula>1.05</formula>
    </cfRule>
  </conditionalFormatting>
  <conditionalFormatting sqref="G37">
    <cfRule type="cellIs" dxfId="46" priority="61" operator="lessThan">
      <formula>0.75</formula>
    </cfRule>
    <cfRule type="cellIs" dxfId="45" priority="62" operator="between">
      <formula>0.75</formula>
      <formula>0.8</formula>
    </cfRule>
    <cfRule type="cellIs" dxfId="44" priority="63" operator="greaterThan">
      <formula>0.8</formula>
    </cfRule>
  </conditionalFormatting>
  <conditionalFormatting sqref="G40">
    <cfRule type="cellIs" dxfId="43" priority="15" operator="notEqual">
      <formula>$G$41</formula>
    </cfRule>
  </conditionalFormatting>
  <conditionalFormatting sqref="J18">
    <cfRule type="expression" dxfId="42" priority="73">
      <formula>AND($J$18&lt;&gt;$B$18,$M$49&lt;&gt;$E$49)</formula>
    </cfRule>
  </conditionalFormatting>
  <conditionalFormatting sqref="J28">
    <cfRule type="expression" dxfId="41" priority="74">
      <formula>AND($J$28&lt;&gt;$B$28,$M$49&lt;&gt;$E$49)</formula>
    </cfRule>
  </conditionalFormatting>
  <conditionalFormatting sqref="O35">
    <cfRule type="cellIs" dxfId="40" priority="52" operator="between">
      <formula>1.15</formula>
      <formula>1.2</formula>
    </cfRule>
    <cfRule type="cellIs" dxfId="39" priority="53" operator="greaterThan">
      <formula>1.2</formula>
    </cfRule>
    <cfRule type="cellIs" dxfId="38" priority="54" operator="lessThan">
      <formula>1.15</formula>
    </cfRule>
  </conditionalFormatting>
  <conditionalFormatting sqref="O36 C88:AF88">
    <cfRule type="cellIs" dxfId="37" priority="30" operator="greaterThan">
      <formula>1.1</formula>
    </cfRule>
    <cfRule type="cellIs" dxfId="36" priority="31" operator="between">
      <formula>1.05</formula>
      <formula>1.1</formula>
    </cfRule>
    <cfRule type="cellIs" dxfId="35" priority="32" operator="lessThan">
      <formula>1.05</formula>
    </cfRule>
  </conditionalFormatting>
  <conditionalFormatting sqref="O37">
    <cfRule type="cellIs" dxfId="34" priority="33" operator="lessThan">
      <formula>0.75</formula>
    </cfRule>
    <cfRule type="cellIs" dxfId="33" priority="34" operator="between">
      <formula>0.75</formula>
      <formula>0.8</formula>
    </cfRule>
    <cfRule type="cellIs" dxfId="32" priority="35" operator="greaterThan">
      <formula>0.8</formula>
    </cfRule>
  </conditionalFormatting>
  <conditionalFormatting sqref="O40">
    <cfRule type="cellIs" dxfId="31" priority="12" operator="notEqual">
      <formula>$O$41</formula>
    </cfRule>
  </conditionalFormatting>
  <conditionalFormatting sqref="O43">
    <cfRule type="cellIs" dxfId="30" priority="14" operator="greaterThan">
      <formula>0</formula>
    </cfRule>
  </conditionalFormatting>
  <conditionalFormatting sqref="O47">
    <cfRule type="cellIs" dxfId="29" priority="13" operator="notEqual">
      <formula>0</formula>
    </cfRule>
  </conditionalFormatting>
  <conditionalFormatting sqref="O51">
    <cfRule type="cellIs" dxfId="28" priority="11" operator="notEqual">
      <formula>0</formula>
    </cfRule>
  </conditionalFormatting>
  <conditionalFormatting sqref="T11:U11">
    <cfRule type="cellIs" dxfId="27" priority="2" operator="greaterThan">
      <formula>0</formula>
    </cfRule>
    <cfRule type="cellIs" dxfId="26" priority="4" operator="lessThanOrEqual">
      <formula>0</formula>
    </cfRule>
  </conditionalFormatting>
  <dataValidations count="5">
    <dataValidation type="whole" allowBlank="1" showInputMessage="1" showErrorMessage="1" errorTitle="Whole Numbers Only" error="All Amount of Funds values on financing worksheet must be entered as a whole number." sqref="B28 J52:J53 F49:G49 B32:B37 B12:H17 J42:J47 B52:B54 B42:B48" xr:uid="{04B7097C-A604-4BDB-8D36-D4425A1A2109}">
      <formula1>0</formula1>
      <formula2>100000000</formula2>
    </dataValidation>
    <dataValidation allowBlank="1" showInputMessage="1" showErrorMessage="1" sqref="A5:A7 A12:A17" xr:uid="{504BD3AF-0094-4B14-B9CD-A282998CE36D}"/>
    <dataValidation allowBlank="1" showInputMessage="1" showErrorMessage="1" errorTitle="Whole Numbers Only" error="All Amount of Funds values on financing worksheet must be entered as a whole number." sqref="N45:N46 N40:N42 F40:F45 N49:N50" xr:uid="{6CA6432A-7505-4DA5-A1DF-FAC9C6F9C2E7}"/>
    <dataValidation type="list" allowBlank="1" showInputMessage="1" showErrorMessage="1" sqref="N8:O8" xr:uid="{E4EF51FA-1516-422B-B660-4E5ED14BBD47}">
      <formula1>"Yes, No"</formula1>
    </dataValidation>
    <dataValidation type="list" allowBlank="1" showInputMessage="1" showErrorMessage="1" sqref="N22:N27" xr:uid="{862084CA-E5BD-4B1C-A964-2C6FC4FBCE0B}">
      <formula1>"Yes,No"</formula1>
    </dataValidation>
  </dataValidations>
  <pageMargins left="0.7" right="0.7" top="0.75" bottom="0.75" header="0.3" footer="0.3"/>
  <pageSetup orientation="portrait" horizontalDpi="300" verticalDpi="0" r:id="rId1"/>
  <ignoredErrors>
    <ignoredError sqref="A28:E28 A32:B32 I32:J33 B12:C12 I12 I22 A22"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B1A1F-815D-4F4F-A683-C3386BB2A052}">
  <sheetPr>
    <tabColor theme="0"/>
  </sheetPr>
  <dimension ref="A1:A42"/>
  <sheetViews>
    <sheetView tabSelected="1" zoomScaleNormal="100" zoomScalePageLayoutView="70" workbookViewId="0"/>
  </sheetViews>
  <sheetFormatPr defaultColWidth="8.86328125" defaultRowHeight="14.25" x14ac:dyDescent="0.45"/>
  <cols>
    <col min="1" max="1" width="222.59765625" style="54" customWidth="1"/>
    <col min="2" max="16384" width="8.86328125" style="54"/>
  </cols>
  <sheetData>
    <row r="1" spans="1:1" s="62" customFormat="1" ht="36" customHeight="1" x14ac:dyDescent="0.45">
      <c r="A1" s="63" t="s">
        <v>1668</v>
      </c>
    </row>
    <row r="2" spans="1:1" ht="18" customHeight="1" x14ac:dyDescent="0.45">
      <c r="A2" s="55" t="s">
        <v>368</v>
      </c>
    </row>
    <row r="3" spans="1:1" x14ac:dyDescent="0.45">
      <c r="A3" s="56" t="s">
        <v>358</v>
      </c>
    </row>
    <row r="4" spans="1:1" x14ac:dyDescent="0.45">
      <c r="A4" s="56" t="s">
        <v>369</v>
      </c>
    </row>
    <row r="5" spans="1:1" ht="28.5" x14ac:dyDescent="0.45">
      <c r="A5" s="56" t="s">
        <v>370</v>
      </c>
    </row>
    <row r="6" spans="1:1" ht="15" customHeight="1" x14ac:dyDescent="0.45">
      <c r="A6" s="56" t="s">
        <v>357</v>
      </c>
    </row>
    <row r="7" spans="1:1" ht="18" customHeight="1" x14ac:dyDescent="0.45">
      <c r="A7" s="64" t="s">
        <v>0</v>
      </c>
    </row>
    <row r="8" spans="1:1" ht="15" customHeight="1" x14ac:dyDescent="0.45">
      <c r="A8" s="54" t="s">
        <v>359</v>
      </c>
    </row>
    <row r="9" spans="1:1" s="62" customFormat="1" ht="34.9" x14ac:dyDescent="0.45">
      <c r="A9" s="61" t="s">
        <v>371</v>
      </c>
    </row>
    <row r="10" spans="1:1" ht="18" customHeight="1" x14ac:dyDescent="0.45">
      <c r="A10" s="64" t="s">
        <v>1</v>
      </c>
    </row>
    <row r="11" spans="1:1" ht="15" customHeight="1" x14ac:dyDescent="0.45">
      <c r="A11" s="58" t="s">
        <v>372</v>
      </c>
    </row>
    <row r="12" spans="1:1" ht="15" customHeight="1" x14ac:dyDescent="0.45">
      <c r="A12" s="58" t="s">
        <v>2</v>
      </c>
    </row>
    <row r="13" spans="1:1" ht="15" customHeight="1" x14ac:dyDescent="0.45">
      <c r="A13" s="58" t="s">
        <v>3</v>
      </c>
    </row>
    <row r="14" spans="1:1" ht="15" customHeight="1" x14ac:dyDescent="0.45">
      <c r="A14" s="58" t="s">
        <v>373</v>
      </c>
    </row>
    <row r="15" spans="1:1" ht="15" customHeight="1" x14ac:dyDescent="0.45">
      <c r="A15" s="58" t="s">
        <v>374</v>
      </c>
    </row>
    <row r="16" spans="1:1" ht="15" customHeight="1" x14ac:dyDescent="0.45">
      <c r="A16" s="54" t="s">
        <v>375</v>
      </c>
    </row>
    <row r="17" spans="1:1" ht="15" customHeight="1" x14ac:dyDescent="0.45">
      <c r="A17" s="58" t="s">
        <v>4</v>
      </c>
    </row>
    <row r="18" spans="1:1" s="62" customFormat="1" ht="18" customHeight="1" x14ac:dyDescent="0.45">
      <c r="A18" s="64" t="s">
        <v>5</v>
      </c>
    </row>
    <row r="19" spans="1:1" ht="15" customHeight="1" x14ac:dyDescent="0.45">
      <c r="A19" s="54" t="s">
        <v>6</v>
      </c>
    </row>
    <row r="20" spans="1:1" s="62" customFormat="1" ht="18" customHeight="1" x14ac:dyDescent="0.45">
      <c r="A20" s="64" t="s">
        <v>7</v>
      </c>
    </row>
    <row r="21" spans="1:1" ht="15" customHeight="1" x14ac:dyDescent="0.45">
      <c r="A21" s="58" t="s">
        <v>8</v>
      </c>
    </row>
    <row r="22" spans="1:1" ht="15" customHeight="1" x14ac:dyDescent="0.45">
      <c r="A22" s="54" t="s">
        <v>9</v>
      </c>
    </row>
    <row r="23" spans="1:1" ht="15" customHeight="1" x14ac:dyDescent="0.45">
      <c r="A23" s="54" t="s">
        <v>10</v>
      </c>
    </row>
    <row r="24" spans="1:1" ht="15" customHeight="1" x14ac:dyDescent="0.45">
      <c r="A24" s="54" t="s">
        <v>11</v>
      </c>
    </row>
    <row r="25" spans="1:1" ht="15" customHeight="1" x14ac:dyDescent="0.45">
      <c r="A25" s="54" t="s">
        <v>12</v>
      </c>
    </row>
    <row r="26" spans="1:1" ht="15" customHeight="1" x14ac:dyDescent="0.45">
      <c r="A26" s="54" t="s">
        <v>13</v>
      </c>
    </row>
    <row r="27" spans="1:1" ht="15" customHeight="1" x14ac:dyDescent="0.45">
      <c r="A27" s="54" t="s">
        <v>14</v>
      </c>
    </row>
    <row r="28" spans="1:1" ht="20.45" customHeight="1" x14ac:dyDescent="0.45">
      <c r="A28" s="64" t="s">
        <v>15</v>
      </c>
    </row>
    <row r="29" spans="1:1" ht="15" customHeight="1" x14ac:dyDescent="0.45">
      <c r="A29" s="58" t="s">
        <v>376</v>
      </c>
    </row>
    <row r="30" spans="1:1" ht="15" customHeight="1" x14ac:dyDescent="0.45">
      <c r="A30" s="58" t="s">
        <v>377</v>
      </c>
    </row>
    <row r="31" spans="1:1" ht="15" customHeight="1" x14ac:dyDescent="0.45"/>
    <row r="32" spans="1:1" ht="15" customHeight="1" x14ac:dyDescent="0.45">
      <c r="A32" s="60" t="s">
        <v>360</v>
      </c>
    </row>
    <row r="33" spans="1:1" ht="15" customHeight="1" x14ac:dyDescent="0.45">
      <c r="A33" s="54" t="s">
        <v>404</v>
      </c>
    </row>
    <row r="34" spans="1:1" ht="15" customHeight="1" x14ac:dyDescent="0.45">
      <c r="A34" s="54" t="s">
        <v>1667</v>
      </c>
    </row>
    <row r="35" spans="1:1" ht="15" customHeight="1" x14ac:dyDescent="0.45">
      <c r="A35" s="54" t="s">
        <v>1670</v>
      </c>
    </row>
    <row r="36" spans="1:1" ht="15" customHeight="1" x14ac:dyDescent="0.45"/>
    <row r="37" spans="1:1" ht="15" customHeight="1" x14ac:dyDescent="0.45"/>
    <row r="38" spans="1:1" ht="15" customHeight="1" x14ac:dyDescent="0.45"/>
    <row r="39" spans="1:1" ht="15" customHeight="1" x14ac:dyDescent="0.45"/>
    <row r="40" spans="1:1" ht="15" customHeight="1" x14ac:dyDescent="0.45"/>
    <row r="41" spans="1:1" ht="15" customHeight="1" x14ac:dyDescent="0.45"/>
    <row r="42" spans="1:1" ht="15" customHeight="1" x14ac:dyDescent="0.45"/>
  </sheetData>
  <sheetProtection algorithmName="SHA-512" hashValue="KZNlYI0WiBmRcgL1UTO2W0QnikQV0eekWud+kuLFru6amWxLm3Q+kL4oAaSkNiD9/+mRLNSSMbV3TQOACLiEGQ==" saltValue="SWsgSgg8zSyojarIMEaZHg==" spinCount="100000" sheet="1" objects="1" scenarios="1"/>
  <pageMargins left="0.7" right="0.7" top="0.75" bottom="0.75" header="0.3" footer="0.3"/>
  <pageSetup orientation="portrait" horizontalDpi="300" verticalDpi="1200" r:id="rId1"/>
  <headerFooter differentFirst="1">
    <firstHeader>&amp;L&amp;"Trebuchet MS,Bold"&amp;18Proposition 123: Concessionary Debt Program - Multifamily Finance</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EFA52-9E41-4A92-B4C8-BD506DB257B0}">
  <sheetPr>
    <tabColor theme="9" tint="0.39997558519241921"/>
  </sheetPr>
  <dimension ref="A1:C181"/>
  <sheetViews>
    <sheetView zoomScaleNormal="100" workbookViewId="0">
      <selection activeCell="B4" sqref="B4"/>
    </sheetView>
  </sheetViews>
  <sheetFormatPr defaultColWidth="8.86328125" defaultRowHeight="14.25" x14ac:dyDescent="0.45"/>
  <cols>
    <col min="1" max="1" width="59.3984375" style="54" customWidth="1"/>
    <col min="2" max="2" width="83.86328125" style="54" customWidth="1"/>
    <col min="3" max="3" width="25.1328125" style="54" customWidth="1"/>
    <col min="4" max="4" width="26.1328125" style="54" customWidth="1"/>
    <col min="5" max="16384" width="8.86328125" style="54"/>
  </cols>
  <sheetData>
    <row r="1" spans="1:3" s="62" customFormat="1" ht="30" customHeight="1" x14ac:dyDescent="0.45">
      <c r="A1" s="63" t="s">
        <v>75</v>
      </c>
      <c r="B1" s="65"/>
    </row>
    <row r="2" spans="1:3" ht="78" customHeight="1" x14ac:dyDescent="0.45">
      <c r="A2" s="526" t="s">
        <v>371</v>
      </c>
      <c r="B2" s="526"/>
    </row>
    <row r="3" spans="1:3" x14ac:dyDescent="0.45">
      <c r="A3" s="527" t="s">
        <v>436</v>
      </c>
      <c r="B3" s="528"/>
    </row>
    <row r="4" spans="1:3" x14ac:dyDescent="0.45">
      <c r="A4" s="369" t="s">
        <v>76</v>
      </c>
      <c r="B4" s="459"/>
    </row>
    <row r="5" spans="1:3" x14ac:dyDescent="0.45">
      <c r="A5" s="369" t="s">
        <v>81</v>
      </c>
      <c r="B5" s="458"/>
    </row>
    <row r="6" spans="1:3" x14ac:dyDescent="0.45">
      <c r="A6" s="369" t="s">
        <v>82</v>
      </c>
      <c r="B6" s="458"/>
    </row>
    <row r="7" spans="1:3" x14ac:dyDescent="0.45">
      <c r="A7" s="369" t="s">
        <v>83</v>
      </c>
      <c r="B7" s="458"/>
    </row>
    <row r="8" spans="1:3" x14ac:dyDescent="0.45">
      <c r="A8" s="376" t="s">
        <v>378</v>
      </c>
      <c r="B8" s="458"/>
    </row>
    <row r="9" spans="1:3" x14ac:dyDescent="0.45">
      <c r="A9" s="369" t="s">
        <v>77</v>
      </c>
      <c r="B9" s="458"/>
    </row>
    <row r="10" spans="1:3" s="62" customFormat="1" x14ac:dyDescent="0.45">
      <c r="A10" s="369" t="s">
        <v>78</v>
      </c>
      <c r="B10" s="458"/>
      <c r="C10" s="54"/>
    </row>
    <row r="11" spans="1:3" x14ac:dyDescent="0.45">
      <c r="A11" s="369" t="s">
        <v>379</v>
      </c>
      <c r="B11" s="458"/>
    </row>
    <row r="12" spans="1:3" x14ac:dyDescent="0.45">
      <c r="A12" s="369" t="s">
        <v>79</v>
      </c>
      <c r="B12" s="458"/>
    </row>
    <row r="13" spans="1:3" x14ac:dyDescent="0.45">
      <c r="A13" s="529"/>
      <c r="B13" s="529"/>
    </row>
    <row r="14" spans="1:3" ht="15.4" x14ac:dyDescent="0.45">
      <c r="A14" s="460" t="s">
        <v>80</v>
      </c>
      <c r="B14" s="461"/>
      <c r="C14" s="62"/>
    </row>
    <row r="15" spans="1:3" x14ac:dyDescent="0.45">
      <c r="A15" s="369" t="s">
        <v>76</v>
      </c>
      <c r="B15" s="459"/>
    </row>
    <row r="16" spans="1:3" x14ac:dyDescent="0.45">
      <c r="A16" s="369" t="s">
        <v>81</v>
      </c>
      <c r="B16" s="458"/>
    </row>
    <row r="17" spans="1:3" x14ac:dyDescent="0.45">
      <c r="A17" s="369" t="s">
        <v>82</v>
      </c>
      <c r="B17" s="458"/>
    </row>
    <row r="18" spans="1:3" x14ac:dyDescent="0.45">
      <c r="A18" s="369" t="s">
        <v>83</v>
      </c>
      <c r="B18" s="458"/>
    </row>
    <row r="19" spans="1:3" x14ac:dyDescent="0.45">
      <c r="A19" s="376" t="s">
        <v>378</v>
      </c>
      <c r="B19" s="458"/>
    </row>
    <row r="20" spans="1:3" x14ac:dyDescent="0.45">
      <c r="A20" s="369" t="s">
        <v>77</v>
      </c>
      <c r="B20" s="458"/>
    </row>
    <row r="21" spans="1:3" x14ac:dyDescent="0.45">
      <c r="A21" s="369" t="s">
        <v>78</v>
      </c>
      <c r="B21" s="458"/>
    </row>
    <row r="22" spans="1:3" x14ac:dyDescent="0.45">
      <c r="A22" s="369" t="s">
        <v>379</v>
      </c>
      <c r="B22" s="458"/>
    </row>
    <row r="23" spans="1:3" x14ac:dyDescent="0.45">
      <c r="A23" s="369" t="s">
        <v>79</v>
      </c>
      <c r="B23" s="458"/>
    </row>
    <row r="25" spans="1:3" x14ac:dyDescent="0.45">
      <c r="A25" s="364" t="s">
        <v>578</v>
      </c>
      <c r="B25" s="365"/>
      <c r="C25" s="366"/>
    </row>
    <row r="26" spans="1:3" x14ac:dyDescent="0.45">
      <c r="A26" s="367" t="s">
        <v>579</v>
      </c>
      <c r="B26" s="368"/>
      <c r="C26" s="366"/>
    </row>
    <row r="27" spans="1:3" x14ac:dyDescent="0.45">
      <c r="A27" s="367" t="s">
        <v>580</v>
      </c>
      <c r="B27" s="368"/>
      <c r="C27" s="366"/>
    </row>
    <row r="28" spans="1:3" x14ac:dyDescent="0.45">
      <c r="A28" s="369" t="s">
        <v>581</v>
      </c>
      <c r="B28" s="366"/>
      <c r="C28" s="366"/>
    </row>
    <row r="29" spans="1:3" x14ac:dyDescent="0.45">
      <c r="A29" s="370" t="s">
        <v>582</v>
      </c>
      <c r="B29" s="371" t="s">
        <v>583</v>
      </c>
      <c r="C29" s="366"/>
    </row>
    <row r="30" spans="1:3" x14ac:dyDescent="0.45">
      <c r="A30" s="372"/>
      <c r="B30" s="368"/>
      <c r="C30" s="366"/>
    </row>
    <row r="31" spans="1:3" x14ac:dyDescent="0.45">
      <c r="A31" s="372"/>
      <c r="B31" s="368"/>
      <c r="C31" s="366"/>
    </row>
    <row r="32" spans="1:3" x14ac:dyDescent="0.45">
      <c r="A32" s="372"/>
      <c r="B32" s="368"/>
      <c r="C32" s="366"/>
    </row>
    <row r="33" spans="1:3" x14ac:dyDescent="0.45">
      <c r="A33" s="372"/>
      <c r="B33" s="368"/>
      <c r="C33" s="366"/>
    </row>
    <row r="34" spans="1:3" x14ac:dyDescent="0.45">
      <c r="A34" s="372"/>
      <c r="B34" s="368"/>
      <c r="C34" s="366"/>
    </row>
    <row r="35" spans="1:3" ht="41.65" x14ac:dyDescent="0.45">
      <c r="A35" s="367" t="s">
        <v>584</v>
      </c>
      <c r="B35" s="373"/>
      <c r="C35" s="366"/>
    </row>
    <row r="36" spans="1:3" x14ac:dyDescent="0.45">
      <c r="A36" s="369" t="s">
        <v>585</v>
      </c>
      <c r="B36" s="366"/>
      <c r="C36" s="366"/>
    </row>
    <row r="37" spans="1:3" x14ac:dyDescent="0.45">
      <c r="A37" s="370" t="s">
        <v>586</v>
      </c>
      <c r="B37" s="371" t="s">
        <v>587</v>
      </c>
      <c r="C37" s="371" t="s">
        <v>588</v>
      </c>
    </row>
    <row r="38" spans="1:3" x14ac:dyDescent="0.45">
      <c r="A38" s="372"/>
      <c r="B38" s="374"/>
      <c r="C38" s="375"/>
    </row>
    <row r="39" spans="1:3" x14ac:dyDescent="0.45">
      <c r="A39" s="372"/>
      <c r="B39" s="374"/>
      <c r="C39" s="375"/>
    </row>
    <row r="40" spans="1:3" x14ac:dyDescent="0.45">
      <c r="A40" s="372"/>
      <c r="B40" s="374"/>
      <c r="C40" s="375"/>
    </row>
    <row r="41" spans="1:3" x14ac:dyDescent="0.45">
      <c r="A41" s="369" t="s">
        <v>589</v>
      </c>
      <c r="B41" s="369"/>
      <c r="C41" s="369"/>
    </row>
    <row r="42" spans="1:3" x14ac:dyDescent="0.45">
      <c r="A42" s="370" t="s">
        <v>590</v>
      </c>
      <c r="B42" s="371" t="s">
        <v>591</v>
      </c>
      <c r="C42" s="371" t="s">
        <v>588</v>
      </c>
    </row>
    <row r="43" spans="1:3" x14ac:dyDescent="0.45">
      <c r="A43" s="372"/>
      <c r="B43" s="374"/>
      <c r="C43" s="375"/>
    </row>
    <row r="44" spans="1:3" x14ac:dyDescent="0.45">
      <c r="A44" s="372"/>
      <c r="B44" s="374"/>
      <c r="C44" s="375"/>
    </row>
    <row r="45" spans="1:3" x14ac:dyDescent="0.45">
      <c r="A45" s="372"/>
      <c r="B45" s="374"/>
      <c r="C45" s="375"/>
    </row>
    <row r="46" spans="1:3" x14ac:dyDescent="0.45">
      <c r="A46" s="372"/>
      <c r="B46" s="374"/>
      <c r="C46" s="375"/>
    </row>
    <row r="47" spans="1:3" x14ac:dyDescent="0.45">
      <c r="A47" s="366"/>
      <c r="B47" s="366"/>
      <c r="C47" s="366"/>
    </row>
    <row r="48" spans="1:3" x14ac:dyDescent="0.45">
      <c r="A48" s="364" t="s">
        <v>592</v>
      </c>
      <c r="B48" s="365"/>
      <c r="C48" s="366"/>
    </row>
    <row r="49" spans="1:3" x14ac:dyDescent="0.45">
      <c r="A49" s="369" t="s">
        <v>76</v>
      </c>
      <c r="B49" s="368"/>
      <c r="C49" s="366"/>
    </row>
    <row r="50" spans="1:3" x14ac:dyDescent="0.45">
      <c r="A50" s="369" t="s">
        <v>81</v>
      </c>
      <c r="B50" s="368"/>
      <c r="C50" s="366"/>
    </row>
    <row r="51" spans="1:3" x14ac:dyDescent="0.45">
      <c r="A51" s="369" t="s">
        <v>82</v>
      </c>
      <c r="B51" s="368"/>
      <c r="C51" s="366"/>
    </row>
    <row r="52" spans="1:3" x14ac:dyDescent="0.45">
      <c r="A52" s="369" t="s">
        <v>83</v>
      </c>
      <c r="B52" s="368"/>
      <c r="C52" s="366"/>
    </row>
    <row r="53" spans="1:3" x14ac:dyDescent="0.45">
      <c r="A53" s="376" t="s">
        <v>378</v>
      </c>
      <c r="B53" s="368"/>
      <c r="C53" s="366"/>
    </row>
    <row r="54" spans="1:3" x14ac:dyDescent="0.45">
      <c r="A54" s="369" t="s">
        <v>77</v>
      </c>
      <c r="B54" s="368"/>
      <c r="C54" s="366"/>
    </row>
    <row r="55" spans="1:3" x14ac:dyDescent="0.45">
      <c r="A55" s="369" t="s">
        <v>78</v>
      </c>
      <c r="B55" s="368"/>
      <c r="C55" s="366"/>
    </row>
    <row r="56" spans="1:3" x14ac:dyDescent="0.45">
      <c r="A56" s="369" t="s">
        <v>379</v>
      </c>
      <c r="B56" s="368"/>
      <c r="C56" s="366"/>
    </row>
    <row r="57" spans="1:3" x14ac:dyDescent="0.45">
      <c r="A57" s="369" t="s">
        <v>79</v>
      </c>
      <c r="B57" s="377"/>
      <c r="C57" s="366"/>
    </row>
    <row r="58" spans="1:3" x14ac:dyDescent="0.45">
      <c r="A58" s="366"/>
      <c r="B58" s="366"/>
      <c r="C58" s="366"/>
    </row>
    <row r="59" spans="1:3" x14ac:dyDescent="0.45">
      <c r="A59" s="364" t="s">
        <v>593</v>
      </c>
      <c r="B59" s="365"/>
      <c r="C59" s="366"/>
    </row>
    <row r="60" spans="1:3" x14ac:dyDescent="0.45">
      <c r="A60" s="369" t="s">
        <v>76</v>
      </c>
      <c r="B60" s="368"/>
      <c r="C60" s="366"/>
    </row>
    <row r="61" spans="1:3" x14ac:dyDescent="0.45">
      <c r="A61" s="369" t="s">
        <v>81</v>
      </c>
      <c r="B61" s="368"/>
      <c r="C61" s="366"/>
    </row>
    <row r="62" spans="1:3" x14ac:dyDescent="0.45">
      <c r="A62" s="369" t="s">
        <v>82</v>
      </c>
      <c r="B62" s="368"/>
      <c r="C62" s="366"/>
    </row>
    <row r="63" spans="1:3" x14ac:dyDescent="0.45">
      <c r="A63" s="369" t="s">
        <v>83</v>
      </c>
      <c r="B63" s="368"/>
      <c r="C63" s="366"/>
    </row>
    <row r="64" spans="1:3" x14ac:dyDescent="0.45">
      <c r="A64" s="376" t="s">
        <v>378</v>
      </c>
      <c r="B64" s="368"/>
      <c r="C64" s="366"/>
    </row>
    <row r="65" spans="1:3" x14ac:dyDescent="0.45">
      <c r="A65" s="369" t="s">
        <v>77</v>
      </c>
      <c r="B65" s="368"/>
      <c r="C65" s="366"/>
    </row>
    <row r="66" spans="1:3" x14ac:dyDescent="0.45">
      <c r="A66" s="369" t="s">
        <v>78</v>
      </c>
      <c r="B66" s="368"/>
      <c r="C66" s="366"/>
    </row>
    <row r="67" spans="1:3" x14ac:dyDescent="0.45">
      <c r="A67" s="369" t="s">
        <v>379</v>
      </c>
      <c r="B67" s="368"/>
      <c r="C67" s="366"/>
    </row>
    <row r="68" spans="1:3" x14ac:dyDescent="0.45">
      <c r="A68" s="369" t="s">
        <v>79</v>
      </c>
      <c r="B68" s="368"/>
      <c r="C68" s="366"/>
    </row>
    <row r="69" spans="1:3" x14ac:dyDescent="0.45">
      <c r="A69" s="366"/>
      <c r="B69" s="366"/>
      <c r="C69" s="366"/>
    </row>
    <row r="70" spans="1:3" x14ac:dyDescent="0.45">
      <c r="A70" s="364" t="s">
        <v>594</v>
      </c>
      <c r="B70" s="365"/>
      <c r="C70" s="366"/>
    </row>
    <row r="71" spans="1:3" x14ac:dyDescent="0.45">
      <c r="A71" s="369" t="s">
        <v>76</v>
      </c>
      <c r="B71" s="368"/>
      <c r="C71" s="366"/>
    </row>
    <row r="72" spans="1:3" x14ac:dyDescent="0.45">
      <c r="A72" s="369" t="s">
        <v>81</v>
      </c>
      <c r="B72" s="368"/>
      <c r="C72" s="366"/>
    </row>
    <row r="73" spans="1:3" x14ac:dyDescent="0.45">
      <c r="A73" s="369" t="s">
        <v>82</v>
      </c>
      <c r="B73" s="368"/>
      <c r="C73" s="366"/>
    </row>
    <row r="74" spans="1:3" x14ac:dyDescent="0.45">
      <c r="A74" s="369" t="s">
        <v>83</v>
      </c>
      <c r="B74" s="368"/>
      <c r="C74" s="366"/>
    </row>
    <row r="75" spans="1:3" x14ac:dyDescent="0.45">
      <c r="A75" s="376" t="s">
        <v>378</v>
      </c>
      <c r="B75" s="368"/>
      <c r="C75" s="366"/>
    </row>
    <row r="76" spans="1:3" x14ac:dyDescent="0.45">
      <c r="A76" s="369" t="s">
        <v>77</v>
      </c>
      <c r="B76" s="368"/>
      <c r="C76" s="366"/>
    </row>
    <row r="77" spans="1:3" x14ac:dyDescent="0.45">
      <c r="A77" s="369" t="s">
        <v>78</v>
      </c>
      <c r="B77" s="368"/>
      <c r="C77" s="366"/>
    </row>
    <row r="78" spans="1:3" x14ac:dyDescent="0.45">
      <c r="A78" s="369" t="s">
        <v>379</v>
      </c>
      <c r="B78" s="368"/>
      <c r="C78" s="366"/>
    </row>
    <row r="79" spans="1:3" x14ac:dyDescent="0.45">
      <c r="A79" s="369" t="s">
        <v>79</v>
      </c>
      <c r="B79" s="368"/>
      <c r="C79" s="366"/>
    </row>
    <row r="80" spans="1:3" x14ac:dyDescent="0.45">
      <c r="A80" s="366"/>
      <c r="B80" s="366"/>
      <c r="C80" s="366"/>
    </row>
    <row r="81" spans="1:3" x14ac:dyDescent="0.45">
      <c r="A81" s="364" t="s">
        <v>595</v>
      </c>
      <c r="B81" s="365"/>
      <c r="C81" s="366"/>
    </row>
    <row r="82" spans="1:3" x14ac:dyDescent="0.45">
      <c r="A82" s="369" t="s">
        <v>76</v>
      </c>
      <c r="B82" s="368"/>
      <c r="C82" s="366"/>
    </row>
    <row r="83" spans="1:3" x14ac:dyDescent="0.45">
      <c r="A83" s="369" t="s">
        <v>81</v>
      </c>
      <c r="B83" s="368"/>
      <c r="C83" s="366"/>
    </row>
    <row r="84" spans="1:3" x14ac:dyDescent="0.45">
      <c r="A84" s="369" t="s">
        <v>82</v>
      </c>
      <c r="B84" s="368"/>
      <c r="C84" s="366"/>
    </row>
    <row r="85" spans="1:3" x14ac:dyDescent="0.45">
      <c r="A85" s="369" t="s">
        <v>83</v>
      </c>
      <c r="B85" s="368"/>
      <c r="C85" s="366"/>
    </row>
    <row r="86" spans="1:3" x14ac:dyDescent="0.45">
      <c r="A86" s="376" t="s">
        <v>378</v>
      </c>
      <c r="B86" s="368"/>
      <c r="C86" s="366"/>
    </row>
    <row r="87" spans="1:3" x14ac:dyDescent="0.45">
      <c r="A87" s="369" t="s">
        <v>77</v>
      </c>
      <c r="B87" s="368"/>
      <c r="C87" s="366"/>
    </row>
    <row r="88" spans="1:3" x14ac:dyDescent="0.45">
      <c r="A88" s="369" t="s">
        <v>78</v>
      </c>
      <c r="B88" s="368"/>
      <c r="C88" s="366"/>
    </row>
    <row r="89" spans="1:3" x14ac:dyDescent="0.45">
      <c r="A89" s="369" t="s">
        <v>379</v>
      </c>
      <c r="B89" s="368"/>
      <c r="C89" s="366"/>
    </row>
    <row r="90" spans="1:3" x14ac:dyDescent="0.45">
      <c r="A90" s="369" t="s">
        <v>79</v>
      </c>
      <c r="B90" s="368"/>
      <c r="C90" s="366"/>
    </row>
    <row r="91" spans="1:3" x14ac:dyDescent="0.45">
      <c r="A91" s="369" t="s">
        <v>596</v>
      </c>
      <c r="B91" s="368"/>
      <c r="C91" s="366"/>
    </row>
    <row r="92" spans="1:3" x14ac:dyDescent="0.45">
      <c r="A92" s="369" t="s">
        <v>597</v>
      </c>
      <c r="B92" s="368"/>
      <c r="C92" s="366"/>
    </row>
    <row r="93" spans="1:3" x14ac:dyDescent="0.45">
      <c r="A93" s="369" t="s">
        <v>598</v>
      </c>
      <c r="B93" s="368"/>
      <c r="C93" s="366"/>
    </row>
    <row r="94" spans="1:3" x14ac:dyDescent="0.45">
      <c r="A94" s="366"/>
      <c r="B94" s="366"/>
      <c r="C94" s="366"/>
    </row>
    <row r="95" spans="1:3" x14ac:dyDescent="0.45">
      <c r="A95" s="364" t="s">
        <v>599</v>
      </c>
      <c r="B95" s="365"/>
      <c r="C95" s="366"/>
    </row>
    <row r="96" spans="1:3" x14ac:dyDescent="0.45">
      <c r="A96" s="369" t="s">
        <v>76</v>
      </c>
      <c r="B96" s="368"/>
      <c r="C96" s="366"/>
    </row>
    <row r="97" spans="1:3" x14ac:dyDescent="0.45">
      <c r="A97" s="369" t="s">
        <v>81</v>
      </c>
      <c r="B97" s="368"/>
      <c r="C97" s="366"/>
    </row>
    <row r="98" spans="1:3" x14ac:dyDescent="0.45">
      <c r="A98" s="369" t="s">
        <v>82</v>
      </c>
      <c r="B98" s="368"/>
      <c r="C98" s="366"/>
    </row>
    <row r="99" spans="1:3" x14ac:dyDescent="0.45">
      <c r="A99" s="369" t="s">
        <v>83</v>
      </c>
      <c r="B99" s="368"/>
      <c r="C99" s="366"/>
    </row>
    <row r="100" spans="1:3" x14ac:dyDescent="0.45">
      <c r="A100" s="376" t="s">
        <v>378</v>
      </c>
      <c r="B100" s="368"/>
      <c r="C100" s="366"/>
    </row>
    <row r="101" spans="1:3" x14ac:dyDescent="0.45">
      <c r="A101" s="369" t="s">
        <v>77</v>
      </c>
      <c r="B101" s="368"/>
      <c r="C101" s="366"/>
    </row>
    <row r="102" spans="1:3" x14ac:dyDescent="0.45">
      <c r="A102" s="369" t="s">
        <v>78</v>
      </c>
      <c r="B102" s="368"/>
      <c r="C102" s="366"/>
    </row>
    <row r="103" spans="1:3" x14ac:dyDescent="0.45">
      <c r="A103" s="369" t="s">
        <v>379</v>
      </c>
      <c r="B103" s="368"/>
      <c r="C103" s="366"/>
    </row>
    <row r="104" spans="1:3" x14ac:dyDescent="0.45">
      <c r="A104" s="369" t="s">
        <v>79</v>
      </c>
      <c r="B104" s="368"/>
      <c r="C104" s="366"/>
    </row>
    <row r="105" spans="1:3" x14ac:dyDescent="0.45">
      <c r="A105" s="366"/>
      <c r="B105" s="366"/>
      <c r="C105" s="366"/>
    </row>
    <row r="106" spans="1:3" x14ac:dyDescent="0.45">
      <c r="A106" s="364" t="s">
        <v>600</v>
      </c>
      <c r="B106" s="365"/>
      <c r="C106" s="366"/>
    </row>
    <row r="107" spans="1:3" x14ac:dyDescent="0.45">
      <c r="A107" s="369" t="s">
        <v>76</v>
      </c>
      <c r="B107" s="368"/>
      <c r="C107" s="366"/>
    </row>
    <row r="108" spans="1:3" x14ac:dyDescent="0.45">
      <c r="A108" s="369" t="s">
        <v>81</v>
      </c>
      <c r="B108" s="368"/>
      <c r="C108" s="366"/>
    </row>
    <row r="109" spans="1:3" x14ac:dyDescent="0.45">
      <c r="A109" s="369" t="s">
        <v>82</v>
      </c>
      <c r="B109" s="368"/>
      <c r="C109" s="366"/>
    </row>
    <row r="110" spans="1:3" x14ac:dyDescent="0.45">
      <c r="A110" s="369" t="s">
        <v>83</v>
      </c>
      <c r="B110" s="368"/>
      <c r="C110" s="366"/>
    </row>
    <row r="111" spans="1:3" x14ac:dyDescent="0.45">
      <c r="A111" s="376" t="s">
        <v>378</v>
      </c>
      <c r="B111" s="368"/>
      <c r="C111" s="366"/>
    </row>
    <row r="112" spans="1:3" x14ac:dyDescent="0.45">
      <c r="A112" s="369" t="s">
        <v>77</v>
      </c>
      <c r="B112" s="368"/>
      <c r="C112" s="366"/>
    </row>
    <row r="113" spans="1:3" x14ac:dyDescent="0.45">
      <c r="A113" s="369" t="s">
        <v>78</v>
      </c>
      <c r="B113" s="368"/>
      <c r="C113" s="366"/>
    </row>
    <row r="114" spans="1:3" x14ac:dyDescent="0.45">
      <c r="A114" s="369" t="s">
        <v>379</v>
      </c>
      <c r="B114" s="368"/>
      <c r="C114" s="366"/>
    </row>
    <row r="115" spans="1:3" x14ac:dyDescent="0.45">
      <c r="A115" s="369" t="s">
        <v>79</v>
      </c>
      <c r="B115" s="368"/>
      <c r="C115" s="366"/>
    </row>
    <row r="116" spans="1:3" x14ac:dyDescent="0.45">
      <c r="A116" s="366"/>
      <c r="B116" s="366"/>
      <c r="C116" s="366"/>
    </row>
    <row r="117" spans="1:3" x14ac:dyDescent="0.45">
      <c r="A117" s="364" t="s">
        <v>601</v>
      </c>
      <c r="B117" s="365"/>
      <c r="C117" s="366"/>
    </row>
    <row r="118" spans="1:3" x14ac:dyDescent="0.45">
      <c r="A118" s="369" t="s">
        <v>76</v>
      </c>
      <c r="B118" s="368"/>
      <c r="C118" s="366"/>
    </row>
    <row r="119" spans="1:3" x14ac:dyDescent="0.45">
      <c r="A119" s="369" t="s">
        <v>81</v>
      </c>
      <c r="B119" s="368"/>
      <c r="C119" s="366"/>
    </row>
    <row r="120" spans="1:3" x14ac:dyDescent="0.45">
      <c r="A120" s="369" t="s">
        <v>82</v>
      </c>
      <c r="B120" s="368"/>
      <c r="C120" s="366"/>
    </row>
    <row r="121" spans="1:3" x14ac:dyDescent="0.45">
      <c r="A121" s="369" t="s">
        <v>83</v>
      </c>
      <c r="B121" s="368"/>
      <c r="C121" s="366"/>
    </row>
    <row r="122" spans="1:3" x14ac:dyDescent="0.45">
      <c r="A122" s="376" t="s">
        <v>378</v>
      </c>
      <c r="B122" s="368"/>
      <c r="C122" s="366"/>
    </row>
    <row r="123" spans="1:3" x14ac:dyDescent="0.45">
      <c r="A123" s="369" t="s">
        <v>77</v>
      </c>
      <c r="B123" s="368"/>
      <c r="C123" s="366"/>
    </row>
    <row r="124" spans="1:3" x14ac:dyDescent="0.45">
      <c r="A124" s="369" t="s">
        <v>78</v>
      </c>
      <c r="B124" s="368"/>
      <c r="C124" s="366"/>
    </row>
    <row r="125" spans="1:3" x14ac:dyDescent="0.45">
      <c r="A125" s="369" t="s">
        <v>379</v>
      </c>
      <c r="B125" s="368"/>
      <c r="C125" s="366"/>
    </row>
    <row r="126" spans="1:3" x14ac:dyDescent="0.45">
      <c r="A126" s="369" t="s">
        <v>79</v>
      </c>
      <c r="B126" s="368"/>
      <c r="C126" s="366"/>
    </row>
    <row r="127" spans="1:3" x14ac:dyDescent="0.45">
      <c r="A127" s="366"/>
      <c r="B127" s="366"/>
      <c r="C127" s="366"/>
    </row>
    <row r="128" spans="1:3" x14ac:dyDescent="0.45">
      <c r="A128" s="364" t="s">
        <v>602</v>
      </c>
      <c r="B128" s="365"/>
      <c r="C128" s="366"/>
    </row>
    <row r="129" spans="1:3" x14ac:dyDescent="0.45">
      <c r="A129" s="369" t="s">
        <v>76</v>
      </c>
      <c r="B129" s="368"/>
      <c r="C129" s="366"/>
    </row>
    <row r="130" spans="1:3" x14ac:dyDescent="0.45">
      <c r="A130" s="369" t="s">
        <v>81</v>
      </c>
      <c r="B130" s="368"/>
      <c r="C130" s="366"/>
    </row>
    <row r="131" spans="1:3" x14ac:dyDescent="0.45">
      <c r="A131" s="369" t="s">
        <v>82</v>
      </c>
      <c r="B131" s="368"/>
      <c r="C131" s="366"/>
    </row>
    <row r="132" spans="1:3" x14ac:dyDescent="0.45">
      <c r="A132" s="369" t="s">
        <v>83</v>
      </c>
      <c r="B132" s="368"/>
      <c r="C132" s="366"/>
    </row>
    <row r="133" spans="1:3" x14ac:dyDescent="0.45">
      <c r="A133" s="376" t="s">
        <v>378</v>
      </c>
      <c r="B133" s="368"/>
      <c r="C133" s="366"/>
    </row>
    <row r="134" spans="1:3" x14ac:dyDescent="0.45">
      <c r="A134" s="369" t="s">
        <v>77</v>
      </c>
      <c r="B134" s="368"/>
      <c r="C134" s="366"/>
    </row>
    <row r="135" spans="1:3" x14ac:dyDescent="0.45">
      <c r="A135" s="369" t="s">
        <v>78</v>
      </c>
      <c r="B135" s="368"/>
      <c r="C135" s="366"/>
    </row>
    <row r="136" spans="1:3" x14ac:dyDescent="0.45">
      <c r="A136" s="369" t="s">
        <v>379</v>
      </c>
      <c r="B136" s="368"/>
      <c r="C136" s="366"/>
    </row>
    <row r="137" spans="1:3" x14ac:dyDescent="0.45">
      <c r="A137" s="369" t="s">
        <v>79</v>
      </c>
      <c r="B137" s="368"/>
      <c r="C137" s="366"/>
    </row>
    <row r="138" spans="1:3" x14ac:dyDescent="0.45">
      <c r="A138" s="366"/>
      <c r="B138" s="366"/>
      <c r="C138" s="366"/>
    </row>
    <row r="139" spans="1:3" x14ac:dyDescent="0.45">
      <c r="A139" s="364" t="s">
        <v>603</v>
      </c>
      <c r="B139" s="365"/>
      <c r="C139" s="366"/>
    </row>
    <row r="140" spans="1:3" x14ac:dyDescent="0.45">
      <c r="A140" s="369" t="s">
        <v>76</v>
      </c>
      <c r="B140" s="368"/>
      <c r="C140" s="366"/>
    </row>
    <row r="141" spans="1:3" x14ac:dyDescent="0.45">
      <c r="A141" s="369" t="s">
        <v>81</v>
      </c>
      <c r="B141" s="368"/>
      <c r="C141" s="366"/>
    </row>
    <row r="142" spans="1:3" x14ac:dyDescent="0.45">
      <c r="A142" s="369" t="s">
        <v>82</v>
      </c>
      <c r="B142" s="368"/>
      <c r="C142" s="366"/>
    </row>
    <row r="143" spans="1:3" x14ac:dyDescent="0.45">
      <c r="A143" s="369" t="s">
        <v>83</v>
      </c>
      <c r="B143" s="368"/>
      <c r="C143" s="366"/>
    </row>
    <row r="144" spans="1:3" x14ac:dyDescent="0.45">
      <c r="A144" s="376" t="s">
        <v>378</v>
      </c>
      <c r="B144" s="368"/>
      <c r="C144" s="366"/>
    </row>
    <row r="145" spans="1:3" x14ac:dyDescent="0.45">
      <c r="A145" s="369" t="s">
        <v>77</v>
      </c>
      <c r="B145" s="368"/>
      <c r="C145" s="366"/>
    </row>
    <row r="146" spans="1:3" x14ac:dyDescent="0.45">
      <c r="A146" s="369" t="s">
        <v>78</v>
      </c>
      <c r="B146" s="368"/>
      <c r="C146" s="366"/>
    </row>
    <row r="147" spans="1:3" x14ac:dyDescent="0.45">
      <c r="A147" s="369" t="s">
        <v>379</v>
      </c>
      <c r="B147" s="368"/>
      <c r="C147" s="366"/>
    </row>
    <row r="148" spans="1:3" x14ac:dyDescent="0.45">
      <c r="A148" s="369" t="s">
        <v>79</v>
      </c>
      <c r="B148" s="368"/>
      <c r="C148" s="366"/>
    </row>
    <row r="149" spans="1:3" x14ac:dyDescent="0.45">
      <c r="A149" s="366"/>
      <c r="B149" s="366"/>
      <c r="C149" s="366"/>
    </row>
    <row r="150" spans="1:3" x14ac:dyDescent="0.45">
      <c r="A150" s="364" t="s">
        <v>604</v>
      </c>
      <c r="B150" s="365"/>
      <c r="C150" s="366"/>
    </row>
    <row r="151" spans="1:3" x14ac:dyDescent="0.45">
      <c r="A151" s="369" t="s">
        <v>76</v>
      </c>
      <c r="B151" s="368"/>
      <c r="C151" s="366"/>
    </row>
    <row r="152" spans="1:3" x14ac:dyDescent="0.45">
      <c r="A152" s="369" t="s">
        <v>81</v>
      </c>
      <c r="B152" s="368"/>
      <c r="C152" s="366"/>
    </row>
    <row r="153" spans="1:3" x14ac:dyDescent="0.45">
      <c r="A153" s="369" t="s">
        <v>82</v>
      </c>
      <c r="B153" s="368"/>
      <c r="C153" s="366"/>
    </row>
    <row r="154" spans="1:3" x14ac:dyDescent="0.45">
      <c r="A154" s="369" t="s">
        <v>83</v>
      </c>
      <c r="B154" s="368"/>
      <c r="C154" s="366"/>
    </row>
    <row r="155" spans="1:3" x14ac:dyDescent="0.45">
      <c r="A155" s="376" t="s">
        <v>378</v>
      </c>
      <c r="B155" s="368"/>
      <c r="C155" s="366"/>
    </row>
    <row r="156" spans="1:3" x14ac:dyDescent="0.45">
      <c r="A156" s="369" t="s">
        <v>77</v>
      </c>
      <c r="B156" s="368"/>
      <c r="C156" s="366"/>
    </row>
    <row r="157" spans="1:3" x14ac:dyDescent="0.45">
      <c r="A157" s="369" t="s">
        <v>78</v>
      </c>
      <c r="B157" s="368"/>
      <c r="C157" s="366"/>
    </row>
    <row r="158" spans="1:3" x14ac:dyDescent="0.45">
      <c r="A158" s="369" t="s">
        <v>379</v>
      </c>
      <c r="B158" s="368"/>
      <c r="C158" s="366"/>
    </row>
    <row r="159" spans="1:3" x14ac:dyDescent="0.45">
      <c r="A159" s="369" t="s">
        <v>79</v>
      </c>
      <c r="B159" s="368"/>
      <c r="C159" s="366"/>
    </row>
    <row r="160" spans="1:3" x14ac:dyDescent="0.45">
      <c r="A160" s="366"/>
      <c r="B160" s="366"/>
      <c r="C160" s="366"/>
    </row>
    <row r="161" spans="1:3" x14ac:dyDescent="0.45">
      <c r="A161" s="364" t="s">
        <v>605</v>
      </c>
      <c r="B161" s="365"/>
      <c r="C161" s="366"/>
    </row>
    <row r="162" spans="1:3" x14ac:dyDescent="0.45">
      <c r="A162" s="369" t="s">
        <v>76</v>
      </c>
      <c r="B162" s="368"/>
      <c r="C162" s="366"/>
    </row>
    <row r="163" spans="1:3" x14ac:dyDescent="0.45">
      <c r="A163" s="369" t="s">
        <v>81</v>
      </c>
      <c r="B163" s="368"/>
      <c r="C163" s="366"/>
    </row>
    <row r="164" spans="1:3" x14ac:dyDescent="0.45">
      <c r="A164" s="369" t="s">
        <v>82</v>
      </c>
      <c r="B164" s="368"/>
      <c r="C164" s="366"/>
    </row>
    <row r="165" spans="1:3" x14ac:dyDescent="0.45">
      <c r="A165" s="369" t="s">
        <v>83</v>
      </c>
      <c r="B165" s="368"/>
      <c r="C165" s="366"/>
    </row>
    <row r="166" spans="1:3" x14ac:dyDescent="0.45">
      <c r="A166" s="376" t="s">
        <v>378</v>
      </c>
      <c r="B166" s="368"/>
      <c r="C166" s="366"/>
    </row>
    <row r="167" spans="1:3" x14ac:dyDescent="0.45">
      <c r="A167" s="369" t="s">
        <v>77</v>
      </c>
      <c r="B167" s="368"/>
      <c r="C167" s="366"/>
    </row>
    <row r="168" spans="1:3" x14ac:dyDescent="0.45">
      <c r="A168" s="369" t="s">
        <v>78</v>
      </c>
      <c r="B168" s="368"/>
      <c r="C168" s="366"/>
    </row>
    <row r="169" spans="1:3" x14ac:dyDescent="0.45">
      <c r="A169" s="369" t="s">
        <v>379</v>
      </c>
      <c r="B169" s="368"/>
      <c r="C169" s="366"/>
    </row>
    <row r="170" spans="1:3" x14ac:dyDescent="0.45">
      <c r="A170" s="369" t="s">
        <v>79</v>
      </c>
      <c r="B170" s="368"/>
      <c r="C170" s="366"/>
    </row>
    <row r="171" spans="1:3" x14ac:dyDescent="0.45">
      <c r="A171" s="366"/>
      <c r="B171" s="366"/>
      <c r="C171" s="366"/>
    </row>
    <row r="172" spans="1:3" x14ac:dyDescent="0.45">
      <c r="A172" s="364" t="s">
        <v>606</v>
      </c>
      <c r="B172" s="365"/>
      <c r="C172" s="366"/>
    </row>
    <row r="173" spans="1:3" x14ac:dyDescent="0.45">
      <c r="A173" s="369" t="s">
        <v>76</v>
      </c>
      <c r="B173" s="368"/>
      <c r="C173" s="366"/>
    </row>
    <row r="174" spans="1:3" x14ac:dyDescent="0.45">
      <c r="A174" s="369" t="s">
        <v>81</v>
      </c>
      <c r="B174" s="368"/>
      <c r="C174" s="366"/>
    </row>
    <row r="175" spans="1:3" x14ac:dyDescent="0.45">
      <c r="A175" s="369" t="s">
        <v>82</v>
      </c>
      <c r="B175" s="368"/>
      <c r="C175" s="366"/>
    </row>
    <row r="176" spans="1:3" x14ac:dyDescent="0.45">
      <c r="A176" s="369" t="s">
        <v>83</v>
      </c>
      <c r="B176" s="368"/>
      <c r="C176" s="366"/>
    </row>
    <row r="177" spans="1:3" x14ac:dyDescent="0.45">
      <c r="A177" s="376" t="s">
        <v>378</v>
      </c>
      <c r="B177" s="368"/>
      <c r="C177" s="366"/>
    </row>
    <row r="178" spans="1:3" x14ac:dyDescent="0.45">
      <c r="A178" s="369" t="s">
        <v>77</v>
      </c>
      <c r="B178" s="368"/>
      <c r="C178" s="366"/>
    </row>
    <row r="179" spans="1:3" x14ac:dyDescent="0.45">
      <c r="A179" s="369" t="s">
        <v>78</v>
      </c>
      <c r="B179" s="368"/>
      <c r="C179" s="366"/>
    </row>
    <row r="180" spans="1:3" x14ac:dyDescent="0.45">
      <c r="A180" s="369" t="s">
        <v>379</v>
      </c>
      <c r="B180" s="368"/>
      <c r="C180" s="366"/>
    </row>
    <row r="181" spans="1:3" x14ac:dyDescent="0.45">
      <c r="A181" s="369" t="s">
        <v>79</v>
      </c>
      <c r="B181" s="368"/>
      <c r="C181" s="366"/>
    </row>
  </sheetData>
  <sheetProtection algorithmName="SHA-512" hashValue="MYG1P4XN8QM6DbJrfWbC05vz1ID+5df/8V/Ce7imxGTmjhSO76mEmxo1edGLNYD32qOL90j2zeiwUismWUe/ww==" saltValue="b5yfF+lesUzF2A3gaF2SZg==" spinCount="100000" sheet="1" objects="1" scenarios="1"/>
  <mergeCells count="3">
    <mergeCell ref="A2:B2"/>
    <mergeCell ref="A3:B3"/>
    <mergeCell ref="A13:B13"/>
  </mergeCells>
  <dataValidations count="8">
    <dataValidation type="textLength" operator="lessThanOrEqual" allowBlank="1" showInputMessage="1" showErrorMessage="1" errorTitle="50 Character Limit" error="Must be less than 50 characters" sqref="B15 B49 B60 B71 B82 B96 B107 B118 B129 B140 B151 B162 B173 B4" xr:uid="{76AEC3FE-0A38-49CD-9C72-E6CEC7C61D34}">
      <formula1>50</formula1>
    </dataValidation>
    <dataValidation type="custom" allowBlank="1" showInputMessage="1" showErrorMessage="1" sqref="B19 B53 B64 B75 B86 B100 B111 B122 B133 B144 B155 B166 B177 B8" xr:uid="{D584379B-8973-4FAF-8956-3BAD9BF20A8B}">
      <formula1>AND(B8&gt;11111,B8&lt;99999)</formula1>
    </dataValidation>
    <dataValidation type="custom" allowBlank="1" showInputMessage="1" showErrorMessage="1" errorTitle="Numbers Only" error="Please enter a ten digit number" sqref="B22 B56 B67 B78 B89 B92 B103 B114 B125 B136 B147 B158 B169 B180 B11" xr:uid="{0F1910C7-253B-48AD-AF88-23BAF64896EB}">
      <formula1>AND(B11&gt;1111111111,B11&lt;9999999999)</formula1>
    </dataValidation>
    <dataValidation allowBlank="1" showInputMessage="1" showErrorMessage="1" errorTitle="State Equity Factor" error="Please enter a number for State Equity Factor and ensure that the number does not exceed 4 deimals." sqref="B20:B21 B54:B55 B65:B66 B76:B77 B87:B88 B101:B102 B112:B113 B123:B124 B134:B135 B145:B146 B156:B157 B167:B168 B178:B179 B9:B10" xr:uid="{586F7464-7809-4C9C-90B8-E0C7364FC7AA}"/>
    <dataValidation type="list" allowBlank="1" showInputMessage="1" showErrorMessage="1" sqref="B26:B27" xr:uid="{2669B722-1A56-4FCC-8E2C-62D03DA07AE0}">
      <formula1>"Yes,No"</formula1>
    </dataValidation>
    <dataValidation type="list" allowBlank="1" showInputMessage="1" showErrorMessage="1" sqref="B52" xr:uid="{715EE127-2A51-4E83-89D9-BE10760D1E40}">
      <formula1>"AL, AK, AZ, AR, CA, CO, CT, DE, FL, GA, HI, ID, IL, IN, IA, KS, KY, LA, ME, MD, MA, MI, MN, MS, MO, MT, NE, NV, NH, NJ, NM, NY, NC, ND, OH, OK, OR, PA, RI, SC, SD, TN, TX, UT, VT, VA, WA, WV, WI, WY"</formula1>
    </dataValidation>
    <dataValidation type="list" allowBlank="1" showInputMessage="1" showErrorMessage="1" errorTitle="State Equity Factor" error="Please enter a number for State Equity Factor and ensure that the number does not exceed 4 deimals." sqref="B91" xr:uid="{560EE200-DA19-4EF7-A83E-2508FD19D7D5}">
      <formula1>"501c3,501c4,Tax-Exempt Under 501a,Public Housing Authority,General Partnership,Limited Partnership,Limited Liability Company,Limited Liability Limitd Partnership,For-Profit Corporation,Individual,Other"</formula1>
    </dataValidation>
    <dataValidation type="list" allowBlank="1" showInputMessage="1" showErrorMessage="1" sqref="B93" xr:uid="{4B338FE5-32A8-44C3-8D28-06DA442DFF8A}">
      <formula1>"Currently Exists, To Be Formed"</formula1>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135E5-D594-4935-AB4A-C6D300C6F06B}">
  <sheetPr>
    <tabColor theme="9" tint="0.39997558519241921"/>
  </sheetPr>
  <dimension ref="A1:BD72"/>
  <sheetViews>
    <sheetView zoomScaleNormal="100" workbookViewId="0">
      <selection activeCell="B4" sqref="B4"/>
    </sheetView>
  </sheetViews>
  <sheetFormatPr defaultColWidth="8.86328125" defaultRowHeight="14.25" x14ac:dyDescent="0.45"/>
  <cols>
    <col min="1" max="1" width="70.73046875" style="54" customWidth="1"/>
    <col min="2" max="2" width="43.73046875" style="54" customWidth="1"/>
    <col min="3" max="3" width="176.59765625" style="54" customWidth="1"/>
    <col min="4" max="55" width="8.86328125" style="54"/>
    <col min="56" max="56" width="8.86328125" style="132"/>
    <col min="57" max="16384" width="8.86328125" style="54"/>
  </cols>
  <sheetData>
    <row r="1" spans="1:56" s="62" customFormat="1" ht="30" customHeight="1" x14ac:dyDescent="0.45">
      <c r="A1" s="63" t="s">
        <v>1668</v>
      </c>
      <c r="B1" s="69"/>
      <c r="C1" s="70"/>
      <c r="BD1" s="131"/>
    </row>
    <row r="2" spans="1:56" x14ac:dyDescent="0.45">
      <c r="A2" s="66" t="s">
        <v>84</v>
      </c>
      <c r="B2" s="59" t="s">
        <v>1669</v>
      </c>
    </row>
    <row r="3" spans="1:56" x14ac:dyDescent="0.45">
      <c r="BD3" s="132" t="s">
        <v>85</v>
      </c>
    </row>
    <row r="4" spans="1:56" x14ac:dyDescent="0.45">
      <c r="A4" s="66" t="s">
        <v>86</v>
      </c>
      <c r="B4" s="71"/>
      <c r="BD4" s="132" t="s">
        <v>87</v>
      </c>
    </row>
    <row r="5" spans="1:56" x14ac:dyDescent="0.45">
      <c r="BD5" s="132" t="s">
        <v>88</v>
      </c>
    </row>
    <row r="6" spans="1:56" ht="20.100000000000001" customHeight="1" x14ac:dyDescent="0.45">
      <c r="A6" s="64" t="s">
        <v>89</v>
      </c>
      <c r="B6" s="64"/>
      <c r="C6" s="64"/>
    </row>
    <row r="7" spans="1:56" x14ac:dyDescent="0.45">
      <c r="A7" s="378" t="s">
        <v>90</v>
      </c>
      <c r="B7" s="379"/>
      <c r="C7" s="380"/>
      <c r="BD7" s="132" t="s">
        <v>121</v>
      </c>
    </row>
    <row r="8" spans="1:56" x14ac:dyDescent="0.45">
      <c r="A8" s="378" t="s">
        <v>81</v>
      </c>
      <c r="B8" s="381"/>
      <c r="C8" s="382"/>
      <c r="BD8" s="132" t="s">
        <v>106</v>
      </c>
    </row>
    <row r="9" spans="1:56" x14ac:dyDescent="0.45">
      <c r="A9" s="383" t="s">
        <v>92</v>
      </c>
      <c r="B9" s="381"/>
      <c r="C9" s="382"/>
    </row>
    <row r="10" spans="1:56" x14ac:dyDescent="0.45">
      <c r="A10" s="383" t="s">
        <v>94</v>
      </c>
      <c r="B10" s="381"/>
      <c r="C10" s="382"/>
      <c r="BD10" s="132" t="s">
        <v>409</v>
      </c>
    </row>
    <row r="11" spans="1:56" x14ac:dyDescent="0.45">
      <c r="A11" s="384" t="s">
        <v>95</v>
      </c>
      <c r="B11" s="385"/>
      <c r="C11" s="386" t="s">
        <v>406</v>
      </c>
      <c r="BD11" s="132" t="s">
        <v>410</v>
      </c>
    </row>
    <row r="12" spans="1:56" x14ac:dyDescent="0.45">
      <c r="A12" s="383" t="s">
        <v>494</v>
      </c>
      <c r="B12" s="387"/>
      <c r="C12" s="388"/>
      <c r="BD12" s="132" t="s">
        <v>122</v>
      </c>
    </row>
    <row r="13" spans="1:56" x14ac:dyDescent="0.45">
      <c r="A13" s="383" t="s">
        <v>558</v>
      </c>
      <c r="B13" s="381"/>
      <c r="C13" s="388"/>
      <c r="BD13" s="132" t="s">
        <v>412</v>
      </c>
    </row>
    <row r="14" spans="1:56" x14ac:dyDescent="0.45">
      <c r="A14" s="378" t="s">
        <v>97</v>
      </c>
      <c r="B14" s="381"/>
      <c r="C14" s="382"/>
      <c r="BD14" s="132" t="s">
        <v>411</v>
      </c>
    </row>
    <row r="15" spans="1:56" x14ac:dyDescent="0.45">
      <c r="A15" s="389" t="s">
        <v>98</v>
      </c>
      <c r="B15" s="381"/>
      <c r="C15" s="390"/>
      <c r="BD15" s="132" t="s">
        <v>415</v>
      </c>
    </row>
    <row r="16" spans="1:56" x14ac:dyDescent="0.45">
      <c r="A16" s="389" t="s">
        <v>99</v>
      </c>
      <c r="B16" s="381"/>
      <c r="C16" s="390"/>
    </row>
    <row r="17" spans="1:56" x14ac:dyDescent="0.45">
      <c r="A17" s="389" t="s">
        <v>380</v>
      </c>
      <c r="B17" s="381"/>
      <c r="C17" s="390"/>
      <c r="BD17" s="132" t="s">
        <v>123</v>
      </c>
    </row>
    <row r="18" spans="1:56" x14ac:dyDescent="0.45">
      <c r="A18" s="378" t="s">
        <v>100</v>
      </c>
      <c r="B18" s="381"/>
      <c r="C18" s="391" t="s">
        <v>607</v>
      </c>
      <c r="BD18" s="132" t="s">
        <v>124</v>
      </c>
    </row>
    <row r="19" spans="1:56" x14ac:dyDescent="0.45">
      <c r="A19" s="389" t="s">
        <v>381</v>
      </c>
      <c r="B19" s="381"/>
      <c r="C19" s="390"/>
      <c r="BD19" s="132" t="s">
        <v>120</v>
      </c>
    </row>
    <row r="20" spans="1:56" x14ac:dyDescent="0.45">
      <c r="A20" s="389" t="s">
        <v>382</v>
      </c>
      <c r="B20" s="381"/>
      <c r="C20" s="390"/>
    </row>
    <row r="21" spans="1:56" x14ac:dyDescent="0.45">
      <c r="A21" s="389" t="s">
        <v>608</v>
      </c>
      <c r="B21" s="392"/>
      <c r="C21" s="393"/>
      <c r="BD21" s="132" t="s">
        <v>125</v>
      </c>
    </row>
    <row r="22" spans="1:56" x14ac:dyDescent="0.45">
      <c r="A22" s="394" t="s">
        <v>383</v>
      </c>
      <c r="B22" s="395"/>
      <c r="C22" s="396"/>
      <c r="BD22" s="132" t="s">
        <v>403</v>
      </c>
    </row>
    <row r="23" spans="1:56" x14ac:dyDescent="0.45">
      <c r="A23" s="383" t="s">
        <v>101</v>
      </c>
      <c r="B23" s="381"/>
      <c r="C23" s="390"/>
      <c r="BD23" s="132" t="s">
        <v>126</v>
      </c>
    </row>
    <row r="24" spans="1:56" x14ac:dyDescent="0.45">
      <c r="A24" s="383" t="s">
        <v>384</v>
      </c>
      <c r="B24" s="381"/>
      <c r="C24" s="390"/>
      <c r="BD24" s="132" t="s">
        <v>127</v>
      </c>
    </row>
    <row r="25" spans="1:56" x14ac:dyDescent="0.45">
      <c r="A25" s="383" t="s">
        <v>102</v>
      </c>
      <c r="B25" s="381"/>
      <c r="C25" s="390"/>
    </row>
    <row r="26" spans="1:56" x14ac:dyDescent="0.45">
      <c r="A26" s="383" t="s">
        <v>385</v>
      </c>
      <c r="B26" s="381"/>
      <c r="C26" s="390"/>
      <c r="BD26" s="132" t="s">
        <v>128</v>
      </c>
    </row>
    <row r="27" spans="1:56" x14ac:dyDescent="0.45">
      <c r="A27" s="383" t="s">
        <v>103</v>
      </c>
      <c r="B27" s="381"/>
      <c r="C27" s="390"/>
      <c r="BD27" s="132" t="s">
        <v>129</v>
      </c>
    </row>
    <row r="28" spans="1:56" x14ac:dyDescent="0.45">
      <c r="A28" s="384" t="s">
        <v>104</v>
      </c>
      <c r="B28" s="385"/>
      <c r="C28" s="393"/>
    </row>
    <row r="29" spans="1:56" ht="27.75" x14ac:dyDescent="0.45">
      <c r="A29" s="397" t="s">
        <v>609</v>
      </c>
      <c r="B29" s="398"/>
      <c r="C29" s="530" t="s">
        <v>610</v>
      </c>
      <c r="BD29" s="132" t="s">
        <v>119</v>
      </c>
    </row>
    <row r="30" spans="1:56" x14ac:dyDescent="0.45">
      <c r="A30" s="378" t="s">
        <v>107</v>
      </c>
      <c r="B30" s="399"/>
      <c r="C30" s="530"/>
      <c r="BD30" s="132" t="s">
        <v>130</v>
      </c>
    </row>
    <row r="31" spans="1:56" x14ac:dyDescent="0.45">
      <c r="A31" s="378" t="s">
        <v>386</v>
      </c>
      <c r="B31" s="400"/>
      <c r="C31" s="530"/>
      <c r="BD31" s="132" t="s">
        <v>131</v>
      </c>
    </row>
    <row r="32" spans="1:56" x14ac:dyDescent="0.45">
      <c r="A32" s="397" t="s">
        <v>611</v>
      </c>
      <c r="B32" s="381"/>
      <c r="C32" s="382"/>
      <c r="BD32" s="132" t="s">
        <v>132</v>
      </c>
    </row>
    <row r="33" spans="1:3" x14ac:dyDescent="0.45">
      <c r="A33" s="397" t="s">
        <v>612</v>
      </c>
      <c r="B33" s="381"/>
      <c r="C33" s="401" t="s">
        <v>613</v>
      </c>
    </row>
    <row r="34" spans="1:3" x14ac:dyDescent="0.45">
      <c r="A34" s="378" t="s">
        <v>108</v>
      </c>
      <c r="B34" s="381"/>
      <c r="C34" s="388"/>
    </row>
    <row r="35" spans="1:3" x14ac:dyDescent="0.45">
      <c r="A35" s="402" t="s">
        <v>105</v>
      </c>
      <c r="B35" s="392"/>
      <c r="C35" s="393"/>
    </row>
    <row r="36" spans="1:3" x14ac:dyDescent="0.45">
      <c r="A36" s="378" t="s">
        <v>110</v>
      </c>
      <c r="B36" s="403"/>
      <c r="C36" s="404" t="s">
        <v>111</v>
      </c>
    </row>
    <row r="37" spans="1:3" x14ac:dyDescent="0.45">
      <c r="A37" s="378" t="s">
        <v>113</v>
      </c>
      <c r="B37" s="405"/>
      <c r="C37" s="404" t="s">
        <v>111</v>
      </c>
    </row>
    <row r="38" spans="1:3" x14ac:dyDescent="0.45">
      <c r="A38" s="378" t="s">
        <v>114</v>
      </c>
      <c r="B38" s="381"/>
      <c r="C38" s="382"/>
    </row>
    <row r="39" spans="1:3" x14ac:dyDescent="0.45">
      <c r="A39" s="378" t="s">
        <v>614</v>
      </c>
      <c r="B39" s="381"/>
      <c r="C39" s="382"/>
    </row>
    <row r="40" spans="1:3" x14ac:dyDescent="0.45">
      <c r="A40" s="378" t="s">
        <v>118</v>
      </c>
      <c r="B40" s="381"/>
      <c r="C40" s="382"/>
    </row>
    <row r="41" spans="1:3" x14ac:dyDescent="0.45">
      <c r="A41" s="378" t="s">
        <v>615</v>
      </c>
      <c r="B41" s="381"/>
      <c r="C41" s="388"/>
    </row>
    <row r="42" spans="1:3" x14ac:dyDescent="0.45">
      <c r="A42" s="378" t="s">
        <v>115</v>
      </c>
      <c r="B42" s="406"/>
      <c r="C42" s="404" t="s">
        <v>111</v>
      </c>
    </row>
    <row r="43" spans="1:3" x14ac:dyDescent="0.45">
      <c r="A43" s="378" t="s">
        <v>116</v>
      </c>
      <c r="B43" s="407"/>
      <c r="C43" s="404" t="s">
        <v>111</v>
      </c>
    </row>
    <row r="44" spans="1:3" x14ac:dyDescent="0.45">
      <c r="A44" s="378" t="s">
        <v>117</v>
      </c>
      <c r="B44" s="407"/>
      <c r="C44" s="404" t="s">
        <v>111</v>
      </c>
    </row>
    <row r="45" spans="1:3" x14ac:dyDescent="0.45">
      <c r="A45" s="402" t="s">
        <v>616</v>
      </c>
      <c r="B45" s="408"/>
      <c r="C45" s="409" t="s">
        <v>617</v>
      </c>
    </row>
    <row r="46" spans="1:3" ht="21" x14ac:dyDescent="0.45">
      <c r="A46" s="410" t="s">
        <v>618</v>
      </c>
      <c r="B46" s="410"/>
      <c r="C46" s="410"/>
    </row>
    <row r="47" spans="1:3" x14ac:dyDescent="0.45">
      <c r="A47" s="411" t="s">
        <v>619</v>
      </c>
      <c r="B47" s="381"/>
    </row>
    <row r="48" spans="1:3" x14ac:dyDescent="0.45">
      <c r="A48" s="412" t="s">
        <v>620</v>
      </c>
      <c r="B48" s="381"/>
      <c r="C48" s="68" t="s">
        <v>621</v>
      </c>
    </row>
    <row r="49" spans="1:3" x14ac:dyDescent="0.45">
      <c r="A49" s="412" t="s">
        <v>622</v>
      </c>
      <c r="B49" s="381"/>
    </row>
    <row r="50" spans="1:3" x14ac:dyDescent="0.45">
      <c r="A50" s="412" t="s">
        <v>623</v>
      </c>
      <c r="B50" s="381"/>
    </row>
    <row r="51" spans="1:3" x14ac:dyDescent="0.45">
      <c r="A51" s="412" t="s">
        <v>624</v>
      </c>
      <c r="B51" s="381"/>
    </row>
    <row r="52" spans="1:3" x14ac:dyDescent="0.45">
      <c r="A52" s="412" t="s">
        <v>625</v>
      </c>
      <c r="B52" s="381"/>
    </row>
    <row r="53" spans="1:3" x14ac:dyDescent="0.45">
      <c r="A53" s="412" t="s">
        <v>626</v>
      </c>
      <c r="B53" s="381"/>
    </row>
    <row r="54" spans="1:3" x14ac:dyDescent="0.45">
      <c r="A54" s="412" t="s">
        <v>627</v>
      </c>
      <c r="B54" s="381"/>
    </row>
    <row r="55" spans="1:3" x14ac:dyDescent="0.45">
      <c r="A55" s="412" t="s">
        <v>628</v>
      </c>
      <c r="B55" s="381"/>
    </row>
    <row r="56" spans="1:3" x14ac:dyDescent="0.45">
      <c r="A56" s="412" t="s">
        <v>629</v>
      </c>
      <c r="B56" s="381"/>
    </row>
    <row r="57" spans="1:3" x14ac:dyDescent="0.45">
      <c r="A57" s="412" t="s">
        <v>630</v>
      </c>
      <c r="B57" s="381"/>
    </row>
    <row r="58" spans="1:3" x14ac:dyDescent="0.45">
      <c r="A58" s="412" t="s">
        <v>631</v>
      </c>
      <c r="B58" s="381"/>
    </row>
    <row r="59" spans="1:3" x14ac:dyDescent="0.45">
      <c r="A59" s="412" t="s">
        <v>632</v>
      </c>
      <c r="B59" s="381"/>
      <c r="C59" s="68" t="s">
        <v>633</v>
      </c>
    </row>
    <row r="60" spans="1:3" x14ac:dyDescent="0.45">
      <c r="A60" s="412" t="s">
        <v>634</v>
      </c>
      <c r="B60" s="381"/>
      <c r="C60" s="68" t="s">
        <v>635</v>
      </c>
    </row>
    <row r="61" spans="1:3" x14ac:dyDescent="0.45">
      <c r="A61" s="412" t="s">
        <v>636</v>
      </c>
      <c r="B61" s="381"/>
    </row>
    <row r="62" spans="1:3" x14ac:dyDescent="0.45">
      <c r="A62" s="412" t="s">
        <v>637</v>
      </c>
      <c r="B62" s="381"/>
    </row>
    <row r="63" spans="1:3" x14ac:dyDescent="0.45">
      <c r="A63" s="412" t="s">
        <v>638</v>
      </c>
      <c r="B63" s="381"/>
    </row>
    <row r="64" spans="1:3" x14ac:dyDescent="0.45">
      <c r="A64" s="412" t="s">
        <v>639</v>
      </c>
      <c r="B64" s="381"/>
    </row>
    <row r="65" spans="1:3" x14ac:dyDescent="0.45">
      <c r="A65" s="412" t="s">
        <v>640</v>
      </c>
      <c r="B65" s="381"/>
    </row>
    <row r="66" spans="1:3" x14ac:dyDescent="0.45">
      <c r="A66" s="412" t="s">
        <v>641</v>
      </c>
      <c r="B66" s="381"/>
    </row>
    <row r="67" spans="1:3" x14ac:dyDescent="0.45">
      <c r="A67" s="412" t="s">
        <v>642</v>
      </c>
      <c r="B67" s="381"/>
    </row>
    <row r="68" spans="1:3" x14ac:dyDescent="0.45">
      <c r="A68" s="412" t="s">
        <v>643</v>
      </c>
      <c r="B68" s="381"/>
      <c r="C68" s="413" t="s">
        <v>644</v>
      </c>
    </row>
    <row r="69" spans="1:3" x14ac:dyDescent="0.45">
      <c r="A69" s="412" t="s">
        <v>645</v>
      </c>
      <c r="B69" s="381"/>
    </row>
    <row r="70" spans="1:3" x14ac:dyDescent="0.45">
      <c r="A70" s="412" t="s">
        <v>646</v>
      </c>
      <c r="B70" s="381"/>
    </row>
    <row r="71" spans="1:3" x14ac:dyDescent="0.45">
      <c r="A71" s="412" t="s">
        <v>647</v>
      </c>
      <c r="B71" s="381"/>
    </row>
    <row r="72" spans="1:3" x14ac:dyDescent="0.45">
      <c r="A72" s="412" t="s">
        <v>648</v>
      </c>
      <c r="B72" s="381"/>
    </row>
  </sheetData>
  <sheetProtection algorithmName="SHA-512" hashValue="O17j2e9EYLlaWeOSda3gZ2fbzToA8jyXGHTg0qUzRrFU3qwqvCEQ1LatzjDrMvm4MXGx7cqhnw3OKxynqKnz+g==" saltValue="IW+b8G4srYYzyud5gBvftg==" spinCount="100000" sheet="1" objects="1" scenarios="1"/>
  <mergeCells count="1">
    <mergeCell ref="C29:C31"/>
  </mergeCells>
  <dataValidations count="29">
    <dataValidation type="whole" allowBlank="1" showInputMessage="1" showErrorMessage="1" sqref="B43:B44" xr:uid="{D39191CE-9011-4583-9EF5-465D3627CBB4}">
      <formula1>0</formula1>
      <formula2>90000000</formula2>
    </dataValidation>
    <dataValidation type="list" allowBlank="1" showInputMessage="1" showErrorMessage="1" errorTitle="Building Construction" error="Please select a valid value for Building Construction." sqref="B39" xr:uid="{7029A325-5683-49A7-9CD1-262587565B00}">
      <formula1>"Colorado based production, Out of State Production, N/A"</formula1>
    </dataValidation>
    <dataValidation type="list" allowBlank="1" showInputMessage="1" showErrorMessage="1" sqref="B31" xr:uid="{DA3C8597-E323-42E3-A029-2DEFD4FAC530}">
      <formula1>"Yes,No,WAIVER"</formula1>
    </dataValidation>
    <dataValidation type="list" allowBlank="1" showInputMessage="1" showErrorMessage="1" errorTitle="Type of Cooling" error="Please select a valid value for Type of Cooling." sqref="B29" xr:uid="{C0F01A90-3444-4EB3-ACB3-8E358E9C2D62}">
      <formula1>"Yes,No,WAIVER"</formula1>
    </dataValidation>
    <dataValidation type="list" allowBlank="1" showInputMessage="1" showErrorMessage="1" errorTitle="Type of Units/Housing" error="Please select a valid value for Type of Units/Housing." sqref="B32:B33" xr:uid="{8F50D173-6BCC-4340-92BE-B6A819134896}">
      <formula1>#REF!</formula1>
    </dataValidation>
    <dataValidation type="list" allowBlank="1" showInputMessage="1" showErrorMessage="1" sqref="B35 B32:B33" xr:uid="{442D2832-DECC-4691-B165-DBC27E81773F}">
      <formula1>#REF!</formula1>
    </dataValidation>
    <dataValidation type="list" allowBlank="1" showInputMessage="1" showErrorMessage="1" errorTitle="Building Construction" error="Please select a valid value for Building Construction." sqref="B40" xr:uid="{B04ECE2A-9BDF-4BD7-8880-3BDD638B5F40}">
      <formula1>#REF!</formula1>
    </dataValidation>
    <dataValidation type="list" allowBlank="1" showInputMessage="1" showErrorMessage="1" errorTitle="Building Construction" error="Please select a valid value for Building Construction." sqref="B38" xr:uid="{8EB0BCBF-C450-4985-9553-9B2C6A0341E7}">
      <formula1>"Combination, Frame, Masonry, Other, Steel, Mass Timber, Modular - Built in CO, Modular - Out of State"</formula1>
    </dataValidation>
    <dataValidation type="list" allowBlank="1" showInputMessage="1" showErrorMessage="1" sqref="B30" xr:uid="{72861773-AF5C-42DD-B8DC-5159625A956D}">
      <formula1>"Enterprise Green Communities Certification Plus,Enterprise Green Communities,Zero Energy Ready Homes, Energy Star NextGen Certification, National Green Building Standards, OPT OUT - 2021 or higher IECC State Model Energy and Solar Ready, WAIVER"</formula1>
    </dataValidation>
    <dataValidation type="list" allowBlank="1" showInputMessage="1" showErrorMessage="1" sqref="B24" xr:uid="{257DB1AD-2DBC-496E-9D26-63B0E8A3690E}">
      <formula1>"Direct Expansion,Evaporative Cooling,Other Cooling System,No Cooling System"</formula1>
    </dataValidation>
    <dataValidation type="list" allowBlank="1" showInputMessage="1" showErrorMessage="1" errorTitle="Type of Heating In-Unit" error="Please select a valid value for Type of Heating In-Unit" sqref="B23" xr:uid="{F70456C3-9CBF-49AE-9084-973CB38FA09A}">
      <formula1>"Electric Resistance,Heat Pump,Cold Climate Heat Pump,Other Electric Heat  System,Gas Heat,Condensing Gas Heat (92%+AFUE),Other Gas Heat,N/A"</formula1>
    </dataValidation>
    <dataValidation type="list" allowBlank="1" showInputMessage="1" showErrorMessage="1" sqref="B13" xr:uid="{8B7450C4-5416-46E0-AA3A-C2F9067207F3}">
      <formula1>"Families,Seniors,Assisted Living,Homelessness,Veterans,PSH,Special Needs"</formula1>
    </dataValidation>
    <dataValidation type="list" allowBlank="1" showInputMessage="1" showErrorMessage="1" sqref="B12" xr:uid="{488EFF92-8021-4277-B782-0D0F9904FA7F}">
      <formula1>"New Construction,New Construction &amp; Acquisition/Rehabilitation,New Construction &amp; Rehab Only,Acquisition/Rehabilitation,Rehab Only"</formula1>
    </dataValidation>
    <dataValidation type="list" allowBlank="1" showInputMessage="1" showErrorMessage="1" sqref="B27" xr:uid="{B9571A7B-8755-4F26-A341-02C365B7830E}">
      <formula1>"Gas,Electric Resistance,Electric Heat Pump"</formula1>
    </dataValidation>
    <dataValidation type="list" allowBlank="1" showInputMessage="1" showErrorMessage="1" sqref="B32:B33 B45" xr:uid="{094AD04F-10F6-44A1-92D9-5642F1674D8F}">
      <formula1>"Yes,No"</formula1>
    </dataValidation>
    <dataValidation type="list" allowBlank="1" showInputMessage="1" showErrorMessage="1" sqref="B34" xr:uid="{FAA04066-98A2-41C9-ABE6-74957A891807}">
      <formula1>"Passive,Active,None"</formula1>
    </dataValidation>
    <dataValidation type="list" allowBlank="1" showInputMessage="1" showErrorMessage="1" sqref="B35" xr:uid="{5A01E6E2-1A04-4FF1-89EC-518284F0E381}">
      <formula1>"Geothermal,Green Roof,None,Other,PV Ready,Solar"</formula1>
    </dataValidation>
    <dataValidation type="list" allowBlank="1" showInputMessage="1" showErrorMessage="1" sqref="B28" xr:uid="{6D23C654-3B84-4AC9-9B8B-E54F688E19F0}">
      <formula1>"Natural,Exhaust Only,Mechanical Supply Only,Balanced Ventilation,Balanced Ventilation with Energy or Heat Recovery"</formula1>
    </dataValidation>
    <dataValidation type="list" allowBlank="1" showInputMessage="1" showErrorMessage="1" sqref="B26" xr:uid="{CC10F13A-6C4F-433D-98CC-14CD30C0839A}">
      <formula1>"Baseboard,Furnace/Fan Coil,PTAC,VTAC,Aquatherm,Other"</formula1>
    </dataValidation>
    <dataValidation type="list" allowBlank="1" showInputMessage="1" showErrorMessage="1" sqref="B25" xr:uid="{CBE6D8B0-6171-43D4-81A6-309F72BEBEC7}">
      <formula1>"Direct Expansion,Evaporative Cooling,Other Cooling System,No Cooling System,N/A"</formula1>
    </dataValidation>
    <dataValidation type="list" allowBlank="1" showInputMessage="1" showErrorMessage="1" errorTitle="Site Control" error="Please select a valid value for Site Control." sqref="B14" xr:uid="{6D48399B-0136-46BB-BE18-2CED95264A41}">
      <formula1>"Deed, Option, Long Term Lease"</formula1>
    </dataValidation>
    <dataValidation type="list" allowBlank="1" showInputMessage="1" showErrorMessage="1" errorTitle="Type of Units/Housing" error="Please select a valid value for Type of Units/Housing." sqref="B40" xr:uid="{7C6D091E-68B4-4BDA-9683-79563454E63B}">
      <formula1>"Multi-Family Apartments,Townhouse,Single Family Detached,Manufactured"</formula1>
    </dataValidation>
    <dataValidation type="list" allowBlank="1" showInputMessage="1" showErrorMessage="1" errorTitle="Building Type" error="Please select a valid value for Building Type." sqref="B41 B47:B72" xr:uid="{9186AE18-0740-4DFF-AB58-C0999DBC9A11}">
      <formula1>"Yes,No"</formula1>
    </dataValidation>
    <dataValidation type="list" allowBlank="1" showInputMessage="1" showErrorMessage="1" errorTitle="Site Properly Zoned" error="Please select a valid value for Site Properly Zoned." sqref="B18" xr:uid="{725DE6C9-E16C-41CB-9FDE-130BD1DAB263}">
      <formula1>"Yes,No"</formula1>
    </dataValidation>
    <dataValidation type="whole" allowBlank="1" showInputMessage="1" showErrorMessage="1" sqref="B36:B37" xr:uid="{4B02E241-5C19-48BE-BA71-37414B7EA499}">
      <formula1>0</formula1>
      <formula2>50</formula2>
    </dataValidation>
    <dataValidation type="list" allowBlank="1" showInputMessage="1" showErrorMessage="1" errorTitle="Type of Heating In-Unit" error="Please select a valid value for Type of Heating In-Unit" sqref="B22" xr:uid="{69E42BDD-AC60-4A2F-99DC-5F55AAE0D806}">
      <formula1>"Electric Resistance,Heat Pump,Cold Climate Heat Pump,Other Electric Heat  System,Gas Heat,Condensing Gas Heat (92%+AFUE),Other Gas Heat"</formula1>
    </dataValidation>
    <dataValidation type="whole" allowBlank="1" showInputMessage="1" showErrorMessage="1" sqref="B10" xr:uid="{990B8FA9-A202-454E-9F6A-C5D48F1DB8CA}">
      <formula1>0</formula1>
      <formula2>1111111</formula2>
    </dataValidation>
    <dataValidation type="list" allowBlank="1" showInputMessage="1" showErrorMessage="1" errorTitle="Related Party" error="Please select a valid value for Related Party._x000a_" sqref="B16" xr:uid="{331D038B-BF1C-45E9-8E66-1D046689BD54}">
      <formula1>"Yes,No,N/A"</formula1>
    </dataValidation>
    <dataValidation type="list" allowBlank="1" showInputMessage="1" showErrorMessage="1" errorTitle="Zoning meets parking ratio req?" error="Zoning meets parking ratio req?" sqref="B19" xr:uid="{F0315CC6-47D1-428C-85E6-8AC670D44737}">
      <formula1>"Yes,No"</formula1>
    </dataValidation>
  </dataValidations>
  <hyperlinks>
    <hyperlink ref="C33" r:id="rId1" xr:uid="{3F026D1A-20C0-4203-A9E9-D9F4E6568852}"/>
    <hyperlink ref="C45" r:id="rId2" xr:uid="{B20C35A9-1973-48A0-9DAD-D107FF9409A8}"/>
  </hyperlinks>
  <pageMargins left="0.7" right="0.7" top="0.75" bottom="0.75" header="0.3" footer="0.3"/>
  <pageSetup paperSize="5" orientation="landscape" horizontalDpi="300" verticalDpi="0" r:id="rId3"/>
  <headerFooter>
    <oddHeader>&amp;L&amp;"Trebuchet MS,Bold"&amp;18Proposition 123: Concessionary Debt Program - Multifamily Finance</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B20F97C-CAB4-4517-8A03-F8F4E62C0A5A}">
          <x14:formula1>
            <xm:f>'Rents Table'!$R$1:$R$64</xm:f>
          </x14:formula1>
          <xm:sqref>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5AFDE-4C49-4221-BCB2-892463C53359}">
  <sheetPr>
    <tabColor theme="9" tint="0.39997558519241921"/>
  </sheetPr>
  <dimension ref="A1:BE78"/>
  <sheetViews>
    <sheetView zoomScaleNormal="100" workbookViewId="0">
      <selection activeCell="B4" sqref="B4"/>
    </sheetView>
  </sheetViews>
  <sheetFormatPr defaultColWidth="8.86328125" defaultRowHeight="14.25" x14ac:dyDescent="0.45"/>
  <cols>
    <col min="1" max="1" width="27" style="54" bestFit="1" customWidth="1"/>
    <col min="2" max="2" width="14.59765625" style="54" customWidth="1"/>
    <col min="3" max="3" width="15.1328125" style="54" customWidth="1"/>
    <col min="4" max="4" width="15.59765625" style="54" customWidth="1"/>
    <col min="5" max="5" width="15.73046875" style="54" customWidth="1"/>
    <col min="6" max="6" width="16.3984375" style="54" customWidth="1"/>
    <col min="7" max="7" width="15.265625" style="54" customWidth="1"/>
    <col min="8" max="8" width="17.1328125" style="54" customWidth="1"/>
    <col min="9" max="9" width="12.3984375" style="54" customWidth="1"/>
    <col min="10" max="10" width="16.3984375" style="54" customWidth="1"/>
    <col min="11" max="11" width="8.86328125" style="132" hidden="1" customWidth="1"/>
    <col min="12" max="53" width="8.86328125" style="54"/>
    <col min="54" max="57" width="8.86328125" style="132"/>
    <col min="58" max="16384" width="8.86328125" style="54"/>
  </cols>
  <sheetData>
    <row r="1" spans="1:57" s="62" customFormat="1" ht="30.75" customHeight="1" x14ac:dyDescent="0.45">
      <c r="A1" s="63" t="s">
        <v>361</v>
      </c>
      <c r="B1" s="63"/>
      <c r="C1" s="63"/>
      <c r="D1" s="63"/>
      <c r="E1" s="63"/>
      <c r="F1" s="72"/>
      <c r="G1" s="72"/>
      <c r="H1" s="72"/>
      <c r="I1" s="72"/>
      <c r="J1" s="72"/>
      <c r="K1" s="131"/>
      <c r="BB1" s="131"/>
      <c r="BC1" s="131"/>
      <c r="BD1" s="131"/>
      <c r="BE1" s="131"/>
    </row>
    <row r="2" spans="1:57" x14ac:dyDescent="0.45">
      <c r="BB2" s="112">
        <v>1</v>
      </c>
      <c r="BC2" s="132" t="str">
        <f>CONCATENATE(E3,BB2)</f>
        <v>01</v>
      </c>
    </row>
    <row r="3" spans="1:57" x14ac:dyDescent="0.45">
      <c r="A3" s="369" t="s">
        <v>133</v>
      </c>
      <c r="B3" s="419">
        <f>F76</f>
        <v>0</v>
      </c>
      <c r="C3" s="366"/>
      <c r="D3" s="369" t="s">
        <v>95</v>
      </c>
      <c r="E3" s="420">
        <f>Application!B11</f>
        <v>0</v>
      </c>
      <c r="F3" s="366"/>
      <c r="G3" s="366"/>
      <c r="H3" s="366"/>
      <c r="I3" s="366"/>
      <c r="J3" s="366"/>
    </row>
    <row r="4" spans="1:57" x14ac:dyDescent="0.45">
      <c r="A4" s="369" t="s">
        <v>662</v>
      </c>
      <c r="B4" s="373" t="s">
        <v>93</v>
      </c>
      <c r="C4" s="366"/>
      <c r="D4" s="412" t="s">
        <v>416</v>
      </c>
      <c r="E4" s="421" t="e">
        <f>VLOOKUP(CONCATENATE(E3,1),'Rents Table'!$B$3:$P$882,11,FALSE)</f>
        <v>#N/A</v>
      </c>
      <c r="F4" s="366" t="s">
        <v>663</v>
      </c>
      <c r="G4" s="366"/>
      <c r="H4" s="366"/>
      <c r="I4" s="366"/>
      <c r="J4" s="366"/>
    </row>
    <row r="5" spans="1:57" x14ac:dyDescent="0.45">
      <c r="A5" s="66"/>
      <c r="BB5" s="132" t="s">
        <v>91</v>
      </c>
    </row>
    <row r="6" spans="1:57" ht="15.4" x14ac:dyDescent="0.45">
      <c r="A6" s="531" t="s">
        <v>664</v>
      </c>
      <c r="B6" s="531"/>
      <c r="C6" s="94"/>
      <c r="D6" s="64" t="s">
        <v>665</v>
      </c>
      <c r="E6" s="64"/>
      <c r="F6" s="64"/>
      <c r="G6" s="64"/>
      <c r="H6" s="64"/>
      <c r="I6" s="64"/>
      <c r="J6" s="132"/>
      <c r="BB6" s="132" t="s">
        <v>93</v>
      </c>
    </row>
    <row r="7" spans="1:57" x14ac:dyDescent="0.45">
      <c r="A7" s="422">
        <v>0</v>
      </c>
      <c r="B7" s="423"/>
      <c r="C7" s="366"/>
      <c r="D7" s="424" t="s">
        <v>666</v>
      </c>
      <c r="E7" s="425">
        <v>0</v>
      </c>
      <c r="F7" s="425">
        <v>1</v>
      </c>
      <c r="G7" s="425">
        <v>2</v>
      </c>
      <c r="H7" s="425">
        <v>3</v>
      </c>
      <c r="I7" s="425">
        <v>4</v>
      </c>
      <c r="J7" s="426"/>
    </row>
    <row r="8" spans="1:57" x14ac:dyDescent="0.45">
      <c r="A8" s="422">
        <v>1</v>
      </c>
      <c r="B8" s="423"/>
      <c r="C8" s="366"/>
      <c r="D8" s="424">
        <f>E3</f>
        <v>0</v>
      </c>
      <c r="E8" s="427" t="e">
        <f>VLOOKUP(CONCATENATE($D$8,"1"),'Rents Table'!$B$3:$H$882,3+E7,FALSE)</f>
        <v>#N/A</v>
      </c>
      <c r="F8" s="427" t="e">
        <f>VLOOKUP(CONCATENATE($D$8,"1"),'Rents Table'!$B$3:$H$882,3+F7,FALSE)</f>
        <v>#N/A</v>
      </c>
      <c r="G8" s="427" t="e">
        <f>VLOOKUP(CONCATENATE($D$8,"1"),'Rents Table'!$B$3:$H$882,3+G7,FALSE)</f>
        <v>#N/A</v>
      </c>
      <c r="H8" s="427" t="e">
        <f>VLOOKUP(CONCATENATE($D$8,"1"),'Rents Table'!$B$3:$H$882,3+H7,FALSE)</f>
        <v>#N/A</v>
      </c>
      <c r="I8" s="427" t="e">
        <f>VLOOKUP(CONCATENATE($D$8,"1"),'Rents Table'!$B$3:$H$882,3+I7,FALSE)</f>
        <v>#N/A</v>
      </c>
      <c r="J8" s="426"/>
    </row>
    <row r="9" spans="1:57" x14ac:dyDescent="0.45">
      <c r="A9" s="422">
        <v>2</v>
      </c>
      <c r="B9" s="423"/>
      <c r="C9" s="366"/>
      <c r="D9" s="366"/>
      <c r="E9" s="366"/>
      <c r="F9" s="366"/>
      <c r="G9" s="366"/>
      <c r="H9" s="366"/>
      <c r="I9" s="366"/>
      <c r="J9" s="366"/>
    </row>
    <row r="10" spans="1:57" x14ac:dyDescent="0.45">
      <c r="A10" s="422">
        <v>3</v>
      </c>
      <c r="B10" s="423"/>
      <c r="C10" s="366"/>
      <c r="D10" s="532" t="s">
        <v>417</v>
      </c>
      <c r="E10" s="532"/>
      <c r="F10" s="535" t="s">
        <v>675</v>
      </c>
      <c r="G10" s="536"/>
      <c r="H10" s="536"/>
      <c r="I10" s="536"/>
      <c r="J10" s="536"/>
    </row>
    <row r="11" spans="1:57" x14ac:dyDescent="0.45">
      <c r="A11" s="422">
        <v>4</v>
      </c>
      <c r="B11" s="423"/>
      <c r="C11" s="366"/>
      <c r="D11" s="533" t="e">
        <f>SUMPRODUCT(A16:A75,F16:F75)/(B3-SUMIF(A16:A75,"=Market",F16:F75))</f>
        <v>#DIV/0!</v>
      </c>
      <c r="E11" s="533"/>
      <c r="F11" s="535"/>
      <c r="G11" s="536"/>
      <c r="H11" s="536"/>
      <c r="I11" s="536"/>
      <c r="J11" s="536"/>
    </row>
    <row r="13" spans="1:57" ht="56.65" customHeight="1" x14ac:dyDescent="0.45">
      <c r="A13" s="534" t="s">
        <v>667</v>
      </c>
      <c r="B13" s="530"/>
      <c r="C13" s="530"/>
      <c r="D13" s="530"/>
      <c r="E13" s="530"/>
      <c r="F13" s="530"/>
      <c r="G13" s="530"/>
      <c r="H13" s="530"/>
      <c r="I13" s="530"/>
      <c r="J13" s="530"/>
    </row>
    <row r="15" spans="1:57" ht="30.75" x14ac:dyDescent="0.45">
      <c r="A15" s="77" t="s">
        <v>134</v>
      </c>
      <c r="B15" s="78" t="s">
        <v>668</v>
      </c>
      <c r="C15" s="78" t="s">
        <v>669</v>
      </c>
      <c r="D15" s="78" t="s">
        <v>135</v>
      </c>
      <c r="E15" s="79" t="s">
        <v>670</v>
      </c>
      <c r="F15" s="78" t="s">
        <v>671</v>
      </c>
      <c r="G15" s="78" t="s">
        <v>672</v>
      </c>
      <c r="H15" s="78" t="s">
        <v>673</v>
      </c>
      <c r="I15" s="78" t="s">
        <v>136</v>
      </c>
      <c r="J15" s="80" t="s">
        <v>674</v>
      </c>
    </row>
    <row r="16" spans="1:57" s="56" customFormat="1" x14ac:dyDescent="0.45">
      <c r="A16" s="428"/>
      <c r="B16" s="429"/>
      <c r="C16" s="429"/>
      <c r="D16" s="429"/>
      <c r="E16" s="430"/>
      <c r="F16" s="430"/>
      <c r="G16" s="431"/>
      <c r="H16" s="432" t="e">
        <f>IF(A16="Market","N/A",ROUND(A16*HLOOKUP(B16,$E$7:$I$8,2,FALSE),0))</f>
        <v>#N/A</v>
      </c>
      <c r="I16" s="432">
        <f t="shared" ref="I16:I74" si="0">IF(A16="Market","N/A",IF(B16="",0,VLOOKUP(B16,$A$7:$B$11,2,FALSE)))</f>
        <v>0</v>
      </c>
      <c r="J16" s="433" t="str">
        <f>IFERROR(IF(AND($B$4="No",A16="Market"),"N/A",IF($B$4="No",H16-I16,H16)),"")</f>
        <v/>
      </c>
      <c r="K16" s="132">
        <f>SUMIF($A$16:$A$75,0.2,$F$16:$F$75)</f>
        <v>0</v>
      </c>
      <c r="BB16" s="139"/>
      <c r="BC16" s="139"/>
      <c r="BD16" s="160">
        <v>0.2</v>
      </c>
      <c r="BE16" s="139"/>
    </row>
    <row r="17" spans="1:57" x14ac:dyDescent="0.45">
      <c r="A17" s="428"/>
      <c r="B17" s="429"/>
      <c r="C17" s="429"/>
      <c r="D17" s="429"/>
      <c r="E17" s="430"/>
      <c r="F17" s="430"/>
      <c r="G17" s="431"/>
      <c r="H17" s="432" t="e">
        <f t="shared" ref="H17:H74" si="1">IF(A17="Market","N/A",ROUND(A17*HLOOKUP(B17,$E$7:$I$8,2,FALSE),0))</f>
        <v>#N/A</v>
      </c>
      <c r="I17" s="432">
        <f t="shared" si="0"/>
        <v>0</v>
      </c>
      <c r="J17" s="433" t="str">
        <f t="shared" ref="J17:J74" si="2">IFERROR(IF(AND($B$4="No",A17="Market"),"N/A",IF($B$4="No",H17-I17,H17)),"")</f>
        <v/>
      </c>
      <c r="K17" s="139">
        <f>SUMIF($A$16:$A$75,0.3,$F$16:$F$75)</f>
        <v>0</v>
      </c>
      <c r="BD17" s="112">
        <v>0.3</v>
      </c>
    </row>
    <row r="18" spans="1:57" x14ac:dyDescent="0.45">
      <c r="A18" s="428"/>
      <c r="B18" s="429"/>
      <c r="C18" s="429"/>
      <c r="D18" s="429"/>
      <c r="E18" s="430"/>
      <c r="F18" s="430"/>
      <c r="G18" s="431"/>
      <c r="H18" s="432" t="e">
        <f t="shared" si="1"/>
        <v>#N/A</v>
      </c>
      <c r="I18" s="432">
        <f t="shared" si="0"/>
        <v>0</v>
      </c>
      <c r="J18" s="433" t="str">
        <f t="shared" si="2"/>
        <v/>
      </c>
      <c r="K18" s="132">
        <f>SUMIF($A$16:$A$75,0.4,$F$16:$F$75)</f>
        <v>0</v>
      </c>
      <c r="BD18" s="112">
        <v>0.4</v>
      </c>
    </row>
    <row r="19" spans="1:57" x14ac:dyDescent="0.45">
      <c r="A19" s="428"/>
      <c r="B19" s="429"/>
      <c r="C19" s="429"/>
      <c r="D19" s="429"/>
      <c r="E19" s="430"/>
      <c r="F19" s="430"/>
      <c r="G19" s="431"/>
      <c r="H19" s="432" t="e">
        <f t="shared" si="1"/>
        <v>#N/A</v>
      </c>
      <c r="I19" s="432">
        <f t="shared" si="0"/>
        <v>0</v>
      </c>
      <c r="J19" s="433" t="str">
        <f t="shared" si="2"/>
        <v/>
      </c>
      <c r="K19" s="132">
        <f>SUMIF($A$16:$A$75,0.5,$F$16:$F$75)</f>
        <v>0</v>
      </c>
      <c r="BD19" s="112">
        <v>0.5</v>
      </c>
    </row>
    <row r="20" spans="1:57" x14ac:dyDescent="0.45">
      <c r="A20" s="428"/>
      <c r="B20" s="429"/>
      <c r="C20" s="429"/>
      <c r="D20" s="429"/>
      <c r="E20" s="430"/>
      <c r="F20" s="430"/>
      <c r="G20" s="431"/>
      <c r="H20" s="432" t="e">
        <f t="shared" si="1"/>
        <v>#N/A</v>
      </c>
      <c r="I20" s="432">
        <f t="shared" si="0"/>
        <v>0</v>
      </c>
      <c r="J20" s="433" t="str">
        <f t="shared" si="2"/>
        <v/>
      </c>
      <c r="K20" s="132">
        <f>SUMIF($A$16:$A$75,0.6,$F$16:$F$75)</f>
        <v>0</v>
      </c>
      <c r="BD20" s="112">
        <v>0.6</v>
      </c>
    </row>
    <row r="21" spans="1:57" x14ac:dyDescent="0.45">
      <c r="A21" s="428"/>
      <c r="B21" s="429"/>
      <c r="C21" s="429"/>
      <c r="D21" s="429"/>
      <c r="E21" s="430"/>
      <c r="F21" s="430"/>
      <c r="G21" s="431"/>
      <c r="H21" s="432" t="e">
        <f t="shared" si="1"/>
        <v>#N/A</v>
      </c>
      <c r="I21" s="432">
        <f t="shared" si="0"/>
        <v>0</v>
      </c>
      <c r="J21" s="433" t="str">
        <f t="shared" si="2"/>
        <v/>
      </c>
      <c r="K21" s="132">
        <f>SUMIF($A$16:$A$75,0.7,$F$16:$F$75)</f>
        <v>0</v>
      </c>
      <c r="BD21" s="112">
        <v>0.7</v>
      </c>
    </row>
    <row r="22" spans="1:57" x14ac:dyDescent="0.45">
      <c r="A22" s="428"/>
      <c r="B22" s="429"/>
      <c r="C22" s="429"/>
      <c r="D22" s="429"/>
      <c r="E22" s="430"/>
      <c r="F22" s="430"/>
      <c r="G22" s="431"/>
      <c r="H22" s="432" t="e">
        <f t="shared" si="1"/>
        <v>#N/A</v>
      </c>
      <c r="I22" s="432">
        <f t="shared" si="0"/>
        <v>0</v>
      </c>
      <c r="J22" s="433" t="str">
        <f t="shared" si="2"/>
        <v/>
      </c>
      <c r="K22" s="132">
        <f>SUMIF($A$16:$A$75,0.8,$F$16:$F$75)</f>
        <v>0</v>
      </c>
      <c r="BD22" s="112">
        <v>0.8</v>
      </c>
    </row>
    <row r="23" spans="1:57" x14ac:dyDescent="0.45">
      <c r="A23" s="428"/>
      <c r="B23" s="429"/>
      <c r="C23" s="429"/>
      <c r="D23" s="429"/>
      <c r="E23" s="430"/>
      <c r="F23" s="430"/>
      <c r="G23" s="431"/>
      <c r="H23" s="432" t="e">
        <f t="shared" si="1"/>
        <v>#N/A</v>
      </c>
      <c r="I23" s="432">
        <f t="shared" si="0"/>
        <v>0</v>
      </c>
      <c r="J23" s="433" t="str">
        <f t="shared" si="2"/>
        <v/>
      </c>
      <c r="K23" s="132">
        <f>SUMIF($A$16:$A$75,0.9,$F$16:$F$75)</f>
        <v>0</v>
      </c>
      <c r="BD23" s="112">
        <v>1</v>
      </c>
    </row>
    <row r="24" spans="1:57" x14ac:dyDescent="0.45">
      <c r="A24" s="428"/>
      <c r="B24" s="429"/>
      <c r="C24" s="429"/>
      <c r="D24" s="429"/>
      <c r="E24" s="430"/>
      <c r="F24" s="430"/>
      <c r="G24" s="431"/>
      <c r="H24" s="432" t="e">
        <f t="shared" si="1"/>
        <v>#N/A</v>
      </c>
      <c r="I24" s="432">
        <f t="shared" si="0"/>
        <v>0</v>
      </c>
      <c r="J24" s="433" t="str">
        <f t="shared" si="2"/>
        <v/>
      </c>
      <c r="K24" s="132">
        <f>SUMIF($A$16:$A$75,1,$F$16:$F$75)</f>
        <v>0</v>
      </c>
      <c r="BD24" s="112">
        <v>1.2</v>
      </c>
    </row>
    <row r="25" spans="1:57" x14ac:dyDescent="0.45">
      <c r="A25" s="428"/>
      <c r="B25" s="429"/>
      <c r="C25" s="429"/>
      <c r="D25" s="429"/>
      <c r="E25" s="430"/>
      <c r="F25" s="430"/>
      <c r="G25" s="431"/>
      <c r="H25" s="432" t="e">
        <f t="shared" si="1"/>
        <v>#N/A</v>
      </c>
      <c r="I25" s="432">
        <f t="shared" si="0"/>
        <v>0</v>
      </c>
      <c r="J25" s="433" t="str">
        <f t="shared" si="2"/>
        <v/>
      </c>
      <c r="K25" s="132">
        <f>SUMIF($A$16:$A$75,1.1,$F$16:$F$75)</f>
        <v>0</v>
      </c>
      <c r="BE25" s="132" t="s">
        <v>137</v>
      </c>
    </row>
    <row r="26" spans="1:57" x14ac:dyDescent="0.45">
      <c r="A26" s="428"/>
      <c r="B26" s="429"/>
      <c r="C26" s="429"/>
      <c r="D26" s="429"/>
      <c r="E26" s="430"/>
      <c r="F26" s="430"/>
      <c r="G26" s="431"/>
      <c r="H26" s="432" t="e">
        <f t="shared" si="1"/>
        <v>#N/A</v>
      </c>
      <c r="I26" s="432">
        <f t="shared" si="0"/>
        <v>0</v>
      </c>
      <c r="J26" s="433" t="str">
        <f t="shared" si="2"/>
        <v/>
      </c>
      <c r="K26" s="132">
        <f>SUMIF($A$16:$A$75,1.2,$F$16:$F$75)</f>
        <v>0</v>
      </c>
      <c r="BD26" s="132">
        <v>0</v>
      </c>
      <c r="BE26" s="132">
        <v>0.7</v>
      </c>
    </row>
    <row r="27" spans="1:57" x14ac:dyDescent="0.45">
      <c r="A27" s="428"/>
      <c r="B27" s="429"/>
      <c r="C27" s="429"/>
      <c r="D27" s="429"/>
      <c r="E27" s="430"/>
      <c r="F27" s="430"/>
      <c r="G27" s="431"/>
      <c r="H27" s="432" t="e">
        <f t="shared" si="1"/>
        <v>#N/A</v>
      </c>
      <c r="I27" s="432">
        <f t="shared" si="0"/>
        <v>0</v>
      </c>
      <c r="J27" s="433" t="str">
        <f t="shared" si="2"/>
        <v/>
      </c>
      <c r="K27" s="132">
        <f>SUMIF($A$16:$A$75,1.3,$F$16:$F$75)</f>
        <v>0</v>
      </c>
      <c r="BD27" s="132">
        <v>1</v>
      </c>
      <c r="BE27" s="132">
        <v>0.75</v>
      </c>
    </row>
    <row r="28" spans="1:57" x14ac:dyDescent="0.45">
      <c r="A28" s="428"/>
      <c r="B28" s="429"/>
      <c r="C28" s="429"/>
      <c r="D28" s="429"/>
      <c r="E28" s="430"/>
      <c r="F28" s="430"/>
      <c r="G28" s="431"/>
      <c r="H28" s="432" t="e">
        <f t="shared" si="1"/>
        <v>#N/A</v>
      </c>
      <c r="I28" s="432">
        <f t="shared" si="0"/>
        <v>0</v>
      </c>
      <c r="J28" s="433" t="str">
        <f t="shared" si="2"/>
        <v/>
      </c>
      <c r="K28" s="132">
        <f>SUMIF($A$16:$A$75,1.4,$F$16:$F$75)</f>
        <v>0</v>
      </c>
      <c r="BD28" s="132">
        <v>2</v>
      </c>
      <c r="BE28" s="132">
        <v>0.9</v>
      </c>
    </row>
    <row r="29" spans="1:57" x14ac:dyDescent="0.45">
      <c r="A29" s="428"/>
      <c r="B29" s="429"/>
      <c r="C29" s="429"/>
      <c r="D29" s="429"/>
      <c r="E29" s="430"/>
      <c r="F29" s="430"/>
      <c r="G29" s="431"/>
      <c r="H29" s="432" t="e">
        <f t="shared" si="1"/>
        <v>#N/A</v>
      </c>
      <c r="I29" s="432">
        <f t="shared" si="0"/>
        <v>0</v>
      </c>
      <c r="J29" s="433" t="str">
        <f t="shared" si="2"/>
        <v/>
      </c>
      <c r="K29" s="132">
        <f>SUMIF($A$16:$A$75,1.5,$F$16:$F$75)</f>
        <v>0</v>
      </c>
      <c r="BD29" s="132">
        <v>3</v>
      </c>
      <c r="BE29" s="132">
        <v>1.04</v>
      </c>
    </row>
    <row r="30" spans="1:57" x14ac:dyDescent="0.45">
      <c r="A30" s="428"/>
      <c r="B30" s="429"/>
      <c r="C30" s="429"/>
      <c r="D30" s="429"/>
      <c r="E30" s="430"/>
      <c r="F30" s="430"/>
      <c r="G30" s="431"/>
      <c r="H30" s="432" t="e">
        <f>IF(A30="Market","N/A",ROUND(A30*HLOOKUP(B30,$E$7:$I$8,2,FALSE),0))</f>
        <v>#N/A</v>
      </c>
      <c r="I30" s="432">
        <f>IF(A30="Market","N/A",IF(B30="",0,VLOOKUP(B30,$A$7:$B$11,2,FALSE)))</f>
        <v>0</v>
      </c>
      <c r="J30" s="433" t="str">
        <f>IFERROR(IF(AND($B$4="No",A30="Market"),"N/A",IF($B$4="No",H30-I30,H30)),"")</f>
        <v/>
      </c>
      <c r="K30" s="132">
        <f>SUMIF($A$16:$A$75,1.6,$F$16:$F$75)</f>
        <v>0</v>
      </c>
      <c r="BD30" s="132">
        <v>4</v>
      </c>
      <c r="BE30" s="132">
        <v>1.1599999999999999</v>
      </c>
    </row>
    <row r="31" spans="1:57" x14ac:dyDescent="0.45">
      <c r="A31" s="428"/>
      <c r="B31" s="429"/>
      <c r="C31" s="429"/>
      <c r="D31" s="429"/>
      <c r="E31" s="430"/>
      <c r="F31" s="430"/>
      <c r="G31" s="431"/>
      <c r="H31" s="432" t="e">
        <f>IF(A31="Market","N/A",ROUND(A31*HLOOKUP(B31,$E$7:$I$8,2,FALSE),0))</f>
        <v>#N/A</v>
      </c>
      <c r="I31" s="432">
        <f>IF(A31="Market","N/A",IF(B31="",0,VLOOKUP(B31,$A$7:$B$11,2,FALSE)))</f>
        <v>0</v>
      </c>
      <c r="J31" s="433" t="str">
        <f>IFERROR(IF(AND($B$4="No",A31="Market"),"N/A",IF($B$4="No",H31-I31,H31)),"")</f>
        <v/>
      </c>
      <c r="K31" s="132">
        <f>SUMIF($A$16:$A$75,1.7,$F$16:$F$75)</f>
        <v>0</v>
      </c>
      <c r="BD31" s="132">
        <v>5</v>
      </c>
      <c r="BE31" s="132">
        <v>1.28</v>
      </c>
    </row>
    <row r="32" spans="1:57" x14ac:dyDescent="0.45">
      <c r="A32" s="428"/>
      <c r="B32" s="429"/>
      <c r="C32" s="429"/>
      <c r="D32" s="429"/>
      <c r="E32" s="430"/>
      <c r="F32" s="430"/>
      <c r="G32" s="431"/>
      <c r="H32" s="432" t="e">
        <f t="shared" si="1"/>
        <v>#N/A</v>
      </c>
      <c r="I32" s="432">
        <f t="shared" si="0"/>
        <v>0</v>
      </c>
      <c r="J32" s="433" t="str">
        <f t="shared" si="2"/>
        <v/>
      </c>
      <c r="K32" s="132">
        <f>SUMIF($A$16:$A$75,1.8,$F$16:$F$75)</f>
        <v>0</v>
      </c>
    </row>
    <row r="33" spans="1:56" x14ac:dyDescent="0.45">
      <c r="A33" s="428"/>
      <c r="B33" s="429"/>
      <c r="C33" s="429"/>
      <c r="D33" s="429"/>
      <c r="E33" s="430"/>
      <c r="F33" s="430"/>
      <c r="G33" s="431"/>
      <c r="H33" s="432" t="e">
        <f t="shared" si="1"/>
        <v>#N/A</v>
      </c>
      <c r="I33" s="432">
        <f t="shared" si="0"/>
        <v>0</v>
      </c>
      <c r="J33" s="433" t="str">
        <f t="shared" si="2"/>
        <v/>
      </c>
    </row>
    <row r="34" spans="1:56" x14ac:dyDescent="0.45">
      <c r="A34" s="428"/>
      <c r="B34" s="429"/>
      <c r="C34" s="429"/>
      <c r="D34" s="429"/>
      <c r="E34" s="430"/>
      <c r="F34" s="430"/>
      <c r="G34" s="431"/>
      <c r="H34" s="432" t="e">
        <f t="shared" si="1"/>
        <v>#N/A</v>
      </c>
      <c r="I34" s="432">
        <f t="shared" si="0"/>
        <v>0</v>
      </c>
      <c r="J34" s="433" t="str">
        <f t="shared" si="2"/>
        <v/>
      </c>
      <c r="BD34" s="132">
        <v>1</v>
      </c>
    </row>
    <row r="35" spans="1:56" x14ac:dyDescent="0.45">
      <c r="A35" s="428"/>
      <c r="B35" s="429"/>
      <c r="C35" s="429"/>
      <c r="D35" s="429"/>
      <c r="E35" s="430"/>
      <c r="F35" s="430"/>
      <c r="G35" s="431"/>
      <c r="H35" s="432" t="e">
        <f t="shared" si="1"/>
        <v>#N/A</v>
      </c>
      <c r="I35" s="432">
        <f t="shared" si="0"/>
        <v>0</v>
      </c>
      <c r="J35" s="433" t="str">
        <f t="shared" si="2"/>
        <v/>
      </c>
      <c r="BD35" s="132">
        <v>2</v>
      </c>
    </row>
    <row r="36" spans="1:56" x14ac:dyDescent="0.45">
      <c r="A36" s="428"/>
      <c r="B36" s="429"/>
      <c r="C36" s="429"/>
      <c r="D36" s="429"/>
      <c r="E36" s="430"/>
      <c r="F36" s="430"/>
      <c r="G36" s="431"/>
      <c r="H36" s="432" t="e">
        <f t="shared" si="1"/>
        <v>#N/A</v>
      </c>
      <c r="I36" s="432">
        <f t="shared" si="0"/>
        <v>0</v>
      </c>
      <c r="J36" s="433" t="str">
        <f t="shared" si="2"/>
        <v/>
      </c>
      <c r="BD36" s="132">
        <v>3</v>
      </c>
    </row>
    <row r="37" spans="1:56" x14ac:dyDescent="0.45">
      <c r="A37" s="428"/>
      <c r="B37" s="429"/>
      <c r="C37" s="429"/>
      <c r="D37" s="429"/>
      <c r="E37" s="430"/>
      <c r="F37" s="430"/>
      <c r="G37" s="431"/>
      <c r="H37" s="432" t="e">
        <f t="shared" si="1"/>
        <v>#N/A</v>
      </c>
      <c r="I37" s="432">
        <f t="shared" si="0"/>
        <v>0</v>
      </c>
      <c r="J37" s="433" t="str">
        <f t="shared" si="2"/>
        <v/>
      </c>
    </row>
    <row r="38" spans="1:56" x14ac:dyDescent="0.45">
      <c r="A38" s="428"/>
      <c r="B38" s="429"/>
      <c r="C38" s="429"/>
      <c r="D38" s="429"/>
      <c r="E38" s="430"/>
      <c r="F38" s="430"/>
      <c r="G38" s="431"/>
      <c r="H38" s="432" t="e">
        <f t="shared" si="1"/>
        <v>#N/A</v>
      </c>
      <c r="I38" s="432">
        <f t="shared" si="0"/>
        <v>0</v>
      </c>
      <c r="J38" s="433" t="str">
        <f t="shared" si="2"/>
        <v/>
      </c>
    </row>
    <row r="39" spans="1:56" x14ac:dyDescent="0.45">
      <c r="A39" s="428"/>
      <c r="B39" s="429"/>
      <c r="C39" s="429"/>
      <c r="D39" s="429"/>
      <c r="E39" s="430"/>
      <c r="F39" s="430"/>
      <c r="G39" s="431"/>
      <c r="H39" s="432" t="e">
        <f t="shared" si="1"/>
        <v>#N/A</v>
      </c>
      <c r="I39" s="432">
        <f t="shared" si="0"/>
        <v>0</v>
      </c>
      <c r="J39" s="433" t="str">
        <f t="shared" si="2"/>
        <v/>
      </c>
    </row>
    <row r="40" spans="1:56" x14ac:dyDescent="0.45">
      <c r="A40" s="428"/>
      <c r="B40" s="429"/>
      <c r="C40" s="429"/>
      <c r="D40" s="429"/>
      <c r="E40" s="430"/>
      <c r="F40" s="430"/>
      <c r="G40" s="431"/>
      <c r="H40" s="432" t="e">
        <f t="shared" si="1"/>
        <v>#N/A</v>
      </c>
      <c r="I40" s="432">
        <f t="shared" si="0"/>
        <v>0</v>
      </c>
      <c r="J40" s="433" t="str">
        <f t="shared" si="2"/>
        <v/>
      </c>
    </row>
    <row r="41" spans="1:56" x14ac:dyDescent="0.45">
      <c r="A41" s="428"/>
      <c r="B41" s="429"/>
      <c r="C41" s="429"/>
      <c r="D41" s="429"/>
      <c r="E41" s="430"/>
      <c r="F41" s="430"/>
      <c r="G41" s="431"/>
      <c r="H41" s="432" t="e">
        <f t="shared" si="1"/>
        <v>#N/A</v>
      </c>
      <c r="I41" s="432">
        <f t="shared" si="0"/>
        <v>0</v>
      </c>
      <c r="J41" s="433" t="str">
        <f t="shared" si="2"/>
        <v/>
      </c>
    </row>
    <row r="42" spans="1:56" x14ac:dyDescent="0.45">
      <c r="A42" s="428"/>
      <c r="B42" s="429"/>
      <c r="C42" s="429"/>
      <c r="D42" s="429"/>
      <c r="E42" s="430"/>
      <c r="F42" s="430"/>
      <c r="G42" s="431"/>
      <c r="H42" s="432" t="e">
        <f t="shared" si="1"/>
        <v>#N/A</v>
      </c>
      <c r="I42" s="432">
        <f t="shared" si="0"/>
        <v>0</v>
      </c>
      <c r="J42" s="433" t="str">
        <f t="shared" si="2"/>
        <v/>
      </c>
    </row>
    <row r="43" spans="1:56" x14ac:dyDescent="0.45">
      <c r="A43" s="428"/>
      <c r="B43" s="429"/>
      <c r="C43" s="429"/>
      <c r="D43" s="429"/>
      <c r="E43" s="430"/>
      <c r="F43" s="430"/>
      <c r="G43" s="431"/>
      <c r="H43" s="432" t="e">
        <f t="shared" si="1"/>
        <v>#N/A</v>
      </c>
      <c r="I43" s="432">
        <f t="shared" si="0"/>
        <v>0</v>
      </c>
      <c r="J43" s="433" t="str">
        <f t="shared" si="2"/>
        <v/>
      </c>
    </row>
    <row r="44" spans="1:56" x14ac:dyDescent="0.45">
      <c r="A44" s="428"/>
      <c r="B44" s="429"/>
      <c r="C44" s="429"/>
      <c r="D44" s="429"/>
      <c r="E44" s="430"/>
      <c r="F44" s="430"/>
      <c r="G44" s="431"/>
      <c r="H44" s="432" t="e">
        <f t="shared" si="1"/>
        <v>#N/A</v>
      </c>
      <c r="I44" s="432">
        <f t="shared" si="0"/>
        <v>0</v>
      </c>
      <c r="J44" s="433" t="str">
        <f t="shared" si="2"/>
        <v/>
      </c>
    </row>
    <row r="45" spans="1:56" x14ac:dyDescent="0.45">
      <c r="A45" s="428"/>
      <c r="B45" s="429"/>
      <c r="C45" s="429"/>
      <c r="D45" s="429"/>
      <c r="E45" s="430"/>
      <c r="F45" s="430"/>
      <c r="G45" s="431"/>
      <c r="H45" s="432" t="e">
        <f t="shared" si="1"/>
        <v>#N/A</v>
      </c>
      <c r="I45" s="432">
        <f t="shared" si="0"/>
        <v>0</v>
      </c>
      <c r="J45" s="433" t="str">
        <f t="shared" si="2"/>
        <v/>
      </c>
    </row>
    <row r="46" spans="1:56" x14ac:dyDescent="0.45">
      <c r="A46" s="428"/>
      <c r="B46" s="429"/>
      <c r="C46" s="429"/>
      <c r="D46" s="429"/>
      <c r="E46" s="430"/>
      <c r="F46" s="430"/>
      <c r="G46" s="431"/>
      <c r="H46" s="432" t="e">
        <f t="shared" si="1"/>
        <v>#N/A</v>
      </c>
      <c r="I46" s="432">
        <f t="shared" si="0"/>
        <v>0</v>
      </c>
      <c r="J46" s="433" t="str">
        <f t="shared" si="2"/>
        <v/>
      </c>
    </row>
    <row r="47" spans="1:56" x14ac:dyDescent="0.45">
      <c r="A47" s="428"/>
      <c r="B47" s="429"/>
      <c r="C47" s="429"/>
      <c r="D47" s="429"/>
      <c r="E47" s="430"/>
      <c r="F47" s="430"/>
      <c r="G47" s="431"/>
      <c r="H47" s="432" t="e">
        <f t="shared" si="1"/>
        <v>#N/A</v>
      </c>
      <c r="I47" s="432">
        <f t="shared" si="0"/>
        <v>0</v>
      </c>
      <c r="J47" s="433" t="str">
        <f t="shared" si="2"/>
        <v/>
      </c>
    </row>
    <row r="48" spans="1:56" x14ac:dyDescent="0.45">
      <c r="A48" s="428"/>
      <c r="B48" s="429"/>
      <c r="C48" s="429"/>
      <c r="D48" s="429"/>
      <c r="E48" s="430"/>
      <c r="F48" s="430"/>
      <c r="G48" s="431"/>
      <c r="H48" s="432" t="e">
        <f t="shared" si="1"/>
        <v>#N/A</v>
      </c>
      <c r="I48" s="432">
        <f t="shared" si="0"/>
        <v>0</v>
      </c>
      <c r="J48" s="433" t="str">
        <f t="shared" si="2"/>
        <v/>
      </c>
    </row>
    <row r="49" spans="1:10" x14ac:dyDescent="0.45">
      <c r="A49" s="428"/>
      <c r="B49" s="429"/>
      <c r="C49" s="429"/>
      <c r="D49" s="429"/>
      <c r="E49" s="430"/>
      <c r="F49" s="430"/>
      <c r="G49" s="431"/>
      <c r="H49" s="432" t="e">
        <f t="shared" si="1"/>
        <v>#N/A</v>
      </c>
      <c r="I49" s="432">
        <f t="shared" si="0"/>
        <v>0</v>
      </c>
      <c r="J49" s="433" t="str">
        <f t="shared" si="2"/>
        <v/>
      </c>
    </row>
    <row r="50" spans="1:10" x14ac:dyDescent="0.45">
      <c r="A50" s="428"/>
      <c r="B50" s="429"/>
      <c r="C50" s="429"/>
      <c r="D50" s="429"/>
      <c r="E50" s="430"/>
      <c r="F50" s="430"/>
      <c r="G50" s="431"/>
      <c r="H50" s="432" t="e">
        <f t="shared" si="1"/>
        <v>#N/A</v>
      </c>
      <c r="I50" s="432">
        <f t="shared" si="0"/>
        <v>0</v>
      </c>
      <c r="J50" s="433" t="str">
        <f t="shared" si="2"/>
        <v/>
      </c>
    </row>
    <row r="51" spans="1:10" x14ac:dyDescent="0.45">
      <c r="A51" s="428"/>
      <c r="B51" s="429"/>
      <c r="C51" s="429"/>
      <c r="D51" s="429"/>
      <c r="E51" s="430"/>
      <c r="F51" s="430"/>
      <c r="G51" s="431"/>
      <c r="H51" s="432" t="e">
        <f t="shared" si="1"/>
        <v>#N/A</v>
      </c>
      <c r="I51" s="432">
        <f t="shared" si="0"/>
        <v>0</v>
      </c>
      <c r="J51" s="433" t="str">
        <f t="shared" si="2"/>
        <v/>
      </c>
    </row>
    <row r="52" spans="1:10" x14ac:dyDescent="0.45">
      <c r="A52" s="428"/>
      <c r="B52" s="429"/>
      <c r="C52" s="429"/>
      <c r="D52" s="429"/>
      <c r="E52" s="430"/>
      <c r="F52" s="430"/>
      <c r="G52" s="431"/>
      <c r="H52" s="432" t="e">
        <f t="shared" si="1"/>
        <v>#N/A</v>
      </c>
      <c r="I52" s="432">
        <f t="shared" si="0"/>
        <v>0</v>
      </c>
      <c r="J52" s="433" t="str">
        <f t="shared" si="2"/>
        <v/>
      </c>
    </row>
    <row r="53" spans="1:10" x14ac:dyDescent="0.45">
      <c r="A53" s="428"/>
      <c r="B53" s="429"/>
      <c r="C53" s="429"/>
      <c r="D53" s="429"/>
      <c r="E53" s="430"/>
      <c r="F53" s="430"/>
      <c r="G53" s="431"/>
      <c r="H53" s="432" t="e">
        <f t="shared" si="1"/>
        <v>#N/A</v>
      </c>
      <c r="I53" s="432">
        <f t="shared" si="0"/>
        <v>0</v>
      </c>
      <c r="J53" s="433" t="str">
        <f t="shared" si="2"/>
        <v/>
      </c>
    </row>
    <row r="54" spans="1:10" x14ac:dyDescent="0.45">
      <c r="A54" s="428"/>
      <c r="B54" s="429"/>
      <c r="C54" s="429"/>
      <c r="D54" s="429"/>
      <c r="E54" s="430"/>
      <c r="F54" s="430"/>
      <c r="G54" s="431"/>
      <c r="H54" s="432" t="e">
        <f t="shared" si="1"/>
        <v>#N/A</v>
      </c>
      <c r="I54" s="432">
        <f t="shared" si="0"/>
        <v>0</v>
      </c>
      <c r="J54" s="433" t="str">
        <f t="shared" si="2"/>
        <v/>
      </c>
    </row>
    <row r="55" spans="1:10" x14ac:dyDescent="0.45">
      <c r="A55" s="428"/>
      <c r="B55" s="429"/>
      <c r="C55" s="429"/>
      <c r="D55" s="429"/>
      <c r="E55" s="430"/>
      <c r="F55" s="430"/>
      <c r="G55" s="431"/>
      <c r="H55" s="432" t="e">
        <f t="shared" si="1"/>
        <v>#N/A</v>
      </c>
      <c r="I55" s="432">
        <f t="shared" si="0"/>
        <v>0</v>
      </c>
      <c r="J55" s="433" t="str">
        <f t="shared" si="2"/>
        <v/>
      </c>
    </row>
    <row r="56" spans="1:10" x14ac:dyDescent="0.45">
      <c r="A56" s="428"/>
      <c r="B56" s="429"/>
      <c r="C56" s="429"/>
      <c r="D56" s="429"/>
      <c r="E56" s="430"/>
      <c r="F56" s="430"/>
      <c r="G56" s="431"/>
      <c r="H56" s="432" t="e">
        <f t="shared" si="1"/>
        <v>#N/A</v>
      </c>
      <c r="I56" s="432">
        <f t="shared" si="0"/>
        <v>0</v>
      </c>
      <c r="J56" s="433" t="str">
        <f t="shared" si="2"/>
        <v/>
      </c>
    </row>
    <row r="57" spans="1:10" x14ac:dyDescent="0.45">
      <c r="A57" s="428"/>
      <c r="B57" s="429"/>
      <c r="C57" s="429"/>
      <c r="D57" s="429"/>
      <c r="E57" s="430"/>
      <c r="F57" s="430"/>
      <c r="G57" s="431"/>
      <c r="H57" s="432" t="e">
        <f t="shared" si="1"/>
        <v>#N/A</v>
      </c>
      <c r="I57" s="432">
        <f t="shared" si="0"/>
        <v>0</v>
      </c>
      <c r="J57" s="433" t="str">
        <f t="shared" si="2"/>
        <v/>
      </c>
    </row>
    <row r="58" spans="1:10" x14ac:dyDescent="0.45">
      <c r="A58" s="428"/>
      <c r="B58" s="429"/>
      <c r="C58" s="429"/>
      <c r="D58" s="429"/>
      <c r="E58" s="430"/>
      <c r="F58" s="430"/>
      <c r="G58" s="431"/>
      <c r="H58" s="432" t="e">
        <f t="shared" si="1"/>
        <v>#N/A</v>
      </c>
      <c r="I58" s="432">
        <f t="shared" si="0"/>
        <v>0</v>
      </c>
      <c r="J58" s="433" t="str">
        <f t="shared" si="2"/>
        <v/>
      </c>
    </row>
    <row r="59" spans="1:10" x14ac:dyDescent="0.45">
      <c r="A59" s="428"/>
      <c r="B59" s="429"/>
      <c r="C59" s="429"/>
      <c r="D59" s="429"/>
      <c r="E59" s="430"/>
      <c r="F59" s="430"/>
      <c r="G59" s="431"/>
      <c r="H59" s="432" t="e">
        <f t="shared" si="1"/>
        <v>#N/A</v>
      </c>
      <c r="I59" s="432">
        <f t="shared" si="0"/>
        <v>0</v>
      </c>
      <c r="J59" s="433" t="str">
        <f t="shared" si="2"/>
        <v/>
      </c>
    </row>
    <row r="60" spans="1:10" x14ac:dyDescent="0.45">
      <c r="A60" s="428"/>
      <c r="B60" s="429"/>
      <c r="C60" s="429"/>
      <c r="D60" s="429"/>
      <c r="E60" s="430"/>
      <c r="F60" s="430"/>
      <c r="G60" s="431"/>
      <c r="H60" s="432" t="e">
        <f t="shared" si="1"/>
        <v>#N/A</v>
      </c>
      <c r="I60" s="432">
        <f t="shared" si="0"/>
        <v>0</v>
      </c>
      <c r="J60" s="433" t="str">
        <f t="shared" si="2"/>
        <v/>
      </c>
    </row>
    <row r="61" spans="1:10" x14ac:dyDescent="0.45">
      <c r="A61" s="428"/>
      <c r="B61" s="429"/>
      <c r="C61" s="429"/>
      <c r="D61" s="429"/>
      <c r="E61" s="430"/>
      <c r="F61" s="430"/>
      <c r="G61" s="431"/>
      <c r="H61" s="432" t="e">
        <f t="shared" si="1"/>
        <v>#N/A</v>
      </c>
      <c r="I61" s="432">
        <f t="shared" si="0"/>
        <v>0</v>
      </c>
      <c r="J61" s="433" t="str">
        <f t="shared" si="2"/>
        <v/>
      </c>
    </row>
    <row r="62" spans="1:10" x14ac:dyDescent="0.45">
      <c r="A62" s="428"/>
      <c r="B62" s="429"/>
      <c r="C62" s="429"/>
      <c r="D62" s="429"/>
      <c r="E62" s="430"/>
      <c r="F62" s="430"/>
      <c r="G62" s="431"/>
      <c r="H62" s="432" t="e">
        <f t="shared" si="1"/>
        <v>#N/A</v>
      </c>
      <c r="I62" s="432">
        <f t="shared" si="0"/>
        <v>0</v>
      </c>
      <c r="J62" s="433" t="str">
        <f t="shared" si="2"/>
        <v/>
      </c>
    </row>
    <row r="63" spans="1:10" x14ac:dyDescent="0.45">
      <c r="A63" s="428"/>
      <c r="B63" s="429"/>
      <c r="C63" s="429"/>
      <c r="D63" s="429"/>
      <c r="E63" s="430"/>
      <c r="F63" s="430"/>
      <c r="G63" s="431"/>
      <c r="H63" s="432" t="e">
        <f t="shared" si="1"/>
        <v>#N/A</v>
      </c>
      <c r="I63" s="432">
        <f t="shared" si="0"/>
        <v>0</v>
      </c>
      <c r="J63" s="433" t="str">
        <f t="shared" si="2"/>
        <v/>
      </c>
    </row>
    <row r="64" spans="1:10" x14ac:dyDescent="0.45">
      <c r="A64" s="428"/>
      <c r="B64" s="429"/>
      <c r="C64" s="429"/>
      <c r="D64" s="429"/>
      <c r="E64" s="430"/>
      <c r="F64" s="430"/>
      <c r="G64" s="431"/>
      <c r="H64" s="432" t="e">
        <f t="shared" si="1"/>
        <v>#N/A</v>
      </c>
      <c r="I64" s="432">
        <f t="shared" si="0"/>
        <v>0</v>
      </c>
      <c r="J64" s="433" t="str">
        <f t="shared" si="2"/>
        <v/>
      </c>
    </row>
    <row r="65" spans="1:57" x14ac:dyDescent="0.45">
      <c r="A65" s="428"/>
      <c r="B65" s="429"/>
      <c r="C65" s="429"/>
      <c r="D65" s="429"/>
      <c r="E65" s="430"/>
      <c r="F65" s="430"/>
      <c r="G65" s="431"/>
      <c r="H65" s="432" t="e">
        <f t="shared" si="1"/>
        <v>#N/A</v>
      </c>
      <c r="I65" s="432">
        <f t="shared" si="0"/>
        <v>0</v>
      </c>
      <c r="J65" s="433" t="str">
        <f t="shared" si="2"/>
        <v/>
      </c>
    </row>
    <row r="66" spans="1:57" x14ac:dyDescent="0.45">
      <c r="A66" s="428"/>
      <c r="B66" s="429"/>
      <c r="C66" s="429"/>
      <c r="D66" s="429"/>
      <c r="E66" s="430"/>
      <c r="F66" s="430"/>
      <c r="G66" s="431"/>
      <c r="H66" s="432" t="e">
        <f t="shared" si="1"/>
        <v>#N/A</v>
      </c>
      <c r="I66" s="432">
        <f t="shared" si="0"/>
        <v>0</v>
      </c>
      <c r="J66" s="433" t="str">
        <f t="shared" si="2"/>
        <v/>
      </c>
    </row>
    <row r="67" spans="1:57" x14ac:dyDescent="0.45">
      <c r="A67" s="428"/>
      <c r="B67" s="429"/>
      <c r="C67" s="429"/>
      <c r="D67" s="429"/>
      <c r="E67" s="430"/>
      <c r="F67" s="430"/>
      <c r="G67" s="431"/>
      <c r="H67" s="432" t="e">
        <f t="shared" si="1"/>
        <v>#N/A</v>
      </c>
      <c r="I67" s="432">
        <f t="shared" si="0"/>
        <v>0</v>
      </c>
      <c r="J67" s="433" t="str">
        <f t="shared" si="2"/>
        <v/>
      </c>
    </row>
    <row r="68" spans="1:57" x14ac:dyDescent="0.45">
      <c r="A68" s="428"/>
      <c r="B68" s="429"/>
      <c r="C68" s="429"/>
      <c r="D68" s="429"/>
      <c r="E68" s="430"/>
      <c r="F68" s="430"/>
      <c r="G68" s="431"/>
      <c r="H68" s="432" t="e">
        <f t="shared" si="1"/>
        <v>#N/A</v>
      </c>
      <c r="I68" s="432">
        <f t="shared" si="0"/>
        <v>0</v>
      </c>
      <c r="J68" s="433" t="str">
        <f t="shared" si="2"/>
        <v/>
      </c>
    </row>
    <row r="69" spans="1:57" x14ac:dyDescent="0.45">
      <c r="A69" s="428"/>
      <c r="B69" s="429"/>
      <c r="C69" s="429"/>
      <c r="D69" s="429"/>
      <c r="E69" s="430"/>
      <c r="F69" s="430"/>
      <c r="G69" s="431"/>
      <c r="H69" s="432" t="e">
        <f t="shared" si="1"/>
        <v>#N/A</v>
      </c>
      <c r="I69" s="432">
        <f t="shared" si="0"/>
        <v>0</v>
      </c>
      <c r="J69" s="433" t="str">
        <f t="shared" si="2"/>
        <v/>
      </c>
    </row>
    <row r="70" spans="1:57" x14ac:dyDescent="0.45">
      <c r="A70" s="428"/>
      <c r="B70" s="429"/>
      <c r="C70" s="429"/>
      <c r="D70" s="429"/>
      <c r="E70" s="430"/>
      <c r="F70" s="430"/>
      <c r="G70" s="431"/>
      <c r="H70" s="432" t="e">
        <f t="shared" si="1"/>
        <v>#N/A</v>
      </c>
      <c r="I70" s="432">
        <f t="shared" si="0"/>
        <v>0</v>
      </c>
      <c r="J70" s="433" t="str">
        <f t="shared" si="2"/>
        <v/>
      </c>
    </row>
    <row r="71" spans="1:57" x14ac:dyDescent="0.45">
      <c r="A71" s="428"/>
      <c r="B71" s="429"/>
      <c r="C71" s="429"/>
      <c r="D71" s="429"/>
      <c r="E71" s="430"/>
      <c r="F71" s="430"/>
      <c r="G71" s="431"/>
      <c r="H71" s="432" t="e">
        <f t="shared" si="1"/>
        <v>#N/A</v>
      </c>
      <c r="I71" s="432">
        <f t="shared" si="0"/>
        <v>0</v>
      </c>
      <c r="J71" s="433" t="str">
        <f t="shared" si="2"/>
        <v/>
      </c>
    </row>
    <row r="72" spans="1:57" x14ac:dyDescent="0.45">
      <c r="A72" s="428"/>
      <c r="B72" s="429"/>
      <c r="C72" s="429"/>
      <c r="D72" s="429"/>
      <c r="E72" s="430"/>
      <c r="F72" s="430"/>
      <c r="G72" s="431"/>
      <c r="H72" s="432" t="e">
        <f t="shared" si="1"/>
        <v>#N/A</v>
      </c>
      <c r="I72" s="432">
        <f t="shared" si="0"/>
        <v>0</v>
      </c>
      <c r="J72" s="433" t="str">
        <f t="shared" si="2"/>
        <v/>
      </c>
    </row>
    <row r="73" spans="1:57" x14ac:dyDescent="0.45">
      <c r="A73" s="428"/>
      <c r="B73" s="429"/>
      <c r="C73" s="429"/>
      <c r="D73" s="429"/>
      <c r="E73" s="430"/>
      <c r="F73" s="430"/>
      <c r="G73" s="431"/>
      <c r="H73" s="432" t="e">
        <f t="shared" si="1"/>
        <v>#N/A</v>
      </c>
      <c r="I73" s="432">
        <f t="shared" si="0"/>
        <v>0</v>
      </c>
      <c r="J73" s="433" t="str">
        <f t="shared" si="2"/>
        <v/>
      </c>
    </row>
    <row r="74" spans="1:57" x14ac:dyDescent="0.45">
      <c r="A74" s="428"/>
      <c r="B74" s="429"/>
      <c r="C74" s="429"/>
      <c r="D74" s="429"/>
      <c r="E74" s="430"/>
      <c r="F74" s="430"/>
      <c r="G74" s="431"/>
      <c r="H74" s="432" t="e">
        <f t="shared" si="1"/>
        <v>#N/A</v>
      </c>
      <c r="I74" s="432">
        <f t="shared" si="0"/>
        <v>0</v>
      </c>
      <c r="J74" s="433" t="str">
        <f t="shared" si="2"/>
        <v/>
      </c>
    </row>
    <row r="75" spans="1:57" x14ac:dyDescent="0.45">
      <c r="A75" s="428"/>
      <c r="B75" s="429"/>
      <c r="C75" s="429"/>
      <c r="D75" s="429"/>
      <c r="E75" s="430"/>
      <c r="F75" s="430"/>
      <c r="G75" s="431"/>
      <c r="H75" s="432" t="e">
        <f>IF(A75="Market","N/A",ROUND(A75*HLOOKUP(B75,$E$7:$I$8,2,FALSE),0))</f>
        <v>#N/A</v>
      </c>
      <c r="I75" s="432">
        <f>IF(A75="Market","N/A",IF(B75="",0,VLOOKUP(B75,$A$7:$B$11,2,FALSE)))</f>
        <v>0</v>
      </c>
      <c r="J75" s="433" t="str">
        <f>IFERROR(IF(AND($B$4="No",A75="Market"),"N/A",IF($B$4="No",H75-I75,H75)),"")</f>
        <v/>
      </c>
    </row>
    <row r="76" spans="1:57" x14ac:dyDescent="0.45">
      <c r="A76" s="434"/>
      <c r="B76" s="434"/>
      <c r="C76" s="434"/>
      <c r="D76" s="434"/>
      <c r="E76" s="434" t="s">
        <v>138</v>
      </c>
      <c r="F76" s="435">
        <f>SUM(F16:F75)</f>
        <v>0</v>
      </c>
      <c r="G76" s="432">
        <f>(F16*G16)+(F17*G17)+(F18*G18)+(F19*G19)+(F20*G20)+(F21*G21)+(F22*G22)+(F23*G23)+(F24*G24)+(F25*G25)+(F26*G26)+(F27*G27)+(F28*G28)+(F29*G29)+(F30*G30)+(F31*G31)+(F32*G32)+(F33*G33)+(F34*G34)+(F35*G35)+(F36*G36)+(F37*G37)+(F38*G38)+(F39*G39)+(F40*G40)+(F41*G41)+(F42*G42)+(F43*G43)+(F44*G44)+(F45*G45)+(F46*G46)+(F47*G47)+(F48*G48)+(F49*G49)+(F50*G50)+(F51*G51)+(F52*G52)+(F53*G53)+(F54*G54)+(F55*G55)+(F56*G56)+(F57*G57)+(F58*G58)+(F59*G59)+(F60*G60)+(F61*G61)+(F62*G62)+(F63*G63)+(F64*G64)+(F65*G65)+(F66*G66)+(F67*G67)+(F68*G68)+(F69*G69)+(F70*G70)+(F71*G71)+(F72*G72)+(F73*G73)+(F74*G74)+(F75*G75)</f>
        <v>0</v>
      </c>
      <c r="H76" s="434" t="s">
        <v>139</v>
      </c>
      <c r="I76" s="436"/>
      <c r="J76" s="436"/>
    </row>
    <row r="77" spans="1:57" x14ac:dyDescent="0.45">
      <c r="A77" s="366"/>
      <c r="B77" s="366"/>
      <c r="C77" s="366"/>
      <c r="D77" s="366"/>
      <c r="E77" s="366"/>
      <c r="F77" s="366"/>
      <c r="G77" s="433">
        <f>G76*12</f>
        <v>0</v>
      </c>
      <c r="H77" s="434" t="s">
        <v>140</v>
      </c>
      <c r="I77" s="436"/>
      <c r="J77" s="436"/>
    </row>
    <row r="78" spans="1:57" x14ac:dyDescent="0.45">
      <c r="I78" s="132"/>
      <c r="K78" s="54"/>
      <c r="AZ78" s="132"/>
      <c r="BA78" s="132"/>
      <c r="BD78" s="54"/>
      <c r="BE78" s="54"/>
    </row>
  </sheetData>
  <sheetProtection algorithmName="SHA-512" hashValue="RF2IF1wlL/3uicqJnQAQz8jvOJqnPlpnTK5i+pUxUuWC5d5GVJkJuozwEcCHoH8UDv0e86ROk/WbO7DXxK9qnw==" saltValue="fnm7vOsIWFHC0C6M/MhsOg==" spinCount="100000" sheet="1" objects="1" scenarios="1"/>
  <mergeCells count="5">
    <mergeCell ref="A6:B6"/>
    <mergeCell ref="D10:E10"/>
    <mergeCell ref="D11:E11"/>
    <mergeCell ref="A13:J13"/>
    <mergeCell ref="F10:J11"/>
  </mergeCells>
  <conditionalFormatting sqref="G16:G75">
    <cfRule type="expression" dxfId="25" priority="1">
      <formula>AND(G16&gt;J16,D16&lt;&gt;"Yes")</formula>
    </cfRule>
  </conditionalFormatting>
  <dataValidations count="9">
    <dataValidation type="whole" allowBlank="1" showInputMessage="1" showErrorMessage="1" errorTitle="Whole Numbers Only" error="All Unit Size (sq. ft.) values on the Unit Mix &amp; Rents worksheet must be entered as a whole number." sqref="E16:E75" xr:uid="{E08A2ED6-337B-4C53-8E1E-CA40D2A317B4}">
      <formula1>0</formula1>
      <formula2>100000</formula2>
    </dataValidation>
    <dataValidation type="whole" allowBlank="1" showInputMessage="1" showErrorMessage="1" errorTitle="Whole Numbers Only" error="All # of Units values on the Unit Mix &amp; Rents worksheet must be entered as a whole number." sqref="F16:F75" xr:uid="{8367086A-C9F2-4897-B276-B757CE7AE35D}">
      <formula1>0</formula1>
      <formula2>100000</formula2>
    </dataValidation>
    <dataValidation type="whole" allowBlank="1" showInputMessage="1" showErrorMessage="1" errorTitle="Whole Numbers Only" error="All Actual Rent per Unit values on the Unit Mix &amp; Rents worksheet must be entered as a whole number." sqref="G16:G75" xr:uid="{0F7962DC-B90D-428C-A71C-3417B3FF8E75}">
      <formula1>0</formula1>
      <formula2>100000</formula2>
    </dataValidation>
    <dataValidation allowBlank="1" showInputMessage="1" showErrorMessage="1" errorTitle="# of  Units" error="Please enter a whole number for number of units." sqref="B3" xr:uid="{AE39ED1B-F27E-4B02-9B0B-006D3D011F18}"/>
    <dataValidation type="list" allowBlank="1" showInputMessage="1" showErrorMessage="1" errorTitle="Type of Unit" error="Please select a valid value for Type of Unit." sqref="C16:C75" xr:uid="{FFA4B7B2-491F-44C3-91C9-CAB365EC2566}">
      <formula1>"1,2,3,4"</formula1>
    </dataValidation>
    <dataValidation type="list" allowBlank="1" showInputMessage="1" showErrorMessage="1" errorTitle="Type of Unit" error="Please select a valid value for Type of Unit." sqref="B16:B75" xr:uid="{033C81F8-2727-413D-9881-3CA394DCE38B}">
      <formula1>"0,1,2,3,4"</formula1>
    </dataValidation>
    <dataValidation type="list" allowBlank="1" showInputMessage="1" showErrorMessage="1" errorTitle="Income Level" error="Please select a valid value for Income Level." sqref="A16:A75" xr:uid="{B8B53489-B08E-42E7-A336-50A46E8FD056}">
      <formula1>".2,.3,.4,.5,.6,.7,.8,.9,1,1.1,1.2,1.3,1.4,1.5,1.6,1.7,1.8"</formula1>
    </dataValidation>
    <dataValidation type="list" allowBlank="1" showInputMessage="1" showErrorMessage="1" errorTitle="Type of Unit" error="Please select a valid value for Type of Unit." sqref="D16:D75" xr:uid="{3B88554D-2758-4820-9650-C77C62D2E8C8}">
      <formula1>"Yes, No"</formula1>
    </dataValidation>
    <dataValidation type="list" allowBlank="1" showInputMessage="1" showErrorMessage="1" errorTitle="Do Rents Include Utilities" error="Please select a valid value for Do Rents Include Utilities." sqref="B4" xr:uid="{73CFB4D6-B268-4E84-88DC-ADB5FB666270}">
      <formula1>"Yes,No"</formula1>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BFFD8-19BB-41FC-BAFD-6AF7CB726404}">
  <dimension ref="A1:S882"/>
  <sheetViews>
    <sheetView topLeftCell="A866" zoomScaleNormal="100" workbookViewId="0">
      <selection activeCell="I2" sqref="I2"/>
    </sheetView>
  </sheetViews>
  <sheetFormatPr defaultColWidth="9.86328125" defaultRowHeight="14.25" x14ac:dyDescent="0.45"/>
  <cols>
    <col min="1" max="1" width="11.86328125" bestFit="1" customWidth="1"/>
    <col min="2" max="2" width="16" bestFit="1" customWidth="1"/>
    <col min="3" max="3" width="6.265625" bestFit="1" customWidth="1"/>
    <col min="4" max="16" width="9.1328125"/>
    <col min="17" max="17" width="11.59765625" style="12" customWidth="1"/>
    <col min="18" max="18" width="9.1328125"/>
    <col min="19" max="16384" width="9.86328125" style="12"/>
  </cols>
  <sheetData>
    <row r="1" spans="1:18" s="5" customFormat="1" ht="15" thickTop="1" thickBot="1" x14ac:dyDescent="0.5">
      <c r="A1" s="537" t="s">
        <v>1675</v>
      </c>
      <c r="B1" s="538"/>
      <c r="C1" s="538"/>
      <c r="D1" s="538"/>
      <c r="E1" s="538"/>
      <c r="F1" s="538"/>
      <c r="G1" s="538"/>
      <c r="H1" s="538"/>
      <c r="I1" s="538" t="s">
        <v>1676</v>
      </c>
      <c r="J1" s="538"/>
      <c r="K1" s="538"/>
      <c r="L1" s="538"/>
      <c r="M1" s="538"/>
      <c r="N1" s="538"/>
      <c r="O1" s="538"/>
      <c r="P1" s="539"/>
      <c r="Q1" s="4"/>
      <c r="R1" t="s">
        <v>155</v>
      </c>
    </row>
    <row r="2" spans="1:18" s="10" customFormat="1" ht="15" thickTop="1" thickBot="1" x14ac:dyDescent="0.5">
      <c r="A2" s="133" t="s">
        <v>95</v>
      </c>
      <c r="B2" s="134"/>
      <c r="C2" s="135" t="s">
        <v>141</v>
      </c>
      <c r="D2" s="6" t="s">
        <v>142</v>
      </c>
      <c r="E2" s="6" t="s">
        <v>143</v>
      </c>
      <c r="F2" s="6" t="s">
        <v>144</v>
      </c>
      <c r="G2" s="6" t="s">
        <v>145</v>
      </c>
      <c r="H2" s="7" t="s">
        <v>146</v>
      </c>
      <c r="I2" s="8" t="s">
        <v>147</v>
      </c>
      <c r="J2" s="6" t="s">
        <v>148</v>
      </c>
      <c r="K2" s="6" t="s">
        <v>149</v>
      </c>
      <c r="L2" s="6" t="s">
        <v>150</v>
      </c>
      <c r="M2" s="6" t="s">
        <v>151</v>
      </c>
      <c r="N2" s="6" t="s">
        <v>152</v>
      </c>
      <c r="O2" s="6" t="s">
        <v>153</v>
      </c>
      <c r="P2" s="9" t="s">
        <v>154</v>
      </c>
      <c r="Q2" s="4"/>
      <c r="R2" t="s">
        <v>156</v>
      </c>
    </row>
    <row r="3" spans="1:18" s="11" customFormat="1" ht="15.75" customHeight="1" thickTop="1" x14ac:dyDescent="0.45">
      <c r="A3" s="136" t="s">
        <v>155</v>
      </c>
      <c r="B3" s="136" t="s">
        <v>787</v>
      </c>
      <c r="C3" s="14">
        <v>1.2</v>
      </c>
      <c r="D3" s="13">
        <v>3024</v>
      </c>
      <c r="E3" s="13">
        <v>3240</v>
      </c>
      <c r="F3" s="13">
        <v>3888</v>
      </c>
      <c r="G3" s="13">
        <v>4494</v>
      </c>
      <c r="H3" s="13">
        <v>5013</v>
      </c>
      <c r="I3" s="13">
        <v>120960</v>
      </c>
      <c r="J3" s="13">
        <v>138240</v>
      </c>
      <c r="K3" s="13">
        <v>155520</v>
      </c>
      <c r="L3" s="13">
        <v>172800</v>
      </c>
      <c r="M3" s="13">
        <v>186720</v>
      </c>
      <c r="N3" s="13">
        <v>200520</v>
      </c>
      <c r="O3" s="13">
        <v>214320</v>
      </c>
      <c r="P3" s="13">
        <v>228120</v>
      </c>
      <c r="R3" t="s">
        <v>157</v>
      </c>
    </row>
    <row r="4" spans="1:18" s="11" customFormat="1" ht="15.75" customHeight="1" x14ac:dyDescent="0.45">
      <c r="A4" s="136" t="s">
        <v>155</v>
      </c>
      <c r="B4" s="136" t="s">
        <v>788</v>
      </c>
      <c r="C4" s="14">
        <v>1.1000000000000001</v>
      </c>
      <c r="D4" s="13">
        <v>2772</v>
      </c>
      <c r="E4" s="13">
        <v>2970</v>
      </c>
      <c r="F4" s="13">
        <v>3564</v>
      </c>
      <c r="G4" s="13">
        <v>4119</v>
      </c>
      <c r="H4" s="13">
        <v>4595</v>
      </c>
      <c r="I4" s="13">
        <v>110880.00000000001</v>
      </c>
      <c r="J4" s="13">
        <v>126720.00000000001</v>
      </c>
      <c r="K4" s="13">
        <v>142560</v>
      </c>
      <c r="L4" s="13">
        <v>158400</v>
      </c>
      <c r="M4" s="13">
        <v>171160</v>
      </c>
      <c r="N4" s="13">
        <v>183810.00000000003</v>
      </c>
      <c r="O4" s="13">
        <v>196460.00000000003</v>
      </c>
      <c r="P4" s="13">
        <v>209110.00000000003</v>
      </c>
      <c r="R4" t="s">
        <v>158</v>
      </c>
    </row>
    <row r="5" spans="1:18" s="11" customFormat="1" ht="15.75" customHeight="1" x14ac:dyDescent="0.45">
      <c r="A5" s="136" t="s">
        <v>155</v>
      </c>
      <c r="B5" s="136" t="s">
        <v>789</v>
      </c>
      <c r="C5" s="14">
        <v>1</v>
      </c>
      <c r="D5" s="13">
        <v>2520</v>
      </c>
      <c r="E5" s="13">
        <v>2700</v>
      </c>
      <c r="F5" s="13">
        <v>3240</v>
      </c>
      <c r="G5" s="13">
        <v>3745</v>
      </c>
      <c r="H5" s="13">
        <v>4177</v>
      </c>
      <c r="I5" s="15">
        <v>100800</v>
      </c>
      <c r="J5" s="15">
        <v>115200</v>
      </c>
      <c r="K5" s="15">
        <v>129600</v>
      </c>
      <c r="L5" s="15">
        <v>144000</v>
      </c>
      <c r="M5" s="15">
        <v>155600</v>
      </c>
      <c r="N5" s="15">
        <v>167100</v>
      </c>
      <c r="O5" s="15">
        <v>178600</v>
      </c>
      <c r="P5" s="15">
        <v>190100</v>
      </c>
      <c r="R5" t="s">
        <v>159</v>
      </c>
    </row>
    <row r="6" spans="1:18" s="11" customFormat="1" ht="15.75" customHeight="1" x14ac:dyDescent="0.45">
      <c r="A6" s="136" t="s">
        <v>155</v>
      </c>
      <c r="B6" s="136" t="s">
        <v>790</v>
      </c>
      <c r="C6" s="14">
        <v>0.9</v>
      </c>
      <c r="D6" s="13">
        <v>2268</v>
      </c>
      <c r="E6" s="13">
        <v>2430</v>
      </c>
      <c r="F6" s="13">
        <v>2916</v>
      </c>
      <c r="G6" s="13">
        <v>3370</v>
      </c>
      <c r="H6" s="13">
        <v>3759</v>
      </c>
      <c r="I6" s="15">
        <v>90720</v>
      </c>
      <c r="J6" s="15">
        <v>103680</v>
      </c>
      <c r="K6" s="15">
        <v>116640</v>
      </c>
      <c r="L6" s="15">
        <v>129600</v>
      </c>
      <c r="M6" s="15">
        <v>140040</v>
      </c>
      <c r="N6" s="15">
        <v>150390</v>
      </c>
      <c r="O6" s="15">
        <v>160740</v>
      </c>
      <c r="P6" s="15">
        <v>171090</v>
      </c>
      <c r="R6" t="s">
        <v>160</v>
      </c>
    </row>
    <row r="7" spans="1:18" s="11" customFormat="1" ht="15.75" customHeight="1" x14ac:dyDescent="0.45">
      <c r="A7" s="136" t="s">
        <v>155</v>
      </c>
      <c r="B7" s="136" t="s">
        <v>791</v>
      </c>
      <c r="C7" s="14">
        <v>0.8</v>
      </c>
      <c r="D7" s="13">
        <v>2016</v>
      </c>
      <c r="E7" s="13">
        <v>2160</v>
      </c>
      <c r="F7" s="13">
        <v>2592</v>
      </c>
      <c r="G7" s="13">
        <v>2996</v>
      </c>
      <c r="H7" s="13">
        <v>3342</v>
      </c>
      <c r="I7" s="13">
        <v>80640</v>
      </c>
      <c r="J7" s="13">
        <v>92160</v>
      </c>
      <c r="K7" s="13">
        <v>103680</v>
      </c>
      <c r="L7" s="13">
        <v>115200</v>
      </c>
      <c r="M7" s="13">
        <v>124480</v>
      </c>
      <c r="N7" s="16">
        <v>133680</v>
      </c>
      <c r="O7" s="16">
        <v>142880</v>
      </c>
      <c r="P7" s="16">
        <v>152080</v>
      </c>
      <c r="R7" t="s">
        <v>161</v>
      </c>
    </row>
    <row r="8" spans="1:18" s="11" customFormat="1" ht="15.75" customHeight="1" x14ac:dyDescent="0.45">
      <c r="A8" s="136" t="s">
        <v>155</v>
      </c>
      <c r="B8" s="136" t="s">
        <v>792</v>
      </c>
      <c r="C8" s="14">
        <v>0.7</v>
      </c>
      <c r="D8" s="13">
        <v>1764</v>
      </c>
      <c r="E8" s="13">
        <v>1890</v>
      </c>
      <c r="F8" s="13">
        <v>2268</v>
      </c>
      <c r="G8" s="13">
        <v>2621</v>
      </c>
      <c r="H8" s="13">
        <v>2924</v>
      </c>
      <c r="I8" s="15">
        <v>70560</v>
      </c>
      <c r="J8" s="15">
        <v>80640</v>
      </c>
      <c r="K8" s="15">
        <v>90720</v>
      </c>
      <c r="L8" s="15">
        <v>100800</v>
      </c>
      <c r="M8" s="15">
        <v>108920</v>
      </c>
      <c r="N8" s="15">
        <v>116969.99999999999</v>
      </c>
      <c r="O8" s="15">
        <v>125019.99999999999</v>
      </c>
      <c r="P8" s="15">
        <v>133070</v>
      </c>
      <c r="R8" t="s">
        <v>162</v>
      </c>
    </row>
    <row r="9" spans="1:18" s="11" customFormat="1" ht="15.75" customHeight="1" x14ac:dyDescent="0.45">
      <c r="A9" s="136" t="s">
        <v>155</v>
      </c>
      <c r="B9" s="136" t="s">
        <v>793</v>
      </c>
      <c r="C9" s="14">
        <v>0.6</v>
      </c>
      <c r="D9" s="13">
        <v>1512</v>
      </c>
      <c r="E9" s="13">
        <v>1620</v>
      </c>
      <c r="F9" s="13">
        <v>1944</v>
      </c>
      <c r="G9" s="13">
        <v>2247</v>
      </c>
      <c r="H9" s="13">
        <v>2506</v>
      </c>
      <c r="I9" s="13">
        <v>60480</v>
      </c>
      <c r="J9" s="13">
        <v>69120</v>
      </c>
      <c r="K9" s="13">
        <v>77760</v>
      </c>
      <c r="L9" s="13">
        <v>86400</v>
      </c>
      <c r="M9" s="13">
        <v>93360</v>
      </c>
      <c r="N9" s="16">
        <v>100260</v>
      </c>
      <c r="O9" s="16">
        <v>107160</v>
      </c>
      <c r="P9" s="16">
        <v>114060</v>
      </c>
      <c r="R9" t="s">
        <v>163</v>
      </c>
    </row>
    <row r="10" spans="1:18" s="11" customFormat="1" ht="15.75" customHeight="1" x14ac:dyDescent="0.45">
      <c r="A10" s="136" t="s">
        <v>155</v>
      </c>
      <c r="B10" s="136" t="s">
        <v>794</v>
      </c>
      <c r="C10" s="14">
        <v>0.55000000000000004</v>
      </c>
      <c r="D10" s="13">
        <v>1386</v>
      </c>
      <c r="E10" s="13">
        <v>1485</v>
      </c>
      <c r="F10" s="13">
        <v>1782</v>
      </c>
      <c r="G10" s="13">
        <v>2059</v>
      </c>
      <c r="H10" s="13">
        <v>2139</v>
      </c>
      <c r="I10" s="13">
        <v>55440.000000000007</v>
      </c>
      <c r="J10" s="13">
        <v>63360.000000000007</v>
      </c>
      <c r="K10" s="13">
        <v>71280</v>
      </c>
      <c r="L10" s="13">
        <v>79200</v>
      </c>
      <c r="M10" s="13">
        <v>85580</v>
      </c>
      <c r="N10" s="16">
        <v>91905.000000000015</v>
      </c>
      <c r="O10" s="16">
        <v>98230.000000000015</v>
      </c>
      <c r="P10" s="16">
        <v>104555.00000000001</v>
      </c>
      <c r="R10" t="s">
        <v>164</v>
      </c>
    </row>
    <row r="11" spans="1:18" s="11" customFormat="1" ht="15.75" customHeight="1" x14ac:dyDescent="0.45">
      <c r="A11" s="136" t="s">
        <v>155</v>
      </c>
      <c r="B11" s="136" t="s">
        <v>795</v>
      </c>
      <c r="C11" s="14">
        <v>0.5</v>
      </c>
      <c r="D11" s="13">
        <v>1260</v>
      </c>
      <c r="E11" s="13">
        <v>1350</v>
      </c>
      <c r="F11" s="13">
        <v>1620</v>
      </c>
      <c r="G11" s="13">
        <v>1872</v>
      </c>
      <c r="H11" s="13">
        <v>2088</v>
      </c>
      <c r="I11" s="15">
        <v>50400</v>
      </c>
      <c r="J11" s="15">
        <v>57600</v>
      </c>
      <c r="K11" s="15">
        <v>64800</v>
      </c>
      <c r="L11" s="15">
        <v>72000</v>
      </c>
      <c r="M11" s="15">
        <v>77800</v>
      </c>
      <c r="N11" s="15">
        <v>83550</v>
      </c>
      <c r="O11" s="15">
        <v>89300</v>
      </c>
      <c r="P11" s="15">
        <v>95050</v>
      </c>
      <c r="R11" t="s">
        <v>165</v>
      </c>
    </row>
    <row r="12" spans="1:18" s="11" customFormat="1" ht="15.75" customHeight="1" x14ac:dyDescent="0.45">
      <c r="A12" s="136" t="s">
        <v>155</v>
      </c>
      <c r="B12" s="136" t="s">
        <v>796</v>
      </c>
      <c r="C12" s="14">
        <v>0.45</v>
      </c>
      <c r="D12" s="13">
        <v>1134</v>
      </c>
      <c r="E12" s="13">
        <v>1215</v>
      </c>
      <c r="F12" s="13">
        <v>1458</v>
      </c>
      <c r="G12" s="13">
        <v>1685</v>
      </c>
      <c r="H12" s="13">
        <v>1879</v>
      </c>
      <c r="I12" s="15">
        <v>45360</v>
      </c>
      <c r="J12" s="15">
        <v>51840</v>
      </c>
      <c r="K12" s="15">
        <v>58320</v>
      </c>
      <c r="L12" s="15">
        <v>64800</v>
      </c>
      <c r="M12" s="15">
        <v>70020</v>
      </c>
      <c r="N12" s="15">
        <v>75195</v>
      </c>
      <c r="O12" s="15">
        <v>80370</v>
      </c>
      <c r="P12" s="15">
        <v>85545</v>
      </c>
      <c r="R12" t="s">
        <v>166</v>
      </c>
    </row>
    <row r="13" spans="1:18" s="11" customFormat="1" ht="15.75" customHeight="1" x14ac:dyDescent="0.45">
      <c r="A13" s="136" t="s">
        <v>155</v>
      </c>
      <c r="B13" s="136" t="s">
        <v>797</v>
      </c>
      <c r="C13" s="14">
        <v>0.4</v>
      </c>
      <c r="D13" s="13">
        <v>1008</v>
      </c>
      <c r="E13" s="13">
        <v>1080</v>
      </c>
      <c r="F13" s="13">
        <v>1296</v>
      </c>
      <c r="G13" s="13">
        <v>1498</v>
      </c>
      <c r="H13" s="13">
        <v>1671</v>
      </c>
      <c r="I13" s="13">
        <v>40320</v>
      </c>
      <c r="J13" s="13">
        <v>46080</v>
      </c>
      <c r="K13" s="13">
        <v>51840</v>
      </c>
      <c r="L13" s="13">
        <v>57600</v>
      </c>
      <c r="M13" s="13">
        <v>62240</v>
      </c>
      <c r="N13" s="13">
        <v>66840</v>
      </c>
      <c r="O13" s="13">
        <v>71440</v>
      </c>
      <c r="P13" s="13">
        <v>76040</v>
      </c>
      <c r="R13" t="s">
        <v>167</v>
      </c>
    </row>
    <row r="14" spans="1:18" s="11" customFormat="1" ht="15.75" customHeight="1" x14ac:dyDescent="0.45">
      <c r="A14" s="136" t="s">
        <v>155</v>
      </c>
      <c r="B14" s="136" t="s">
        <v>798</v>
      </c>
      <c r="C14" s="14">
        <v>0.3</v>
      </c>
      <c r="D14" s="13">
        <v>756</v>
      </c>
      <c r="E14" s="13">
        <v>810</v>
      </c>
      <c r="F14" s="13">
        <v>972</v>
      </c>
      <c r="G14" s="13">
        <v>1123</v>
      </c>
      <c r="H14" s="13">
        <v>1253</v>
      </c>
      <c r="I14" s="13">
        <v>30240</v>
      </c>
      <c r="J14" s="13">
        <v>34560</v>
      </c>
      <c r="K14" s="13">
        <v>38880</v>
      </c>
      <c r="L14" s="13">
        <v>43200</v>
      </c>
      <c r="M14" s="13">
        <v>46680</v>
      </c>
      <c r="N14" s="13">
        <v>50130</v>
      </c>
      <c r="O14" s="13">
        <v>53580</v>
      </c>
      <c r="P14" s="13">
        <v>57030</v>
      </c>
      <c r="R14" t="s">
        <v>168</v>
      </c>
    </row>
    <row r="15" spans="1:18" s="11" customFormat="1" ht="15.75" customHeight="1" x14ac:dyDescent="0.45">
      <c r="A15" s="136" t="s">
        <v>155</v>
      </c>
      <c r="B15" s="136" t="s">
        <v>799</v>
      </c>
      <c r="C15" s="14">
        <v>0.2</v>
      </c>
      <c r="D15" s="13">
        <v>504</v>
      </c>
      <c r="E15" s="13">
        <v>540</v>
      </c>
      <c r="F15" s="13">
        <v>648</v>
      </c>
      <c r="G15" s="13">
        <v>749</v>
      </c>
      <c r="H15" s="13">
        <v>835</v>
      </c>
      <c r="I15" s="15">
        <v>20160</v>
      </c>
      <c r="J15" s="15">
        <v>23040</v>
      </c>
      <c r="K15" s="15">
        <v>25920</v>
      </c>
      <c r="L15" s="15">
        <v>28800</v>
      </c>
      <c r="M15" s="15">
        <v>31120</v>
      </c>
      <c r="N15" s="15">
        <v>33420</v>
      </c>
      <c r="O15" s="15">
        <v>35720</v>
      </c>
      <c r="P15" s="15">
        <v>38020</v>
      </c>
      <c r="R15" t="s">
        <v>169</v>
      </c>
    </row>
    <row r="16" spans="1:18" s="11" customFormat="1" ht="15.75" customHeight="1" x14ac:dyDescent="0.45">
      <c r="A16" s="136" t="s">
        <v>156</v>
      </c>
      <c r="B16" s="136" t="s">
        <v>800</v>
      </c>
      <c r="C16" s="14">
        <v>1.2</v>
      </c>
      <c r="D16" s="13">
        <v>2046</v>
      </c>
      <c r="E16" s="13">
        <v>2193</v>
      </c>
      <c r="F16" s="13">
        <v>2631</v>
      </c>
      <c r="G16" s="13">
        <v>3039</v>
      </c>
      <c r="H16" s="13">
        <v>3390</v>
      </c>
      <c r="I16" s="15">
        <v>81840</v>
      </c>
      <c r="J16" s="15">
        <v>93600</v>
      </c>
      <c r="K16" s="15">
        <v>105240</v>
      </c>
      <c r="L16" s="15">
        <v>116880</v>
      </c>
      <c r="M16" s="15">
        <v>126240</v>
      </c>
      <c r="N16" s="15">
        <v>135600</v>
      </c>
      <c r="O16" s="15">
        <v>144960</v>
      </c>
      <c r="P16" s="15">
        <v>154320</v>
      </c>
      <c r="R16" t="s">
        <v>170</v>
      </c>
    </row>
    <row r="17" spans="1:18" s="11" customFormat="1" ht="15.75" customHeight="1" x14ac:dyDescent="0.45">
      <c r="A17" s="136" t="s">
        <v>156</v>
      </c>
      <c r="B17" s="136" t="s">
        <v>801</v>
      </c>
      <c r="C17" s="14">
        <v>1.1000000000000001</v>
      </c>
      <c r="D17" s="13">
        <v>1875</v>
      </c>
      <c r="E17" s="13">
        <v>2010</v>
      </c>
      <c r="F17" s="13">
        <v>2411</v>
      </c>
      <c r="G17" s="13">
        <v>2785</v>
      </c>
      <c r="H17" s="13">
        <v>3107</v>
      </c>
      <c r="I17" s="13">
        <v>75020</v>
      </c>
      <c r="J17" s="13">
        <v>85800</v>
      </c>
      <c r="K17" s="13">
        <v>96470.000000000015</v>
      </c>
      <c r="L17" s="13">
        <v>107140.00000000001</v>
      </c>
      <c r="M17" s="13">
        <v>115720.00000000001</v>
      </c>
      <c r="N17" s="16">
        <v>124300.00000000001</v>
      </c>
      <c r="O17" s="16">
        <v>132880</v>
      </c>
      <c r="P17" s="16">
        <v>141460</v>
      </c>
      <c r="R17" t="s">
        <v>171</v>
      </c>
    </row>
    <row r="18" spans="1:18" s="11" customFormat="1" ht="15.75" customHeight="1" x14ac:dyDescent="0.45">
      <c r="A18" s="136" t="s">
        <v>156</v>
      </c>
      <c r="B18" s="136" t="s">
        <v>802</v>
      </c>
      <c r="C18" s="14">
        <v>1</v>
      </c>
      <c r="D18" s="13">
        <v>1705</v>
      </c>
      <c r="E18" s="13">
        <v>1827</v>
      </c>
      <c r="F18" s="13">
        <v>2192</v>
      </c>
      <c r="G18" s="13">
        <v>2532</v>
      </c>
      <c r="H18" s="13">
        <v>2825</v>
      </c>
      <c r="I18" s="13">
        <v>68200</v>
      </c>
      <c r="J18" s="13">
        <v>78000</v>
      </c>
      <c r="K18" s="13">
        <v>87700</v>
      </c>
      <c r="L18" s="13">
        <v>97400</v>
      </c>
      <c r="M18" s="13">
        <v>105200</v>
      </c>
      <c r="N18" s="13">
        <v>113000</v>
      </c>
      <c r="O18" s="13">
        <v>120800</v>
      </c>
      <c r="P18" s="13">
        <v>128600</v>
      </c>
      <c r="R18" t="s">
        <v>172</v>
      </c>
    </row>
    <row r="19" spans="1:18" s="11" customFormat="1" ht="15.75" customHeight="1" x14ac:dyDescent="0.45">
      <c r="A19" s="136" t="s">
        <v>156</v>
      </c>
      <c r="B19" s="136" t="s">
        <v>803</v>
      </c>
      <c r="C19" s="14">
        <v>0.9</v>
      </c>
      <c r="D19" s="13">
        <v>1534</v>
      </c>
      <c r="E19" s="13">
        <v>1644</v>
      </c>
      <c r="F19" s="13">
        <v>1973</v>
      </c>
      <c r="G19" s="13">
        <v>2279</v>
      </c>
      <c r="H19" s="13">
        <v>2542</v>
      </c>
      <c r="I19" s="13">
        <v>61380</v>
      </c>
      <c r="J19" s="13">
        <v>70200</v>
      </c>
      <c r="K19" s="13">
        <v>78930</v>
      </c>
      <c r="L19" s="13">
        <v>87660</v>
      </c>
      <c r="M19" s="13">
        <v>94680</v>
      </c>
      <c r="N19" s="16">
        <v>101700</v>
      </c>
      <c r="O19" s="16">
        <v>108720</v>
      </c>
      <c r="P19" s="16">
        <v>115740</v>
      </c>
      <c r="R19" t="s">
        <v>173</v>
      </c>
    </row>
    <row r="20" spans="1:18" s="11" customFormat="1" ht="15.75" customHeight="1" x14ac:dyDescent="0.45">
      <c r="A20" s="136" t="s">
        <v>156</v>
      </c>
      <c r="B20" s="136" t="s">
        <v>804</v>
      </c>
      <c r="C20" s="14">
        <v>0.8</v>
      </c>
      <c r="D20" s="13">
        <v>1364</v>
      </c>
      <c r="E20" s="13">
        <v>1462</v>
      </c>
      <c r="F20" s="13">
        <v>1754</v>
      </c>
      <c r="G20" s="13">
        <v>2026</v>
      </c>
      <c r="H20" s="13">
        <v>2260</v>
      </c>
      <c r="I20" s="13">
        <v>54560</v>
      </c>
      <c r="J20" s="13">
        <v>62400</v>
      </c>
      <c r="K20" s="13">
        <v>70160</v>
      </c>
      <c r="L20" s="13">
        <v>77920</v>
      </c>
      <c r="M20" s="13">
        <v>84160</v>
      </c>
      <c r="N20" s="16">
        <v>90400</v>
      </c>
      <c r="O20" s="16">
        <v>96640</v>
      </c>
      <c r="P20" s="16">
        <v>102880</v>
      </c>
      <c r="R20" t="s">
        <v>174</v>
      </c>
    </row>
    <row r="21" spans="1:18" s="11" customFormat="1" ht="15.75" customHeight="1" x14ac:dyDescent="0.45">
      <c r="A21" s="136" t="s">
        <v>156</v>
      </c>
      <c r="B21" s="136" t="s">
        <v>805</v>
      </c>
      <c r="C21" s="14">
        <v>0.7</v>
      </c>
      <c r="D21" s="13">
        <v>1193</v>
      </c>
      <c r="E21" s="13">
        <v>1279</v>
      </c>
      <c r="F21" s="13">
        <v>1534</v>
      </c>
      <c r="G21" s="13">
        <v>1772</v>
      </c>
      <c r="H21" s="13">
        <v>1977</v>
      </c>
      <c r="I21" s="13">
        <v>47740</v>
      </c>
      <c r="J21" s="13">
        <v>54600</v>
      </c>
      <c r="K21" s="13">
        <v>61389.999999999993</v>
      </c>
      <c r="L21" s="13">
        <v>68180</v>
      </c>
      <c r="M21" s="13">
        <v>73640</v>
      </c>
      <c r="N21" s="16">
        <v>79100</v>
      </c>
      <c r="O21" s="16">
        <v>84560</v>
      </c>
      <c r="P21" s="16">
        <v>90020</v>
      </c>
      <c r="R21" t="s">
        <v>176</v>
      </c>
    </row>
    <row r="22" spans="1:18" s="11" customFormat="1" ht="15.75" customHeight="1" x14ac:dyDescent="0.45">
      <c r="A22" s="136" t="s">
        <v>156</v>
      </c>
      <c r="B22" s="136" t="s">
        <v>806</v>
      </c>
      <c r="C22" s="14">
        <v>0.6</v>
      </c>
      <c r="D22" s="13">
        <v>1023</v>
      </c>
      <c r="E22" s="13">
        <v>1096</v>
      </c>
      <c r="F22" s="13">
        <v>1315</v>
      </c>
      <c r="G22" s="13">
        <v>1519</v>
      </c>
      <c r="H22" s="13">
        <v>1695</v>
      </c>
      <c r="I22" s="13">
        <v>40920</v>
      </c>
      <c r="J22" s="13">
        <v>46800</v>
      </c>
      <c r="K22" s="13">
        <v>52620</v>
      </c>
      <c r="L22" s="13">
        <v>58440</v>
      </c>
      <c r="M22" s="13">
        <v>63120</v>
      </c>
      <c r="N22" s="13">
        <v>67800</v>
      </c>
      <c r="O22" s="13">
        <v>72480</v>
      </c>
      <c r="P22" s="13">
        <v>77160</v>
      </c>
      <c r="R22" t="s">
        <v>175</v>
      </c>
    </row>
    <row r="23" spans="1:18" s="11" customFormat="1" ht="15.75" customHeight="1" x14ac:dyDescent="0.45">
      <c r="A23" s="136" t="s">
        <v>156</v>
      </c>
      <c r="B23" s="136" t="s">
        <v>807</v>
      </c>
      <c r="C23" s="14">
        <v>0.55000000000000004</v>
      </c>
      <c r="D23" s="13">
        <v>937</v>
      </c>
      <c r="E23" s="13">
        <v>1005</v>
      </c>
      <c r="F23" s="13">
        <v>1205</v>
      </c>
      <c r="G23" s="13">
        <v>1392</v>
      </c>
      <c r="H23" s="13">
        <v>1553</v>
      </c>
      <c r="I23" s="13">
        <v>37510</v>
      </c>
      <c r="J23" s="13">
        <v>42900</v>
      </c>
      <c r="K23" s="13">
        <v>48235.000000000007</v>
      </c>
      <c r="L23" s="13">
        <v>53570.000000000007</v>
      </c>
      <c r="M23" s="13">
        <v>57860.000000000007</v>
      </c>
      <c r="N23" s="13">
        <v>62150.000000000007</v>
      </c>
      <c r="O23" s="13">
        <v>66440</v>
      </c>
      <c r="P23" s="13">
        <v>70730</v>
      </c>
      <c r="R23" t="s">
        <v>177</v>
      </c>
    </row>
    <row r="24" spans="1:18" s="11" customFormat="1" ht="15.75" customHeight="1" x14ac:dyDescent="0.45">
      <c r="A24" s="136" t="s">
        <v>156</v>
      </c>
      <c r="B24" s="136" t="s">
        <v>808</v>
      </c>
      <c r="C24" s="14">
        <v>0.5</v>
      </c>
      <c r="D24" s="13">
        <v>852</v>
      </c>
      <c r="E24" s="13">
        <v>913</v>
      </c>
      <c r="F24" s="13">
        <v>1096</v>
      </c>
      <c r="G24" s="13">
        <v>1266</v>
      </c>
      <c r="H24" s="13">
        <v>1412</v>
      </c>
      <c r="I24" s="13">
        <v>34100</v>
      </c>
      <c r="J24" s="13">
        <v>39000</v>
      </c>
      <c r="K24" s="13">
        <v>43850</v>
      </c>
      <c r="L24" s="13">
        <v>48700</v>
      </c>
      <c r="M24" s="13">
        <v>52600</v>
      </c>
      <c r="N24" s="13">
        <v>56500</v>
      </c>
      <c r="O24" s="13">
        <v>60400</v>
      </c>
      <c r="P24" s="13">
        <v>64300</v>
      </c>
      <c r="R24" t="s">
        <v>178</v>
      </c>
    </row>
    <row r="25" spans="1:18" s="11" customFormat="1" ht="15.75" customHeight="1" x14ac:dyDescent="0.45">
      <c r="A25" s="136" t="s">
        <v>156</v>
      </c>
      <c r="B25" s="136" t="s">
        <v>809</v>
      </c>
      <c r="C25" s="14">
        <v>0.45</v>
      </c>
      <c r="D25" s="13">
        <v>767</v>
      </c>
      <c r="E25" s="13">
        <v>822</v>
      </c>
      <c r="F25" s="13">
        <v>986</v>
      </c>
      <c r="G25" s="13">
        <v>1139</v>
      </c>
      <c r="H25" s="13">
        <v>1271</v>
      </c>
      <c r="I25" s="15">
        <v>30690</v>
      </c>
      <c r="J25" s="15">
        <v>35100</v>
      </c>
      <c r="K25" s="15">
        <v>39465</v>
      </c>
      <c r="L25" s="15">
        <v>43830</v>
      </c>
      <c r="M25" s="15">
        <v>47340</v>
      </c>
      <c r="N25" s="15">
        <v>50850</v>
      </c>
      <c r="O25" s="15">
        <v>54360</v>
      </c>
      <c r="P25" s="15">
        <v>57870</v>
      </c>
      <c r="R25" t="s">
        <v>179</v>
      </c>
    </row>
    <row r="26" spans="1:18" s="11" customFormat="1" ht="15.75" customHeight="1" x14ac:dyDescent="0.45">
      <c r="A26" s="136" t="s">
        <v>156</v>
      </c>
      <c r="B26" s="136" t="s">
        <v>810</v>
      </c>
      <c r="C26" s="14">
        <v>0.4</v>
      </c>
      <c r="D26" s="13">
        <v>682</v>
      </c>
      <c r="E26" s="13">
        <v>731</v>
      </c>
      <c r="F26" s="13">
        <v>877</v>
      </c>
      <c r="G26" s="13">
        <v>1013</v>
      </c>
      <c r="H26" s="13">
        <v>1130</v>
      </c>
      <c r="I26" s="15">
        <v>27280</v>
      </c>
      <c r="J26" s="15">
        <v>31200</v>
      </c>
      <c r="K26" s="15">
        <v>35080</v>
      </c>
      <c r="L26" s="15">
        <v>38960</v>
      </c>
      <c r="M26" s="15">
        <v>42080</v>
      </c>
      <c r="N26" s="15">
        <v>45200</v>
      </c>
      <c r="O26" s="15">
        <v>48320</v>
      </c>
      <c r="P26" s="15">
        <v>51440</v>
      </c>
      <c r="R26" t="s">
        <v>180</v>
      </c>
    </row>
    <row r="27" spans="1:18" s="11" customFormat="1" ht="15.75" customHeight="1" x14ac:dyDescent="0.45">
      <c r="A27" s="136" t="s">
        <v>156</v>
      </c>
      <c r="B27" s="136" t="s">
        <v>811</v>
      </c>
      <c r="C27" s="14">
        <v>0.3</v>
      </c>
      <c r="D27" s="13">
        <v>511</v>
      </c>
      <c r="E27" s="13">
        <v>548</v>
      </c>
      <c r="F27" s="13">
        <v>657</v>
      </c>
      <c r="G27" s="13">
        <v>759</v>
      </c>
      <c r="H27" s="13">
        <v>847</v>
      </c>
      <c r="I27" s="13">
        <v>20460</v>
      </c>
      <c r="J27" s="13">
        <v>23400</v>
      </c>
      <c r="K27" s="13">
        <v>26310</v>
      </c>
      <c r="L27" s="13">
        <v>29220</v>
      </c>
      <c r="M27" s="13">
        <v>31560</v>
      </c>
      <c r="N27" s="16">
        <v>33900</v>
      </c>
      <c r="O27" s="16">
        <v>36240</v>
      </c>
      <c r="P27" s="16">
        <v>38580</v>
      </c>
      <c r="R27" t="s">
        <v>181</v>
      </c>
    </row>
    <row r="28" spans="1:18" s="11" customFormat="1" ht="15.75" customHeight="1" x14ac:dyDescent="0.45">
      <c r="A28" s="136" t="s">
        <v>156</v>
      </c>
      <c r="B28" s="136" t="s">
        <v>812</v>
      </c>
      <c r="C28" s="14">
        <v>0.2</v>
      </c>
      <c r="D28" s="13">
        <v>341</v>
      </c>
      <c r="E28" s="13">
        <v>365</v>
      </c>
      <c r="F28" s="13">
        <v>438</v>
      </c>
      <c r="G28" s="13">
        <v>506</v>
      </c>
      <c r="H28" s="13">
        <v>565</v>
      </c>
      <c r="I28" s="15">
        <v>13640</v>
      </c>
      <c r="J28" s="15">
        <v>15600</v>
      </c>
      <c r="K28" s="15">
        <v>17540</v>
      </c>
      <c r="L28" s="15">
        <v>19480</v>
      </c>
      <c r="M28" s="15">
        <v>21040</v>
      </c>
      <c r="N28" s="15">
        <v>22600</v>
      </c>
      <c r="O28" s="15">
        <v>24160</v>
      </c>
      <c r="P28" s="15">
        <v>25720</v>
      </c>
      <c r="R28" t="s">
        <v>182</v>
      </c>
    </row>
    <row r="29" spans="1:18" s="11" customFormat="1" ht="15.75" customHeight="1" x14ac:dyDescent="0.45">
      <c r="A29" s="136" t="s">
        <v>157</v>
      </c>
      <c r="B29" s="136" t="s">
        <v>813</v>
      </c>
      <c r="C29" s="14">
        <v>1.2</v>
      </c>
      <c r="D29" s="13">
        <v>3024</v>
      </c>
      <c r="E29" s="13">
        <v>3240</v>
      </c>
      <c r="F29" s="13">
        <v>3888</v>
      </c>
      <c r="G29" s="13">
        <v>4494</v>
      </c>
      <c r="H29" s="13">
        <v>5013</v>
      </c>
      <c r="I29" s="13">
        <v>120960</v>
      </c>
      <c r="J29" s="13">
        <v>138240</v>
      </c>
      <c r="K29" s="13">
        <v>155520</v>
      </c>
      <c r="L29" s="13">
        <v>172800</v>
      </c>
      <c r="M29" s="13">
        <v>186720</v>
      </c>
      <c r="N29" s="16">
        <v>200520</v>
      </c>
      <c r="O29" s="16">
        <v>214320</v>
      </c>
      <c r="P29" s="16">
        <v>228120</v>
      </c>
      <c r="R29" t="s">
        <v>183</v>
      </c>
    </row>
    <row r="30" spans="1:18" s="11" customFormat="1" ht="15.75" customHeight="1" x14ac:dyDescent="0.45">
      <c r="A30" s="136" t="s">
        <v>157</v>
      </c>
      <c r="B30" s="136" t="s">
        <v>814</v>
      </c>
      <c r="C30" s="14">
        <v>1.1000000000000001</v>
      </c>
      <c r="D30" s="13">
        <v>2772</v>
      </c>
      <c r="E30" s="13">
        <v>2970</v>
      </c>
      <c r="F30" s="13">
        <v>3564</v>
      </c>
      <c r="G30" s="13">
        <v>4119</v>
      </c>
      <c r="H30" s="13">
        <v>4595</v>
      </c>
      <c r="I30" s="13">
        <v>110880.00000000001</v>
      </c>
      <c r="J30" s="13">
        <v>126720.00000000001</v>
      </c>
      <c r="K30" s="13">
        <v>142560</v>
      </c>
      <c r="L30" s="13">
        <v>158400</v>
      </c>
      <c r="M30" s="13">
        <v>171160</v>
      </c>
      <c r="N30" s="16">
        <v>183810.00000000003</v>
      </c>
      <c r="O30" s="16">
        <v>196460.00000000003</v>
      </c>
      <c r="P30" s="16">
        <v>209110.00000000003</v>
      </c>
      <c r="R30" t="s">
        <v>184</v>
      </c>
    </row>
    <row r="31" spans="1:18" s="11" customFormat="1" ht="15.75" customHeight="1" x14ac:dyDescent="0.45">
      <c r="A31" s="136" t="s">
        <v>157</v>
      </c>
      <c r="B31" s="136" t="s">
        <v>815</v>
      </c>
      <c r="C31" s="14">
        <v>1</v>
      </c>
      <c r="D31" s="13">
        <v>2520</v>
      </c>
      <c r="E31" s="13">
        <v>2700</v>
      </c>
      <c r="F31" s="13">
        <v>3240</v>
      </c>
      <c r="G31" s="13">
        <v>3745</v>
      </c>
      <c r="H31" s="13">
        <v>4177</v>
      </c>
      <c r="I31" s="15">
        <v>100800</v>
      </c>
      <c r="J31" s="15">
        <v>115200</v>
      </c>
      <c r="K31" s="15">
        <v>129600</v>
      </c>
      <c r="L31" s="15">
        <v>144000</v>
      </c>
      <c r="M31" s="15">
        <v>155600</v>
      </c>
      <c r="N31" s="15">
        <v>167100</v>
      </c>
      <c r="O31" s="15">
        <v>178600</v>
      </c>
      <c r="P31" s="15">
        <v>190100</v>
      </c>
      <c r="R31" t="s">
        <v>185</v>
      </c>
    </row>
    <row r="32" spans="1:18" s="11" customFormat="1" ht="15.75" customHeight="1" x14ac:dyDescent="0.45">
      <c r="A32" s="136" t="s">
        <v>157</v>
      </c>
      <c r="B32" s="136" t="s">
        <v>816</v>
      </c>
      <c r="C32" s="14">
        <v>0.9</v>
      </c>
      <c r="D32" s="13">
        <v>2268</v>
      </c>
      <c r="E32" s="13">
        <v>2430</v>
      </c>
      <c r="F32" s="13">
        <v>2916</v>
      </c>
      <c r="G32" s="13">
        <v>3370</v>
      </c>
      <c r="H32" s="13">
        <v>3759</v>
      </c>
      <c r="I32" s="15">
        <v>90720</v>
      </c>
      <c r="J32" s="15">
        <v>103680</v>
      </c>
      <c r="K32" s="15">
        <v>116640</v>
      </c>
      <c r="L32" s="15">
        <v>129600</v>
      </c>
      <c r="M32" s="15">
        <v>140040</v>
      </c>
      <c r="N32" s="15">
        <v>150390</v>
      </c>
      <c r="O32" s="15">
        <v>160740</v>
      </c>
      <c r="P32" s="15">
        <v>171090</v>
      </c>
      <c r="R32" t="s">
        <v>186</v>
      </c>
    </row>
    <row r="33" spans="1:18" s="11" customFormat="1" ht="15.75" customHeight="1" x14ac:dyDescent="0.45">
      <c r="A33" s="136" t="s">
        <v>157</v>
      </c>
      <c r="B33" s="136" t="s">
        <v>817</v>
      </c>
      <c r="C33" s="14">
        <v>0.8</v>
      </c>
      <c r="D33" s="13">
        <v>2016</v>
      </c>
      <c r="E33" s="13">
        <v>2160</v>
      </c>
      <c r="F33" s="13">
        <v>2592</v>
      </c>
      <c r="G33" s="13">
        <v>2996</v>
      </c>
      <c r="H33" s="13">
        <v>3342</v>
      </c>
      <c r="I33" s="13">
        <v>80640</v>
      </c>
      <c r="J33" s="13">
        <v>92160</v>
      </c>
      <c r="K33" s="13">
        <v>103680</v>
      </c>
      <c r="L33" s="13">
        <v>115200</v>
      </c>
      <c r="M33" s="13">
        <v>124480</v>
      </c>
      <c r="N33" s="13">
        <v>133680</v>
      </c>
      <c r="O33" s="13">
        <v>142880</v>
      </c>
      <c r="P33" s="13">
        <v>152080</v>
      </c>
      <c r="R33" t="s">
        <v>405</v>
      </c>
    </row>
    <row r="34" spans="1:18" s="11" customFormat="1" ht="15.75" customHeight="1" x14ac:dyDescent="0.45">
      <c r="A34" s="136" t="s">
        <v>157</v>
      </c>
      <c r="B34" s="136" t="s">
        <v>818</v>
      </c>
      <c r="C34" s="14">
        <v>0.7</v>
      </c>
      <c r="D34" s="13">
        <v>1764</v>
      </c>
      <c r="E34" s="13">
        <v>1890</v>
      </c>
      <c r="F34" s="13">
        <v>2268</v>
      </c>
      <c r="G34" s="13">
        <v>2621</v>
      </c>
      <c r="H34" s="13">
        <v>2924</v>
      </c>
      <c r="I34" s="13">
        <v>70560</v>
      </c>
      <c r="J34" s="13">
        <v>80640</v>
      </c>
      <c r="K34" s="13">
        <v>90720</v>
      </c>
      <c r="L34" s="13">
        <v>100800</v>
      </c>
      <c r="M34" s="13">
        <v>108920</v>
      </c>
      <c r="N34" s="13">
        <v>116969.99999999999</v>
      </c>
      <c r="O34" s="13">
        <v>125019.99999999999</v>
      </c>
      <c r="P34" s="13">
        <v>133070</v>
      </c>
      <c r="R34" t="s">
        <v>188</v>
      </c>
    </row>
    <row r="35" spans="1:18" s="11" customFormat="1" ht="15.75" customHeight="1" x14ac:dyDescent="0.45">
      <c r="A35" s="136" t="s">
        <v>157</v>
      </c>
      <c r="B35" s="136" t="s">
        <v>819</v>
      </c>
      <c r="C35" s="14">
        <v>0.6</v>
      </c>
      <c r="D35" s="13">
        <v>1512</v>
      </c>
      <c r="E35" s="13">
        <v>1620</v>
      </c>
      <c r="F35" s="13">
        <v>1944</v>
      </c>
      <c r="G35" s="13">
        <v>2247</v>
      </c>
      <c r="H35" s="13">
        <v>2506</v>
      </c>
      <c r="I35" s="15">
        <v>60480</v>
      </c>
      <c r="J35" s="15">
        <v>69120</v>
      </c>
      <c r="K35" s="15">
        <v>77760</v>
      </c>
      <c r="L35" s="15">
        <v>86400</v>
      </c>
      <c r="M35" s="15">
        <v>93360</v>
      </c>
      <c r="N35" s="15">
        <v>100260</v>
      </c>
      <c r="O35" s="15">
        <v>107160</v>
      </c>
      <c r="P35" s="15">
        <v>114060</v>
      </c>
      <c r="R35" t="s">
        <v>187</v>
      </c>
    </row>
    <row r="36" spans="1:18" s="11" customFormat="1" ht="15.75" customHeight="1" x14ac:dyDescent="0.45">
      <c r="A36" s="136" t="s">
        <v>157</v>
      </c>
      <c r="B36" s="136" t="s">
        <v>820</v>
      </c>
      <c r="C36" s="14">
        <v>0.55000000000000004</v>
      </c>
      <c r="D36" s="13">
        <v>1386</v>
      </c>
      <c r="E36" s="13">
        <v>1485</v>
      </c>
      <c r="F36" s="13">
        <v>1782</v>
      </c>
      <c r="G36" s="13">
        <v>2059</v>
      </c>
      <c r="H36" s="13">
        <v>2139</v>
      </c>
      <c r="I36" s="15">
        <v>55440.000000000007</v>
      </c>
      <c r="J36" s="15">
        <v>63360.000000000007</v>
      </c>
      <c r="K36" s="15">
        <v>71280</v>
      </c>
      <c r="L36" s="15">
        <v>79200</v>
      </c>
      <c r="M36" s="15">
        <v>85580</v>
      </c>
      <c r="N36" s="15">
        <v>91905.000000000015</v>
      </c>
      <c r="O36" s="15">
        <v>98230.000000000015</v>
      </c>
      <c r="P36" s="15">
        <v>104555.00000000001</v>
      </c>
      <c r="R36" t="s">
        <v>189</v>
      </c>
    </row>
    <row r="37" spans="1:18" s="11" customFormat="1" ht="15.75" customHeight="1" x14ac:dyDescent="0.45">
      <c r="A37" s="136" t="s">
        <v>157</v>
      </c>
      <c r="B37" s="136" t="s">
        <v>821</v>
      </c>
      <c r="C37" s="14">
        <v>0.5</v>
      </c>
      <c r="D37" s="13">
        <v>1260</v>
      </c>
      <c r="E37" s="13">
        <v>1350</v>
      </c>
      <c r="F37" s="13">
        <v>1620</v>
      </c>
      <c r="G37" s="13">
        <v>1872</v>
      </c>
      <c r="H37" s="13">
        <v>2088</v>
      </c>
      <c r="I37" s="13">
        <v>50400</v>
      </c>
      <c r="J37" s="13">
        <v>57600</v>
      </c>
      <c r="K37" s="13">
        <v>64800</v>
      </c>
      <c r="L37" s="13">
        <v>72000</v>
      </c>
      <c r="M37" s="13">
        <v>77800</v>
      </c>
      <c r="N37" s="16">
        <v>83550</v>
      </c>
      <c r="O37" s="16">
        <v>89300</v>
      </c>
      <c r="P37" s="16">
        <v>95050</v>
      </c>
      <c r="R37" t="s">
        <v>190</v>
      </c>
    </row>
    <row r="38" spans="1:18" s="11" customFormat="1" ht="15.75" customHeight="1" x14ac:dyDescent="0.45">
      <c r="A38" s="136" t="s">
        <v>157</v>
      </c>
      <c r="B38" s="136" t="s">
        <v>822</v>
      </c>
      <c r="C38" s="14">
        <v>0.45</v>
      </c>
      <c r="D38" s="13">
        <v>1134</v>
      </c>
      <c r="E38" s="13">
        <v>1215</v>
      </c>
      <c r="F38" s="13">
        <v>1458</v>
      </c>
      <c r="G38" s="13">
        <v>1685</v>
      </c>
      <c r="H38" s="13">
        <v>1879</v>
      </c>
      <c r="I38" s="13">
        <v>45360</v>
      </c>
      <c r="J38" s="13">
        <v>51840</v>
      </c>
      <c r="K38" s="13">
        <v>58320</v>
      </c>
      <c r="L38" s="13">
        <v>64800</v>
      </c>
      <c r="M38" s="13">
        <v>70020</v>
      </c>
      <c r="N38" s="13">
        <v>75195</v>
      </c>
      <c r="O38" s="13">
        <v>80370</v>
      </c>
      <c r="P38" s="13">
        <v>85545</v>
      </c>
      <c r="R38" t="s">
        <v>191</v>
      </c>
    </row>
    <row r="39" spans="1:18" s="11" customFormat="1" ht="15.75" customHeight="1" x14ac:dyDescent="0.45">
      <c r="A39" s="136" t="s">
        <v>157</v>
      </c>
      <c r="B39" s="136" t="s">
        <v>823</v>
      </c>
      <c r="C39" s="14">
        <v>0.4</v>
      </c>
      <c r="D39" s="13">
        <v>1008</v>
      </c>
      <c r="E39" s="13">
        <v>1080</v>
      </c>
      <c r="F39" s="13">
        <v>1296</v>
      </c>
      <c r="G39" s="13">
        <v>1498</v>
      </c>
      <c r="H39" s="13">
        <v>1671</v>
      </c>
      <c r="I39" s="13">
        <v>40320</v>
      </c>
      <c r="J39" s="13">
        <v>46080</v>
      </c>
      <c r="K39" s="13">
        <v>51840</v>
      </c>
      <c r="L39" s="13">
        <v>57600</v>
      </c>
      <c r="M39" s="13">
        <v>62240</v>
      </c>
      <c r="N39" s="16">
        <v>66840</v>
      </c>
      <c r="O39" s="16">
        <v>71440</v>
      </c>
      <c r="P39" s="16">
        <v>76040</v>
      </c>
      <c r="R39" t="s">
        <v>192</v>
      </c>
    </row>
    <row r="40" spans="1:18" s="11" customFormat="1" ht="15.75" customHeight="1" x14ac:dyDescent="0.45">
      <c r="A40" s="136" t="s">
        <v>157</v>
      </c>
      <c r="B40" s="136" t="s">
        <v>824</v>
      </c>
      <c r="C40" s="14">
        <v>0.3</v>
      </c>
      <c r="D40" s="13">
        <v>756</v>
      </c>
      <c r="E40" s="13">
        <v>810</v>
      </c>
      <c r="F40" s="13">
        <v>972</v>
      </c>
      <c r="G40" s="13">
        <v>1123</v>
      </c>
      <c r="H40" s="13">
        <v>1253</v>
      </c>
      <c r="I40" s="13">
        <v>30240</v>
      </c>
      <c r="J40" s="13">
        <v>34560</v>
      </c>
      <c r="K40" s="13">
        <v>38880</v>
      </c>
      <c r="L40" s="13">
        <v>43200</v>
      </c>
      <c r="M40" s="13">
        <v>46680</v>
      </c>
      <c r="N40" s="16">
        <v>50130</v>
      </c>
      <c r="O40" s="16">
        <v>53580</v>
      </c>
      <c r="P40" s="16">
        <v>57030</v>
      </c>
      <c r="R40" t="s">
        <v>193</v>
      </c>
    </row>
    <row r="41" spans="1:18" s="11" customFormat="1" ht="15.75" customHeight="1" x14ac:dyDescent="0.45">
      <c r="A41" s="136" t="s">
        <v>157</v>
      </c>
      <c r="B41" s="136" t="s">
        <v>825</v>
      </c>
      <c r="C41" s="14">
        <v>0.2</v>
      </c>
      <c r="D41" s="13">
        <v>504</v>
      </c>
      <c r="E41" s="13">
        <v>540</v>
      </c>
      <c r="F41" s="13">
        <v>648</v>
      </c>
      <c r="G41" s="13">
        <v>749</v>
      </c>
      <c r="H41" s="13">
        <v>835</v>
      </c>
      <c r="I41" s="15">
        <v>20160</v>
      </c>
      <c r="J41" s="15">
        <v>23040</v>
      </c>
      <c r="K41" s="15">
        <v>25920</v>
      </c>
      <c r="L41" s="15">
        <v>28800</v>
      </c>
      <c r="M41" s="15">
        <v>31120</v>
      </c>
      <c r="N41" s="15">
        <v>33420</v>
      </c>
      <c r="O41" s="15">
        <v>35720</v>
      </c>
      <c r="P41" s="15">
        <v>38020</v>
      </c>
      <c r="R41" t="s">
        <v>194</v>
      </c>
    </row>
    <row r="42" spans="1:18" s="11" customFormat="1" ht="15.75" customHeight="1" x14ac:dyDescent="0.45">
      <c r="A42" s="136" t="s">
        <v>158</v>
      </c>
      <c r="B42" s="136" t="s">
        <v>826</v>
      </c>
      <c r="C42" s="14">
        <v>1.6</v>
      </c>
      <c r="D42" s="13">
        <v>2756</v>
      </c>
      <c r="E42" s="13">
        <v>2952</v>
      </c>
      <c r="F42" s="13">
        <v>3540</v>
      </c>
      <c r="G42" s="13">
        <v>4090</v>
      </c>
      <c r="H42" s="13">
        <v>4564</v>
      </c>
      <c r="I42" s="13">
        <v>110240</v>
      </c>
      <c r="J42" s="13">
        <v>125920</v>
      </c>
      <c r="K42" s="13">
        <v>141600</v>
      </c>
      <c r="L42" s="13">
        <v>157280</v>
      </c>
      <c r="M42" s="13">
        <v>169920</v>
      </c>
      <c r="N42" s="13">
        <v>182560</v>
      </c>
      <c r="O42" s="13">
        <v>195040</v>
      </c>
      <c r="P42" s="13">
        <v>207680</v>
      </c>
      <c r="R42" t="s">
        <v>195</v>
      </c>
    </row>
    <row r="43" spans="1:18" s="11" customFormat="1" ht="15.75" customHeight="1" x14ac:dyDescent="0.45">
      <c r="A43" s="137" t="s">
        <v>158</v>
      </c>
      <c r="B43" s="136" t="s">
        <v>827</v>
      </c>
      <c r="C43" s="14">
        <v>1.5</v>
      </c>
      <c r="D43" s="13">
        <v>2583</v>
      </c>
      <c r="E43" s="13">
        <v>2767</v>
      </c>
      <c r="F43" s="13">
        <v>3318</v>
      </c>
      <c r="G43" s="13">
        <v>3834</v>
      </c>
      <c r="H43" s="13">
        <v>4278</v>
      </c>
      <c r="I43" s="13">
        <v>103350</v>
      </c>
      <c r="J43" s="13">
        <v>118050</v>
      </c>
      <c r="K43" s="13">
        <v>132750</v>
      </c>
      <c r="L43" s="13">
        <v>147450</v>
      </c>
      <c r="M43" s="13">
        <v>159300</v>
      </c>
      <c r="N43" s="13">
        <v>171150</v>
      </c>
      <c r="O43" s="13">
        <v>182850</v>
      </c>
      <c r="P43" s="13">
        <v>194700</v>
      </c>
      <c r="R43" t="s">
        <v>196</v>
      </c>
    </row>
    <row r="44" spans="1:18" s="11" customFormat="1" ht="15.75" customHeight="1" x14ac:dyDescent="0.45">
      <c r="A44" s="137" t="s">
        <v>158</v>
      </c>
      <c r="B44" s="136" t="s">
        <v>828</v>
      </c>
      <c r="C44" s="14">
        <v>1.4</v>
      </c>
      <c r="D44" s="13">
        <v>2411</v>
      </c>
      <c r="E44" s="13">
        <v>2583</v>
      </c>
      <c r="F44" s="13">
        <v>3097</v>
      </c>
      <c r="G44" s="13">
        <v>3578</v>
      </c>
      <c r="H44" s="13">
        <v>3993</v>
      </c>
      <c r="I44" s="13">
        <v>96460</v>
      </c>
      <c r="J44" s="13">
        <v>110180</v>
      </c>
      <c r="K44" s="13">
        <v>123899.99999999999</v>
      </c>
      <c r="L44" s="13">
        <v>137620</v>
      </c>
      <c r="M44" s="13">
        <v>148680</v>
      </c>
      <c r="N44" s="13">
        <v>159740</v>
      </c>
      <c r="O44" s="13">
        <v>170660</v>
      </c>
      <c r="P44" s="13">
        <v>181720</v>
      </c>
      <c r="R44" t="s">
        <v>197</v>
      </c>
    </row>
    <row r="45" spans="1:18" s="11" customFormat="1" ht="15.75" customHeight="1" x14ac:dyDescent="0.45">
      <c r="A45" s="137" t="s">
        <v>158</v>
      </c>
      <c r="B45" s="136" t="s">
        <v>829</v>
      </c>
      <c r="C45" s="14">
        <v>1.3</v>
      </c>
      <c r="D45" s="13">
        <v>2239</v>
      </c>
      <c r="E45" s="13">
        <v>2398</v>
      </c>
      <c r="F45" s="13">
        <v>2876</v>
      </c>
      <c r="G45" s="13">
        <v>3323</v>
      </c>
      <c r="H45" s="13">
        <v>3708</v>
      </c>
      <c r="I45" s="15">
        <v>89570</v>
      </c>
      <c r="J45" s="15">
        <v>102310</v>
      </c>
      <c r="K45" s="15">
        <v>115050</v>
      </c>
      <c r="L45" s="15">
        <v>127790</v>
      </c>
      <c r="M45" s="15">
        <v>138060</v>
      </c>
      <c r="N45" s="15">
        <v>148330</v>
      </c>
      <c r="O45" s="15">
        <v>158470</v>
      </c>
      <c r="P45" s="15">
        <v>168740</v>
      </c>
      <c r="R45" t="s">
        <v>198</v>
      </c>
    </row>
    <row r="46" spans="1:18" s="11" customFormat="1" ht="15.75" customHeight="1" x14ac:dyDescent="0.45">
      <c r="A46" s="137" t="s">
        <v>158</v>
      </c>
      <c r="B46" s="136" t="s">
        <v>830</v>
      </c>
      <c r="C46" s="14">
        <v>1.2</v>
      </c>
      <c r="D46" s="13">
        <v>2067</v>
      </c>
      <c r="E46" s="13">
        <v>2214</v>
      </c>
      <c r="F46" s="13">
        <v>2655</v>
      </c>
      <c r="G46" s="13">
        <v>3067</v>
      </c>
      <c r="H46" s="13">
        <v>3423</v>
      </c>
      <c r="I46" s="15">
        <v>82680</v>
      </c>
      <c r="J46" s="15">
        <v>94440</v>
      </c>
      <c r="K46" s="15">
        <v>106200</v>
      </c>
      <c r="L46" s="15">
        <v>117960</v>
      </c>
      <c r="M46" s="15">
        <v>127440</v>
      </c>
      <c r="N46" s="15">
        <v>136920</v>
      </c>
      <c r="O46" s="15">
        <v>146280</v>
      </c>
      <c r="P46" s="15">
        <v>155760</v>
      </c>
      <c r="R46" t="s">
        <v>199</v>
      </c>
    </row>
    <row r="47" spans="1:18" s="11" customFormat="1" ht="15.75" customHeight="1" x14ac:dyDescent="0.45">
      <c r="A47" s="137" t="s">
        <v>158</v>
      </c>
      <c r="B47" s="136" t="s">
        <v>831</v>
      </c>
      <c r="C47" s="14">
        <v>1.1000000000000001</v>
      </c>
      <c r="D47" s="13">
        <v>1894</v>
      </c>
      <c r="E47" s="13">
        <v>2029</v>
      </c>
      <c r="F47" s="13">
        <v>2433</v>
      </c>
      <c r="G47" s="13">
        <v>2811</v>
      </c>
      <c r="H47" s="13">
        <v>3137</v>
      </c>
      <c r="I47" s="13">
        <v>75790</v>
      </c>
      <c r="J47" s="13">
        <v>86570</v>
      </c>
      <c r="K47" s="13">
        <v>97350.000000000015</v>
      </c>
      <c r="L47" s="13">
        <v>108130.00000000001</v>
      </c>
      <c r="M47" s="13">
        <v>116820.00000000001</v>
      </c>
      <c r="N47" s="16">
        <v>125510.00000000001</v>
      </c>
      <c r="O47" s="16">
        <v>134090</v>
      </c>
      <c r="P47" s="16">
        <v>142780</v>
      </c>
      <c r="R47" t="s">
        <v>200</v>
      </c>
    </row>
    <row r="48" spans="1:18" s="11" customFormat="1" ht="15.75" customHeight="1" x14ac:dyDescent="0.45">
      <c r="A48" s="137" t="s">
        <v>158</v>
      </c>
      <c r="B48" s="136" t="s">
        <v>832</v>
      </c>
      <c r="C48" s="14">
        <v>1</v>
      </c>
      <c r="D48" s="13">
        <v>1722</v>
      </c>
      <c r="E48" s="13">
        <v>1845</v>
      </c>
      <c r="F48" s="13">
        <v>2212</v>
      </c>
      <c r="G48" s="13">
        <v>2556</v>
      </c>
      <c r="H48" s="13">
        <v>2852</v>
      </c>
      <c r="I48" s="13">
        <v>68900</v>
      </c>
      <c r="J48" s="13">
        <v>78700</v>
      </c>
      <c r="K48" s="13">
        <v>88500</v>
      </c>
      <c r="L48" s="13">
        <v>98300</v>
      </c>
      <c r="M48" s="13">
        <v>106200</v>
      </c>
      <c r="N48" s="13">
        <v>114100</v>
      </c>
      <c r="O48" s="13">
        <v>121900</v>
      </c>
      <c r="P48" s="13">
        <v>129800</v>
      </c>
      <c r="R48" t="s">
        <v>201</v>
      </c>
    </row>
    <row r="49" spans="1:18" s="11" customFormat="1" ht="15.75" customHeight="1" x14ac:dyDescent="0.45">
      <c r="A49" s="137" t="s">
        <v>158</v>
      </c>
      <c r="B49" s="136" t="s">
        <v>833</v>
      </c>
      <c r="C49" s="14">
        <v>0.9</v>
      </c>
      <c r="D49" s="13">
        <v>1550</v>
      </c>
      <c r="E49" s="13">
        <v>1660</v>
      </c>
      <c r="F49" s="13">
        <v>1991</v>
      </c>
      <c r="G49" s="13">
        <v>2300</v>
      </c>
      <c r="H49" s="13">
        <v>2567</v>
      </c>
      <c r="I49" s="13">
        <v>62010</v>
      </c>
      <c r="J49" s="13">
        <v>70830</v>
      </c>
      <c r="K49" s="13">
        <v>79650</v>
      </c>
      <c r="L49" s="13">
        <v>88470</v>
      </c>
      <c r="M49" s="13">
        <v>95580</v>
      </c>
      <c r="N49" s="16">
        <v>102690</v>
      </c>
      <c r="O49" s="16">
        <v>109710</v>
      </c>
      <c r="P49" s="16">
        <v>116820</v>
      </c>
      <c r="R49" t="s">
        <v>202</v>
      </c>
    </row>
    <row r="50" spans="1:18" s="11" customFormat="1" ht="15.75" customHeight="1" x14ac:dyDescent="0.45">
      <c r="A50" s="137" t="s">
        <v>158</v>
      </c>
      <c r="B50" s="136" t="s">
        <v>834</v>
      </c>
      <c r="C50" s="14">
        <v>0.8</v>
      </c>
      <c r="D50" s="13">
        <v>1378</v>
      </c>
      <c r="E50" s="13">
        <v>1476</v>
      </c>
      <c r="F50" s="13">
        <v>1770</v>
      </c>
      <c r="G50" s="13">
        <v>2045</v>
      </c>
      <c r="H50" s="13">
        <v>2282</v>
      </c>
      <c r="I50" s="13">
        <v>55120</v>
      </c>
      <c r="J50" s="13">
        <v>62960</v>
      </c>
      <c r="K50" s="13">
        <v>70800</v>
      </c>
      <c r="L50" s="13">
        <v>78640</v>
      </c>
      <c r="M50" s="13">
        <v>84960</v>
      </c>
      <c r="N50" s="16">
        <v>91280</v>
      </c>
      <c r="O50" s="16">
        <v>97520</v>
      </c>
      <c r="P50" s="16">
        <v>103840</v>
      </c>
      <c r="R50" t="s">
        <v>96</v>
      </c>
    </row>
    <row r="51" spans="1:18" s="11" customFormat="1" ht="15.75" customHeight="1" x14ac:dyDescent="0.45">
      <c r="A51" s="137" t="s">
        <v>158</v>
      </c>
      <c r="B51" s="136" t="s">
        <v>835</v>
      </c>
      <c r="C51" s="14">
        <v>0.7</v>
      </c>
      <c r="D51" s="13">
        <v>1205</v>
      </c>
      <c r="E51" s="13">
        <v>1291</v>
      </c>
      <c r="F51" s="13">
        <v>1548</v>
      </c>
      <c r="G51" s="13">
        <v>1789</v>
      </c>
      <c r="H51" s="13">
        <v>1996</v>
      </c>
      <c r="I51" s="13">
        <v>48230</v>
      </c>
      <c r="J51" s="13">
        <v>55090</v>
      </c>
      <c r="K51" s="13">
        <v>61949.999999999993</v>
      </c>
      <c r="L51" s="13">
        <v>68810</v>
      </c>
      <c r="M51" s="13">
        <v>74340</v>
      </c>
      <c r="N51" s="16">
        <v>79870</v>
      </c>
      <c r="O51" s="16">
        <v>85330</v>
      </c>
      <c r="P51" s="16">
        <v>90860</v>
      </c>
      <c r="R51" t="s">
        <v>203</v>
      </c>
    </row>
    <row r="52" spans="1:18" s="11" customFormat="1" ht="15.75" customHeight="1" x14ac:dyDescent="0.45">
      <c r="A52" s="137" t="s">
        <v>158</v>
      </c>
      <c r="B52" s="136" t="s">
        <v>836</v>
      </c>
      <c r="C52" s="14">
        <v>0.6</v>
      </c>
      <c r="D52" s="13">
        <v>1033</v>
      </c>
      <c r="E52" s="13">
        <v>1107</v>
      </c>
      <c r="F52" s="13">
        <v>1327</v>
      </c>
      <c r="G52" s="13">
        <v>1533</v>
      </c>
      <c r="H52" s="13">
        <v>1711</v>
      </c>
      <c r="I52" s="13">
        <v>41340</v>
      </c>
      <c r="J52" s="13">
        <v>47220</v>
      </c>
      <c r="K52" s="13">
        <v>53100</v>
      </c>
      <c r="L52" s="13">
        <v>58980</v>
      </c>
      <c r="M52" s="13">
        <v>63720</v>
      </c>
      <c r="N52" s="13">
        <v>68460</v>
      </c>
      <c r="O52" s="13">
        <v>73140</v>
      </c>
      <c r="P52" s="13">
        <v>77880</v>
      </c>
      <c r="R52" t="s">
        <v>204</v>
      </c>
    </row>
    <row r="53" spans="1:18" s="11" customFormat="1" ht="15.75" customHeight="1" x14ac:dyDescent="0.45">
      <c r="A53" s="136" t="s">
        <v>158</v>
      </c>
      <c r="B53" s="136" t="s">
        <v>837</v>
      </c>
      <c r="C53" s="14">
        <v>0.55000000000000004</v>
      </c>
      <c r="D53" s="13">
        <v>947</v>
      </c>
      <c r="E53" s="13">
        <v>1014</v>
      </c>
      <c r="F53" s="13">
        <v>1216</v>
      </c>
      <c r="G53" s="13">
        <v>1405</v>
      </c>
      <c r="H53" s="13">
        <v>1568</v>
      </c>
      <c r="I53" s="13">
        <v>37895</v>
      </c>
      <c r="J53" s="13">
        <v>43285</v>
      </c>
      <c r="K53" s="13">
        <v>48675.000000000007</v>
      </c>
      <c r="L53" s="13">
        <v>54065.000000000007</v>
      </c>
      <c r="M53" s="13">
        <v>58410.000000000007</v>
      </c>
      <c r="N53" s="13">
        <v>62755.000000000007</v>
      </c>
      <c r="O53" s="13">
        <v>67045</v>
      </c>
      <c r="P53" s="13">
        <v>71390</v>
      </c>
      <c r="R53" t="s">
        <v>205</v>
      </c>
    </row>
    <row r="54" spans="1:18" s="11" customFormat="1" ht="15.75" customHeight="1" x14ac:dyDescent="0.45">
      <c r="A54" s="136" t="s">
        <v>158</v>
      </c>
      <c r="B54" s="136" t="s">
        <v>838</v>
      </c>
      <c r="C54" s="14">
        <v>0.5</v>
      </c>
      <c r="D54" s="13">
        <v>861</v>
      </c>
      <c r="E54" s="13">
        <v>922</v>
      </c>
      <c r="F54" s="13">
        <v>1106</v>
      </c>
      <c r="G54" s="13">
        <v>1278</v>
      </c>
      <c r="H54" s="13">
        <v>1426</v>
      </c>
      <c r="I54" s="13">
        <v>34450</v>
      </c>
      <c r="J54" s="13">
        <v>39350</v>
      </c>
      <c r="K54" s="13">
        <v>44250</v>
      </c>
      <c r="L54" s="13">
        <v>49150</v>
      </c>
      <c r="M54" s="13">
        <v>53100</v>
      </c>
      <c r="N54" s="13">
        <v>57050</v>
      </c>
      <c r="O54" s="13">
        <v>60950</v>
      </c>
      <c r="P54" s="13">
        <v>64900</v>
      </c>
      <c r="R54" t="s">
        <v>206</v>
      </c>
    </row>
    <row r="55" spans="1:18" s="11" customFormat="1" ht="15.75" customHeight="1" x14ac:dyDescent="0.45">
      <c r="A55" s="136" t="s">
        <v>158</v>
      </c>
      <c r="B55" s="136" t="s">
        <v>839</v>
      </c>
      <c r="C55" s="14">
        <v>0.45</v>
      </c>
      <c r="D55" s="13">
        <v>775</v>
      </c>
      <c r="E55" s="13">
        <v>830</v>
      </c>
      <c r="F55" s="13">
        <v>995</v>
      </c>
      <c r="G55" s="13">
        <v>1150</v>
      </c>
      <c r="H55" s="13">
        <v>1283</v>
      </c>
      <c r="I55" s="15">
        <v>31005</v>
      </c>
      <c r="J55" s="15">
        <v>35415</v>
      </c>
      <c r="K55" s="15">
        <v>39825</v>
      </c>
      <c r="L55" s="15">
        <v>44235</v>
      </c>
      <c r="M55" s="15">
        <v>47790</v>
      </c>
      <c r="N55" s="15">
        <v>51345</v>
      </c>
      <c r="O55" s="15">
        <v>54855</v>
      </c>
      <c r="P55" s="15">
        <v>58410</v>
      </c>
      <c r="R55" t="s">
        <v>207</v>
      </c>
    </row>
    <row r="56" spans="1:18" s="11" customFormat="1" ht="15.75" customHeight="1" x14ac:dyDescent="0.45">
      <c r="A56" s="136" t="s">
        <v>158</v>
      </c>
      <c r="B56" s="136" t="s">
        <v>840</v>
      </c>
      <c r="C56" s="14">
        <v>0.4</v>
      </c>
      <c r="D56" s="13">
        <v>689</v>
      </c>
      <c r="E56" s="13">
        <v>738</v>
      </c>
      <c r="F56" s="13">
        <v>885</v>
      </c>
      <c r="G56" s="13">
        <v>1022</v>
      </c>
      <c r="H56" s="13">
        <v>1141</v>
      </c>
      <c r="I56" s="15">
        <v>27560</v>
      </c>
      <c r="J56" s="15">
        <v>31480</v>
      </c>
      <c r="K56" s="15">
        <v>35400</v>
      </c>
      <c r="L56" s="15">
        <v>39320</v>
      </c>
      <c r="M56" s="15">
        <v>42480</v>
      </c>
      <c r="N56" s="15">
        <v>45640</v>
      </c>
      <c r="O56" s="15">
        <v>48760</v>
      </c>
      <c r="P56" s="15">
        <v>51920</v>
      </c>
      <c r="R56" t="s">
        <v>208</v>
      </c>
    </row>
    <row r="57" spans="1:18" s="11" customFormat="1" ht="15.75" customHeight="1" x14ac:dyDescent="0.45">
      <c r="A57" s="136" t="s">
        <v>158</v>
      </c>
      <c r="B57" s="136" t="s">
        <v>841</v>
      </c>
      <c r="C57" s="14">
        <v>0.3</v>
      </c>
      <c r="D57" s="13">
        <v>516</v>
      </c>
      <c r="E57" s="13">
        <v>553</v>
      </c>
      <c r="F57" s="13">
        <v>663</v>
      </c>
      <c r="G57" s="13">
        <v>766</v>
      </c>
      <c r="H57" s="13">
        <v>855</v>
      </c>
      <c r="I57" s="13">
        <v>20670</v>
      </c>
      <c r="J57" s="13">
        <v>23610</v>
      </c>
      <c r="K57" s="13">
        <v>26550</v>
      </c>
      <c r="L57" s="13">
        <v>29490</v>
      </c>
      <c r="M57" s="13">
        <v>31860</v>
      </c>
      <c r="N57" s="16">
        <v>34230</v>
      </c>
      <c r="O57" s="16">
        <v>36570</v>
      </c>
      <c r="P57" s="16">
        <v>38940</v>
      </c>
      <c r="R57" t="s">
        <v>209</v>
      </c>
    </row>
    <row r="58" spans="1:18" s="11" customFormat="1" ht="15.75" customHeight="1" x14ac:dyDescent="0.45">
      <c r="A58" s="136" t="s">
        <v>158</v>
      </c>
      <c r="B58" s="136" t="s">
        <v>842</v>
      </c>
      <c r="C58" s="14">
        <v>0.2</v>
      </c>
      <c r="D58" s="13">
        <v>344</v>
      </c>
      <c r="E58" s="13">
        <v>369</v>
      </c>
      <c r="F58" s="13">
        <v>442</v>
      </c>
      <c r="G58" s="13">
        <v>511</v>
      </c>
      <c r="H58" s="13">
        <v>570</v>
      </c>
      <c r="I58" s="13">
        <v>13780</v>
      </c>
      <c r="J58" s="13">
        <v>15740</v>
      </c>
      <c r="K58" s="13">
        <v>17700</v>
      </c>
      <c r="L58" s="13">
        <v>19660</v>
      </c>
      <c r="M58" s="13">
        <v>21240</v>
      </c>
      <c r="N58" s="13">
        <v>22820</v>
      </c>
      <c r="O58" s="13">
        <v>24380</v>
      </c>
      <c r="P58" s="13">
        <v>25960</v>
      </c>
      <c r="R58" t="s">
        <v>210</v>
      </c>
    </row>
    <row r="59" spans="1:18" s="11" customFormat="1" ht="15.75" customHeight="1" x14ac:dyDescent="0.45">
      <c r="A59" s="136" t="s">
        <v>159</v>
      </c>
      <c r="B59" s="136" t="s">
        <v>843</v>
      </c>
      <c r="C59" s="14">
        <v>1.2</v>
      </c>
      <c r="D59" s="13">
        <v>2046</v>
      </c>
      <c r="E59" s="13">
        <v>2193</v>
      </c>
      <c r="F59" s="13">
        <v>2631</v>
      </c>
      <c r="G59" s="13">
        <v>3039</v>
      </c>
      <c r="H59" s="13">
        <v>3390</v>
      </c>
      <c r="I59" s="13">
        <v>81840</v>
      </c>
      <c r="J59" s="13">
        <v>93600</v>
      </c>
      <c r="K59" s="13">
        <v>105240</v>
      </c>
      <c r="L59" s="13">
        <v>116880</v>
      </c>
      <c r="M59" s="13">
        <v>126240</v>
      </c>
      <c r="N59" s="16">
        <v>135600</v>
      </c>
      <c r="O59" s="16">
        <v>144960</v>
      </c>
      <c r="P59" s="16">
        <v>154320</v>
      </c>
      <c r="R59" t="s">
        <v>211</v>
      </c>
    </row>
    <row r="60" spans="1:18" s="11" customFormat="1" ht="15.75" customHeight="1" x14ac:dyDescent="0.45">
      <c r="A60" s="136" t="s">
        <v>159</v>
      </c>
      <c r="B60" s="136" t="s">
        <v>844</v>
      </c>
      <c r="C60" s="14">
        <v>1.1000000000000001</v>
      </c>
      <c r="D60" s="13">
        <v>1875</v>
      </c>
      <c r="E60" s="13">
        <v>2010</v>
      </c>
      <c r="F60" s="13">
        <v>2411</v>
      </c>
      <c r="G60" s="13">
        <v>2785</v>
      </c>
      <c r="H60" s="13">
        <v>3107</v>
      </c>
      <c r="I60" s="13">
        <v>75020</v>
      </c>
      <c r="J60" s="13">
        <v>85800</v>
      </c>
      <c r="K60" s="13">
        <v>96470.000000000015</v>
      </c>
      <c r="L60" s="13">
        <v>107140.00000000001</v>
      </c>
      <c r="M60" s="13">
        <v>115720.00000000001</v>
      </c>
      <c r="N60" s="16">
        <v>124300.00000000001</v>
      </c>
      <c r="O60" s="16">
        <v>132880</v>
      </c>
      <c r="P60" s="16">
        <v>141460</v>
      </c>
      <c r="R60" t="s">
        <v>212</v>
      </c>
    </row>
    <row r="61" spans="1:18" s="11" customFormat="1" ht="15.75" customHeight="1" x14ac:dyDescent="0.45">
      <c r="A61" s="136" t="s">
        <v>159</v>
      </c>
      <c r="B61" s="136" t="s">
        <v>845</v>
      </c>
      <c r="C61" s="14">
        <v>1</v>
      </c>
      <c r="D61" s="13">
        <v>1705</v>
      </c>
      <c r="E61" s="13">
        <v>1827</v>
      </c>
      <c r="F61" s="13">
        <v>2192</v>
      </c>
      <c r="G61" s="13">
        <v>2532</v>
      </c>
      <c r="H61" s="13">
        <v>2825</v>
      </c>
      <c r="I61" s="13">
        <v>68200</v>
      </c>
      <c r="J61" s="13">
        <v>78000</v>
      </c>
      <c r="K61" s="13">
        <v>87700</v>
      </c>
      <c r="L61" s="13">
        <v>97400</v>
      </c>
      <c r="M61" s="13">
        <v>105200</v>
      </c>
      <c r="N61" s="16">
        <v>113000</v>
      </c>
      <c r="O61" s="16">
        <v>120800</v>
      </c>
      <c r="P61" s="16">
        <v>128600</v>
      </c>
      <c r="R61" t="s">
        <v>213</v>
      </c>
    </row>
    <row r="62" spans="1:18" s="11" customFormat="1" ht="15.75" customHeight="1" x14ac:dyDescent="0.45">
      <c r="A62" s="136" t="s">
        <v>159</v>
      </c>
      <c r="B62" s="136" t="s">
        <v>846</v>
      </c>
      <c r="C62" s="14">
        <v>0.9</v>
      </c>
      <c r="D62" s="13">
        <v>1534</v>
      </c>
      <c r="E62" s="13">
        <v>1755</v>
      </c>
      <c r="F62" s="13">
        <v>1973</v>
      </c>
      <c r="G62" s="13">
        <v>2191</v>
      </c>
      <c r="H62" s="13">
        <v>2367</v>
      </c>
      <c r="I62" s="13">
        <v>61380</v>
      </c>
      <c r="J62" s="13">
        <v>70200</v>
      </c>
      <c r="K62" s="13">
        <v>78930</v>
      </c>
      <c r="L62" s="13">
        <v>87660</v>
      </c>
      <c r="M62" s="13">
        <v>94680</v>
      </c>
      <c r="N62" s="13">
        <v>101700</v>
      </c>
      <c r="O62" s="13">
        <v>108720</v>
      </c>
      <c r="P62" s="13">
        <v>115740</v>
      </c>
      <c r="R62" t="s">
        <v>214</v>
      </c>
    </row>
    <row r="63" spans="1:18" s="11" customFormat="1" ht="15.75" customHeight="1" x14ac:dyDescent="0.45">
      <c r="A63" s="136" t="s">
        <v>159</v>
      </c>
      <c r="B63" s="136" t="s">
        <v>847</v>
      </c>
      <c r="C63" s="14">
        <v>0.8</v>
      </c>
      <c r="D63" s="13">
        <v>1364</v>
      </c>
      <c r="E63" s="13">
        <v>1462</v>
      </c>
      <c r="F63" s="13">
        <v>1754</v>
      </c>
      <c r="G63" s="13">
        <v>2026</v>
      </c>
      <c r="H63" s="13">
        <v>2260</v>
      </c>
      <c r="I63" s="13">
        <v>54560</v>
      </c>
      <c r="J63" s="13">
        <v>62400</v>
      </c>
      <c r="K63" s="13">
        <v>70160</v>
      </c>
      <c r="L63" s="13">
        <v>77920</v>
      </c>
      <c r="M63" s="13">
        <v>84160</v>
      </c>
      <c r="N63" s="13">
        <v>90400</v>
      </c>
      <c r="O63" s="13">
        <v>96640</v>
      </c>
      <c r="P63" s="13">
        <v>102880</v>
      </c>
      <c r="R63" t="s">
        <v>215</v>
      </c>
    </row>
    <row r="64" spans="1:18" s="11" customFormat="1" ht="15.75" customHeight="1" x14ac:dyDescent="0.45">
      <c r="A64" s="136" t="s">
        <v>159</v>
      </c>
      <c r="B64" s="136" t="s">
        <v>848</v>
      </c>
      <c r="C64" s="14">
        <v>0.7</v>
      </c>
      <c r="D64" s="13">
        <v>1193</v>
      </c>
      <c r="E64" s="13">
        <v>1365</v>
      </c>
      <c r="F64" s="13">
        <v>1534</v>
      </c>
      <c r="G64" s="13">
        <v>1704</v>
      </c>
      <c r="H64" s="13">
        <v>1841</v>
      </c>
      <c r="I64" s="13">
        <v>47740</v>
      </c>
      <c r="J64" s="13">
        <v>54600</v>
      </c>
      <c r="K64" s="13">
        <v>61389.999999999993</v>
      </c>
      <c r="L64" s="13">
        <v>68180</v>
      </c>
      <c r="M64" s="13">
        <v>73640</v>
      </c>
      <c r="N64" s="13">
        <v>79100</v>
      </c>
      <c r="O64" s="13">
        <v>84560</v>
      </c>
      <c r="P64" s="13">
        <v>90020</v>
      </c>
      <c r="R64" t="s">
        <v>216</v>
      </c>
    </row>
    <row r="65" spans="1:18" s="11" customFormat="1" ht="15.75" customHeight="1" x14ac:dyDescent="0.45">
      <c r="A65" s="136" t="s">
        <v>159</v>
      </c>
      <c r="B65" s="136" t="s">
        <v>849</v>
      </c>
      <c r="C65" s="14">
        <v>0.6</v>
      </c>
      <c r="D65" s="13">
        <v>1023</v>
      </c>
      <c r="E65" s="13">
        <v>1096</v>
      </c>
      <c r="F65" s="13">
        <v>1315</v>
      </c>
      <c r="G65" s="13">
        <v>1519</v>
      </c>
      <c r="H65" s="13">
        <v>1695</v>
      </c>
      <c r="I65" s="15">
        <v>40920</v>
      </c>
      <c r="J65" s="15">
        <v>46800</v>
      </c>
      <c r="K65" s="15">
        <v>52620</v>
      </c>
      <c r="L65" s="15">
        <v>58440</v>
      </c>
      <c r="M65" s="15">
        <v>63120</v>
      </c>
      <c r="N65" s="15">
        <v>67800</v>
      </c>
      <c r="O65" s="15">
        <v>72480</v>
      </c>
      <c r="P65" s="15">
        <v>77160</v>
      </c>
      <c r="R65"/>
    </row>
    <row r="66" spans="1:18" s="11" customFormat="1" ht="15.75" customHeight="1" x14ac:dyDescent="0.45">
      <c r="A66" s="136" t="s">
        <v>159</v>
      </c>
      <c r="B66" s="136" t="s">
        <v>850</v>
      </c>
      <c r="C66" s="14">
        <v>0.55000000000000004</v>
      </c>
      <c r="D66" s="13">
        <v>937</v>
      </c>
      <c r="E66" s="13">
        <v>1005</v>
      </c>
      <c r="F66" s="13">
        <v>1205</v>
      </c>
      <c r="G66" s="13">
        <v>1392</v>
      </c>
      <c r="H66" s="13">
        <v>1553</v>
      </c>
      <c r="I66" s="15">
        <v>37510</v>
      </c>
      <c r="J66" s="15">
        <v>42900</v>
      </c>
      <c r="K66" s="15">
        <v>48235.000000000007</v>
      </c>
      <c r="L66" s="15">
        <v>53570.000000000007</v>
      </c>
      <c r="M66" s="15">
        <v>57860.000000000007</v>
      </c>
      <c r="N66" s="15">
        <v>62150.000000000007</v>
      </c>
      <c r="O66" s="15">
        <v>66440</v>
      </c>
      <c r="P66" s="15">
        <v>70730</v>
      </c>
      <c r="R66"/>
    </row>
    <row r="67" spans="1:18" s="11" customFormat="1" ht="15.75" customHeight="1" x14ac:dyDescent="0.45">
      <c r="A67" s="136" t="s">
        <v>159</v>
      </c>
      <c r="B67" s="136" t="s">
        <v>851</v>
      </c>
      <c r="C67" s="14">
        <v>0.5</v>
      </c>
      <c r="D67" s="13">
        <v>852</v>
      </c>
      <c r="E67" s="13">
        <v>913</v>
      </c>
      <c r="F67" s="13">
        <v>1096</v>
      </c>
      <c r="G67" s="13">
        <v>1266</v>
      </c>
      <c r="H67" s="13">
        <v>1412</v>
      </c>
      <c r="I67" s="13">
        <v>34100</v>
      </c>
      <c r="J67" s="13">
        <v>39000</v>
      </c>
      <c r="K67" s="13">
        <v>43850</v>
      </c>
      <c r="L67" s="13">
        <v>48700</v>
      </c>
      <c r="M67" s="13">
        <v>52600</v>
      </c>
      <c r="N67" s="16">
        <v>56500</v>
      </c>
      <c r="O67" s="16">
        <v>60400</v>
      </c>
      <c r="P67" s="16">
        <v>64300</v>
      </c>
      <c r="R67"/>
    </row>
    <row r="68" spans="1:18" s="11" customFormat="1" ht="15.75" customHeight="1" x14ac:dyDescent="0.45">
      <c r="A68" s="136" t="s">
        <v>159</v>
      </c>
      <c r="B68" s="136" t="s">
        <v>852</v>
      </c>
      <c r="C68" s="14">
        <v>0.45</v>
      </c>
      <c r="D68" s="13">
        <v>767</v>
      </c>
      <c r="E68" s="13">
        <v>822</v>
      </c>
      <c r="F68" s="13">
        <v>986</v>
      </c>
      <c r="G68" s="13">
        <v>1139</v>
      </c>
      <c r="H68" s="13">
        <v>1271</v>
      </c>
      <c r="I68" s="13">
        <v>30690</v>
      </c>
      <c r="J68" s="13">
        <v>35100</v>
      </c>
      <c r="K68" s="13">
        <v>39465</v>
      </c>
      <c r="L68" s="13">
        <v>43830</v>
      </c>
      <c r="M68" s="13">
        <v>47340</v>
      </c>
      <c r="N68" s="13">
        <v>50850</v>
      </c>
      <c r="O68" s="13">
        <v>54360</v>
      </c>
      <c r="P68" s="13">
        <v>57870</v>
      </c>
      <c r="R68"/>
    </row>
    <row r="69" spans="1:18" s="11" customFormat="1" ht="15.75" customHeight="1" x14ac:dyDescent="0.45">
      <c r="A69" s="136" t="s">
        <v>159</v>
      </c>
      <c r="B69" s="136" t="s">
        <v>853</v>
      </c>
      <c r="C69" s="14">
        <v>0.4</v>
      </c>
      <c r="D69" s="13">
        <v>682</v>
      </c>
      <c r="E69" s="13">
        <v>731</v>
      </c>
      <c r="F69" s="13">
        <v>877</v>
      </c>
      <c r="G69" s="13">
        <v>1013</v>
      </c>
      <c r="H69" s="13">
        <v>1130</v>
      </c>
      <c r="I69" s="13">
        <v>27280</v>
      </c>
      <c r="J69" s="13">
        <v>31200</v>
      </c>
      <c r="K69" s="13">
        <v>35080</v>
      </c>
      <c r="L69" s="13">
        <v>38960</v>
      </c>
      <c r="M69" s="13">
        <v>42080</v>
      </c>
      <c r="N69" s="16">
        <v>45200</v>
      </c>
      <c r="O69" s="16">
        <v>48320</v>
      </c>
      <c r="P69" s="16">
        <v>51440</v>
      </c>
      <c r="R69"/>
    </row>
    <row r="70" spans="1:18" s="11" customFormat="1" ht="15.75" customHeight="1" x14ac:dyDescent="0.45">
      <c r="A70" s="136" t="s">
        <v>159</v>
      </c>
      <c r="B70" s="136" t="s">
        <v>854</v>
      </c>
      <c r="C70" s="14">
        <v>0.3</v>
      </c>
      <c r="D70" s="13">
        <v>511</v>
      </c>
      <c r="E70" s="13">
        <v>548</v>
      </c>
      <c r="F70" s="13">
        <v>657</v>
      </c>
      <c r="G70" s="13">
        <v>759</v>
      </c>
      <c r="H70" s="13">
        <v>847</v>
      </c>
      <c r="I70" s="13">
        <v>20460</v>
      </c>
      <c r="J70" s="13">
        <v>23400</v>
      </c>
      <c r="K70" s="13">
        <v>26310</v>
      </c>
      <c r="L70" s="13">
        <v>29220</v>
      </c>
      <c r="M70" s="13">
        <v>31560</v>
      </c>
      <c r="N70" s="16">
        <v>33900</v>
      </c>
      <c r="O70" s="16">
        <v>36240</v>
      </c>
      <c r="P70" s="16">
        <v>38580</v>
      </c>
      <c r="R70"/>
    </row>
    <row r="71" spans="1:18" s="11" customFormat="1" ht="15.75" customHeight="1" x14ac:dyDescent="0.45">
      <c r="A71" s="136" t="s">
        <v>159</v>
      </c>
      <c r="B71" s="136" t="s">
        <v>855</v>
      </c>
      <c r="C71" s="14">
        <v>0.2</v>
      </c>
      <c r="D71" s="13">
        <v>341</v>
      </c>
      <c r="E71" s="13">
        <v>365</v>
      </c>
      <c r="F71" s="13">
        <v>438</v>
      </c>
      <c r="G71" s="13">
        <v>506</v>
      </c>
      <c r="H71" s="13">
        <v>565</v>
      </c>
      <c r="I71" s="15">
        <v>13640</v>
      </c>
      <c r="J71" s="15">
        <v>15600</v>
      </c>
      <c r="K71" s="15">
        <v>17540</v>
      </c>
      <c r="L71" s="15">
        <v>19480</v>
      </c>
      <c r="M71" s="15">
        <v>21040</v>
      </c>
      <c r="N71" s="15">
        <v>22600</v>
      </c>
      <c r="O71" s="15">
        <v>24160</v>
      </c>
      <c r="P71" s="15">
        <v>25720</v>
      </c>
      <c r="R71"/>
    </row>
    <row r="72" spans="1:18" s="11" customFormat="1" ht="15.75" customHeight="1" x14ac:dyDescent="0.45">
      <c r="A72" s="136" t="s">
        <v>160</v>
      </c>
      <c r="B72" s="136" t="s">
        <v>856</v>
      </c>
      <c r="C72" s="14">
        <v>1.2</v>
      </c>
      <c r="D72" s="13">
        <v>2046</v>
      </c>
      <c r="E72" s="13">
        <v>2193</v>
      </c>
      <c r="F72" s="13">
        <v>2631</v>
      </c>
      <c r="G72" s="13">
        <v>3039</v>
      </c>
      <c r="H72" s="13">
        <v>3390</v>
      </c>
      <c r="I72" s="15">
        <v>81840</v>
      </c>
      <c r="J72" s="15">
        <v>93600</v>
      </c>
      <c r="K72" s="15">
        <v>105240</v>
      </c>
      <c r="L72" s="15">
        <v>116880</v>
      </c>
      <c r="M72" s="15">
        <v>126240</v>
      </c>
      <c r="N72" s="15">
        <v>135600</v>
      </c>
      <c r="O72" s="15">
        <v>144960</v>
      </c>
      <c r="P72" s="15">
        <v>154320</v>
      </c>
      <c r="R72"/>
    </row>
    <row r="73" spans="1:18" s="11" customFormat="1" ht="15.75" customHeight="1" x14ac:dyDescent="0.45">
      <c r="A73" s="136" t="s">
        <v>160</v>
      </c>
      <c r="B73" s="136" t="s">
        <v>857</v>
      </c>
      <c r="C73" s="14">
        <v>1.1000000000000001</v>
      </c>
      <c r="D73" s="13">
        <v>1875</v>
      </c>
      <c r="E73" s="13">
        <v>2010</v>
      </c>
      <c r="F73" s="13">
        <v>2411</v>
      </c>
      <c r="G73" s="13">
        <v>2785</v>
      </c>
      <c r="H73" s="13">
        <v>3107</v>
      </c>
      <c r="I73" s="13">
        <v>75020</v>
      </c>
      <c r="J73" s="13">
        <v>85800</v>
      </c>
      <c r="K73" s="13">
        <v>96470.000000000015</v>
      </c>
      <c r="L73" s="13">
        <v>107140.00000000001</v>
      </c>
      <c r="M73" s="13">
        <v>115720.00000000001</v>
      </c>
      <c r="N73" s="13">
        <v>124300.00000000001</v>
      </c>
      <c r="O73" s="13">
        <v>132880</v>
      </c>
      <c r="P73" s="13">
        <v>141460</v>
      </c>
      <c r="R73"/>
    </row>
    <row r="74" spans="1:18" s="11" customFormat="1" ht="15.75" customHeight="1" x14ac:dyDescent="0.45">
      <c r="A74" s="136" t="s">
        <v>160</v>
      </c>
      <c r="B74" s="136" t="s">
        <v>858</v>
      </c>
      <c r="C74" s="14">
        <v>1</v>
      </c>
      <c r="D74" s="13">
        <v>1705</v>
      </c>
      <c r="E74" s="13">
        <v>1827</v>
      </c>
      <c r="F74" s="13">
        <v>2192</v>
      </c>
      <c r="G74" s="13">
        <v>2532</v>
      </c>
      <c r="H74" s="13">
        <v>2825</v>
      </c>
      <c r="I74" s="13">
        <v>68200</v>
      </c>
      <c r="J74" s="13">
        <v>78000</v>
      </c>
      <c r="K74" s="13">
        <v>87700</v>
      </c>
      <c r="L74" s="13">
        <v>97400</v>
      </c>
      <c r="M74" s="13">
        <v>105200</v>
      </c>
      <c r="N74" s="13">
        <v>113000</v>
      </c>
      <c r="O74" s="13">
        <v>120800</v>
      </c>
      <c r="P74" s="13">
        <v>128600</v>
      </c>
      <c r="R74"/>
    </row>
    <row r="75" spans="1:18" s="11" customFormat="1" ht="15.75" customHeight="1" x14ac:dyDescent="0.45">
      <c r="A75" s="136" t="s">
        <v>160</v>
      </c>
      <c r="B75" s="136" t="s">
        <v>859</v>
      </c>
      <c r="C75" s="14">
        <v>0.9</v>
      </c>
      <c r="D75" s="13">
        <v>1534</v>
      </c>
      <c r="E75" s="13">
        <v>1755</v>
      </c>
      <c r="F75" s="13">
        <v>1973</v>
      </c>
      <c r="G75" s="13">
        <v>2191</v>
      </c>
      <c r="H75" s="13">
        <v>2367</v>
      </c>
      <c r="I75" s="15">
        <v>61380</v>
      </c>
      <c r="J75" s="15">
        <v>70200</v>
      </c>
      <c r="K75" s="15">
        <v>78930</v>
      </c>
      <c r="L75" s="15">
        <v>87660</v>
      </c>
      <c r="M75" s="15">
        <v>94680</v>
      </c>
      <c r="N75" s="15">
        <v>101700</v>
      </c>
      <c r="O75" s="15">
        <v>108720</v>
      </c>
      <c r="P75" s="15">
        <v>115740</v>
      </c>
      <c r="R75"/>
    </row>
    <row r="76" spans="1:18" s="11" customFormat="1" ht="15.75" customHeight="1" x14ac:dyDescent="0.45">
      <c r="A76" s="136" t="s">
        <v>160</v>
      </c>
      <c r="B76" s="136" t="s">
        <v>860</v>
      </c>
      <c r="C76" s="14">
        <v>0.8</v>
      </c>
      <c r="D76" s="13">
        <v>1364</v>
      </c>
      <c r="E76" s="13">
        <v>1462</v>
      </c>
      <c r="F76" s="13">
        <v>1754</v>
      </c>
      <c r="G76" s="13">
        <v>2026</v>
      </c>
      <c r="H76" s="13">
        <v>2260</v>
      </c>
      <c r="I76" s="15">
        <v>54560</v>
      </c>
      <c r="J76" s="15">
        <v>62400</v>
      </c>
      <c r="K76" s="15">
        <v>70160</v>
      </c>
      <c r="L76" s="15">
        <v>77920</v>
      </c>
      <c r="M76" s="15">
        <v>84160</v>
      </c>
      <c r="N76" s="15">
        <v>90400</v>
      </c>
      <c r="O76" s="15">
        <v>96640</v>
      </c>
      <c r="P76" s="15">
        <v>102880</v>
      </c>
      <c r="R76"/>
    </row>
    <row r="77" spans="1:18" s="11" customFormat="1" ht="15.75" customHeight="1" x14ac:dyDescent="0.45">
      <c r="A77" s="136" t="s">
        <v>160</v>
      </c>
      <c r="B77" s="136" t="s">
        <v>861</v>
      </c>
      <c r="C77" s="14">
        <v>0.7</v>
      </c>
      <c r="D77" s="13">
        <v>1193</v>
      </c>
      <c r="E77" s="13">
        <v>1365</v>
      </c>
      <c r="F77" s="13">
        <v>1534</v>
      </c>
      <c r="G77" s="13">
        <v>1704</v>
      </c>
      <c r="H77" s="13">
        <v>1841</v>
      </c>
      <c r="I77" s="13">
        <v>47740</v>
      </c>
      <c r="J77" s="13">
        <v>54600</v>
      </c>
      <c r="K77" s="13">
        <v>61389.999999999993</v>
      </c>
      <c r="L77" s="13">
        <v>68180</v>
      </c>
      <c r="M77" s="13">
        <v>73640</v>
      </c>
      <c r="N77" s="16">
        <v>79100</v>
      </c>
      <c r="O77" s="16">
        <v>84560</v>
      </c>
      <c r="P77" s="16">
        <v>90020</v>
      </c>
      <c r="R77"/>
    </row>
    <row r="78" spans="1:18" s="11" customFormat="1" ht="15.75" customHeight="1" x14ac:dyDescent="0.45">
      <c r="A78" s="136" t="s">
        <v>160</v>
      </c>
      <c r="B78" s="136" t="s">
        <v>862</v>
      </c>
      <c r="C78" s="14">
        <v>0.6</v>
      </c>
      <c r="D78" s="13">
        <v>1023</v>
      </c>
      <c r="E78" s="13">
        <v>1096</v>
      </c>
      <c r="F78" s="13">
        <v>1315</v>
      </c>
      <c r="G78" s="13">
        <v>1519</v>
      </c>
      <c r="H78" s="13">
        <v>1695</v>
      </c>
      <c r="I78" s="15">
        <v>40920</v>
      </c>
      <c r="J78" s="15">
        <v>46800</v>
      </c>
      <c r="K78" s="15">
        <v>52620</v>
      </c>
      <c r="L78" s="15">
        <v>58440</v>
      </c>
      <c r="M78" s="15">
        <v>63120</v>
      </c>
      <c r="N78" s="15">
        <v>67800</v>
      </c>
      <c r="O78" s="15">
        <v>72480</v>
      </c>
      <c r="P78" s="15">
        <v>77160</v>
      </c>
      <c r="R78"/>
    </row>
    <row r="79" spans="1:18" s="11" customFormat="1" ht="15.75" customHeight="1" x14ac:dyDescent="0.45">
      <c r="A79" s="136" t="s">
        <v>160</v>
      </c>
      <c r="B79" s="136" t="s">
        <v>863</v>
      </c>
      <c r="C79" s="14">
        <v>0.55000000000000004</v>
      </c>
      <c r="D79" s="13">
        <v>937</v>
      </c>
      <c r="E79" s="13">
        <v>1005</v>
      </c>
      <c r="F79" s="13">
        <v>1205</v>
      </c>
      <c r="G79" s="13">
        <v>1392</v>
      </c>
      <c r="H79" s="13">
        <v>1553</v>
      </c>
      <c r="I79" s="13">
        <v>37510</v>
      </c>
      <c r="J79" s="13">
        <v>42900</v>
      </c>
      <c r="K79" s="13">
        <v>48235.000000000007</v>
      </c>
      <c r="L79" s="13">
        <v>53570.000000000007</v>
      </c>
      <c r="M79" s="13">
        <v>57860.000000000007</v>
      </c>
      <c r="N79" s="16">
        <v>62150.000000000007</v>
      </c>
      <c r="O79" s="16">
        <v>66440</v>
      </c>
      <c r="P79" s="16">
        <v>70730</v>
      </c>
      <c r="R79"/>
    </row>
    <row r="80" spans="1:18" s="11" customFormat="1" ht="15.75" customHeight="1" x14ac:dyDescent="0.45">
      <c r="A80" s="136" t="s">
        <v>160</v>
      </c>
      <c r="B80" s="136" t="s">
        <v>864</v>
      </c>
      <c r="C80" s="14">
        <v>0.5</v>
      </c>
      <c r="D80" s="13">
        <v>852</v>
      </c>
      <c r="E80" s="13">
        <v>913</v>
      </c>
      <c r="F80" s="13">
        <v>1096</v>
      </c>
      <c r="G80" s="13">
        <v>1266</v>
      </c>
      <c r="H80" s="13">
        <v>1412</v>
      </c>
      <c r="I80" s="13">
        <v>34100</v>
      </c>
      <c r="J80" s="13">
        <v>39000</v>
      </c>
      <c r="K80" s="13">
        <v>43850</v>
      </c>
      <c r="L80" s="13">
        <v>48700</v>
      </c>
      <c r="M80" s="13">
        <v>52600</v>
      </c>
      <c r="N80" s="16">
        <v>56500</v>
      </c>
      <c r="O80" s="16">
        <v>60400</v>
      </c>
      <c r="P80" s="16">
        <v>64300</v>
      </c>
      <c r="R80"/>
    </row>
    <row r="81" spans="1:18" s="11" customFormat="1" ht="15.75" customHeight="1" x14ac:dyDescent="0.45">
      <c r="A81" s="136" t="s">
        <v>160</v>
      </c>
      <c r="B81" s="136" t="s">
        <v>865</v>
      </c>
      <c r="C81" s="14">
        <v>0.45</v>
      </c>
      <c r="D81" s="13">
        <v>767</v>
      </c>
      <c r="E81" s="13">
        <v>822</v>
      </c>
      <c r="F81" s="13">
        <v>986</v>
      </c>
      <c r="G81" s="13">
        <v>1139</v>
      </c>
      <c r="H81" s="13">
        <v>1271</v>
      </c>
      <c r="I81" s="15">
        <v>30690</v>
      </c>
      <c r="J81" s="15">
        <v>35100</v>
      </c>
      <c r="K81" s="15">
        <v>39465</v>
      </c>
      <c r="L81" s="15">
        <v>43830</v>
      </c>
      <c r="M81" s="15">
        <v>47340</v>
      </c>
      <c r="N81" s="15">
        <v>50850</v>
      </c>
      <c r="O81" s="15">
        <v>54360</v>
      </c>
      <c r="P81" s="15">
        <v>57870</v>
      </c>
      <c r="R81"/>
    </row>
    <row r="82" spans="1:18" s="11" customFormat="1" ht="15.75" customHeight="1" x14ac:dyDescent="0.45">
      <c r="A82" s="136" t="s">
        <v>160</v>
      </c>
      <c r="B82" s="136" t="s">
        <v>866</v>
      </c>
      <c r="C82" s="14">
        <v>0.4</v>
      </c>
      <c r="D82" s="13">
        <v>682</v>
      </c>
      <c r="E82" s="13">
        <v>731</v>
      </c>
      <c r="F82" s="13">
        <v>877</v>
      </c>
      <c r="G82" s="13">
        <v>1013</v>
      </c>
      <c r="H82" s="13">
        <v>1130</v>
      </c>
      <c r="I82" s="15">
        <v>27280</v>
      </c>
      <c r="J82" s="15">
        <v>31200</v>
      </c>
      <c r="K82" s="15">
        <v>35080</v>
      </c>
      <c r="L82" s="15">
        <v>38960</v>
      </c>
      <c r="M82" s="15">
        <v>42080</v>
      </c>
      <c r="N82" s="15">
        <v>45200</v>
      </c>
      <c r="O82" s="15">
        <v>48320</v>
      </c>
      <c r="P82" s="15">
        <v>51440</v>
      </c>
      <c r="R82"/>
    </row>
    <row r="83" spans="1:18" s="11" customFormat="1" ht="15.75" customHeight="1" x14ac:dyDescent="0.45">
      <c r="A83" s="136" t="s">
        <v>160</v>
      </c>
      <c r="B83" s="136" t="s">
        <v>867</v>
      </c>
      <c r="C83" s="14">
        <v>0.3</v>
      </c>
      <c r="D83" s="13">
        <v>511</v>
      </c>
      <c r="E83" s="13">
        <v>548</v>
      </c>
      <c r="F83" s="13">
        <v>657</v>
      </c>
      <c r="G83" s="13">
        <v>759</v>
      </c>
      <c r="H83" s="13">
        <v>847</v>
      </c>
      <c r="I83" s="13">
        <v>20460</v>
      </c>
      <c r="J83" s="13">
        <v>23400</v>
      </c>
      <c r="K83" s="13">
        <v>26310</v>
      </c>
      <c r="L83" s="13">
        <v>29220</v>
      </c>
      <c r="M83" s="13">
        <v>31560</v>
      </c>
      <c r="N83" s="13">
        <v>33900</v>
      </c>
      <c r="O83" s="13">
        <v>36240</v>
      </c>
      <c r="P83" s="13">
        <v>38580</v>
      </c>
      <c r="R83"/>
    </row>
    <row r="84" spans="1:18" s="11" customFormat="1" ht="15.75" customHeight="1" x14ac:dyDescent="0.45">
      <c r="A84" s="136" t="s">
        <v>160</v>
      </c>
      <c r="B84" s="136" t="s">
        <v>868</v>
      </c>
      <c r="C84" s="14">
        <v>0.2</v>
      </c>
      <c r="D84" s="13">
        <v>341</v>
      </c>
      <c r="E84" s="13">
        <v>365</v>
      </c>
      <c r="F84" s="13">
        <v>438</v>
      </c>
      <c r="G84" s="13">
        <v>506</v>
      </c>
      <c r="H84" s="13">
        <v>565</v>
      </c>
      <c r="I84" s="13">
        <v>13640</v>
      </c>
      <c r="J84" s="13">
        <v>15600</v>
      </c>
      <c r="K84" s="13">
        <v>17540</v>
      </c>
      <c r="L84" s="13">
        <v>19480</v>
      </c>
      <c r="M84" s="13">
        <v>21040</v>
      </c>
      <c r="N84" s="13">
        <v>22600</v>
      </c>
      <c r="O84" s="13">
        <v>24160</v>
      </c>
      <c r="P84" s="13">
        <v>25720</v>
      </c>
      <c r="R84"/>
    </row>
    <row r="85" spans="1:18" s="11" customFormat="1" ht="15.75" customHeight="1" x14ac:dyDescent="0.45">
      <c r="A85" s="136" t="s">
        <v>161</v>
      </c>
      <c r="B85" s="136" t="s">
        <v>869</v>
      </c>
      <c r="C85" s="14">
        <v>1.2</v>
      </c>
      <c r="D85" s="13">
        <v>3150</v>
      </c>
      <c r="E85" s="13">
        <v>3375</v>
      </c>
      <c r="F85" s="13">
        <v>4050</v>
      </c>
      <c r="G85" s="13">
        <v>4680</v>
      </c>
      <c r="H85" s="13">
        <v>5220</v>
      </c>
      <c r="I85" s="15">
        <v>126000</v>
      </c>
      <c r="J85" s="15">
        <v>144000</v>
      </c>
      <c r="K85" s="15">
        <v>162000</v>
      </c>
      <c r="L85" s="15">
        <v>180000</v>
      </c>
      <c r="M85" s="15">
        <v>194400</v>
      </c>
      <c r="N85" s="15">
        <v>208800</v>
      </c>
      <c r="O85" s="15">
        <v>223200</v>
      </c>
      <c r="P85" s="15">
        <v>237600</v>
      </c>
      <c r="R85"/>
    </row>
    <row r="86" spans="1:18" s="11" customFormat="1" ht="15.75" customHeight="1" x14ac:dyDescent="0.45">
      <c r="A86" s="136" t="s">
        <v>161</v>
      </c>
      <c r="B86" s="136" t="s">
        <v>870</v>
      </c>
      <c r="C86" s="14">
        <v>1.1000000000000001</v>
      </c>
      <c r="D86" s="13">
        <v>2887</v>
      </c>
      <c r="E86" s="13">
        <v>3093</v>
      </c>
      <c r="F86" s="13">
        <v>3712</v>
      </c>
      <c r="G86" s="13">
        <v>4290</v>
      </c>
      <c r="H86" s="13">
        <v>4785</v>
      </c>
      <c r="I86" s="15">
        <v>115500.00000000001</v>
      </c>
      <c r="J86" s="15">
        <v>132000</v>
      </c>
      <c r="K86" s="15">
        <v>148500</v>
      </c>
      <c r="L86" s="15">
        <v>165000</v>
      </c>
      <c r="M86" s="15">
        <v>178200</v>
      </c>
      <c r="N86" s="15">
        <v>191400.00000000003</v>
      </c>
      <c r="O86" s="15">
        <v>204600.00000000003</v>
      </c>
      <c r="P86" s="15">
        <v>217800.00000000003</v>
      </c>
      <c r="R86"/>
    </row>
    <row r="87" spans="1:18" s="11" customFormat="1" ht="15.75" customHeight="1" x14ac:dyDescent="0.45">
      <c r="A87" s="136" t="s">
        <v>161</v>
      </c>
      <c r="B87" s="136" t="s">
        <v>871</v>
      </c>
      <c r="C87" s="14">
        <v>1</v>
      </c>
      <c r="D87" s="13">
        <v>2625</v>
      </c>
      <c r="E87" s="13">
        <v>2812</v>
      </c>
      <c r="F87" s="13">
        <v>3375</v>
      </c>
      <c r="G87" s="13">
        <v>3900</v>
      </c>
      <c r="H87" s="13">
        <v>4350</v>
      </c>
      <c r="I87" s="13">
        <v>105000</v>
      </c>
      <c r="J87" s="13">
        <v>120000</v>
      </c>
      <c r="K87" s="13">
        <v>135000</v>
      </c>
      <c r="L87" s="13">
        <v>150000</v>
      </c>
      <c r="M87" s="13">
        <v>162000</v>
      </c>
      <c r="N87" s="16">
        <v>174000</v>
      </c>
      <c r="O87" s="16">
        <v>186000</v>
      </c>
      <c r="P87" s="16">
        <v>198000</v>
      </c>
      <c r="R87"/>
    </row>
    <row r="88" spans="1:18" s="11" customFormat="1" ht="15.75" customHeight="1" x14ac:dyDescent="0.45">
      <c r="A88" s="136" t="s">
        <v>161</v>
      </c>
      <c r="B88" s="136" t="s">
        <v>872</v>
      </c>
      <c r="C88" s="14">
        <v>0.9</v>
      </c>
      <c r="D88" s="13">
        <v>2362</v>
      </c>
      <c r="E88" s="13">
        <v>2531</v>
      </c>
      <c r="F88" s="13">
        <v>3037</v>
      </c>
      <c r="G88" s="13">
        <v>3510</v>
      </c>
      <c r="H88" s="13">
        <v>3915</v>
      </c>
      <c r="I88" s="13">
        <v>94500</v>
      </c>
      <c r="J88" s="13">
        <v>108000</v>
      </c>
      <c r="K88" s="13">
        <v>121500</v>
      </c>
      <c r="L88" s="13">
        <v>135000</v>
      </c>
      <c r="M88" s="13">
        <v>145800</v>
      </c>
      <c r="N88" s="13">
        <v>156600</v>
      </c>
      <c r="O88" s="13">
        <v>167400</v>
      </c>
      <c r="P88" s="13">
        <v>178200</v>
      </c>
      <c r="R88"/>
    </row>
    <row r="89" spans="1:18" s="11" customFormat="1" ht="15.75" customHeight="1" x14ac:dyDescent="0.45">
      <c r="A89" s="136" t="s">
        <v>161</v>
      </c>
      <c r="B89" s="136" t="s">
        <v>873</v>
      </c>
      <c r="C89" s="14">
        <v>0.8</v>
      </c>
      <c r="D89" s="13">
        <v>2100</v>
      </c>
      <c r="E89" s="13">
        <v>2250</v>
      </c>
      <c r="F89" s="13">
        <v>2700</v>
      </c>
      <c r="G89" s="13">
        <v>3120</v>
      </c>
      <c r="H89" s="13">
        <v>3480</v>
      </c>
      <c r="I89" s="13">
        <v>84000</v>
      </c>
      <c r="J89" s="13">
        <v>96000</v>
      </c>
      <c r="K89" s="13">
        <v>108000</v>
      </c>
      <c r="L89" s="13">
        <v>120000</v>
      </c>
      <c r="M89" s="13">
        <v>129600</v>
      </c>
      <c r="N89" s="16">
        <v>139200</v>
      </c>
      <c r="O89" s="16">
        <v>148800</v>
      </c>
      <c r="P89" s="16">
        <v>158400</v>
      </c>
      <c r="R89"/>
    </row>
    <row r="90" spans="1:18" s="11" customFormat="1" ht="15.75" customHeight="1" x14ac:dyDescent="0.45">
      <c r="A90" s="136" t="s">
        <v>161</v>
      </c>
      <c r="B90" s="136" t="s">
        <v>874</v>
      </c>
      <c r="C90" s="14">
        <v>0.7</v>
      </c>
      <c r="D90" s="13">
        <v>1837</v>
      </c>
      <c r="E90" s="13">
        <v>1968</v>
      </c>
      <c r="F90" s="13">
        <v>2362</v>
      </c>
      <c r="G90" s="13">
        <v>2730</v>
      </c>
      <c r="H90" s="13">
        <v>3045</v>
      </c>
      <c r="I90" s="13">
        <v>73500</v>
      </c>
      <c r="J90" s="13">
        <v>84000</v>
      </c>
      <c r="K90" s="13">
        <v>94500</v>
      </c>
      <c r="L90" s="13">
        <v>105000</v>
      </c>
      <c r="M90" s="13">
        <v>113400</v>
      </c>
      <c r="N90" s="16">
        <v>121799.99999999999</v>
      </c>
      <c r="O90" s="16">
        <v>130199.99999999999</v>
      </c>
      <c r="P90" s="16">
        <v>138600</v>
      </c>
      <c r="R90"/>
    </row>
    <row r="91" spans="1:18" s="11" customFormat="1" ht="15.75" customHeight="1" x14ac:dyDescent="0.45">
      <c r="A91" s="136" t="s">
        <v>161</v>
      </c>
      <c r="B91" s="136" t="s">
        <v>875</v>
      </c>
      <c r="C91" s="14">
        <v>0.6</v>
      </c>
      <c r="D91" s="13">
        <v>1575</v>
      </c>
      <c r="E91" s="13">
        <v>1687</v>
      </c>
      <c r="F91" s="13">
        <v>2025</v>
      </c>
      <c r="G91" s="13">
        <v>2340</v>
      </c>
      <c r="H91" s="13">
        <v>2610</v>
      </c>
      <c r="I91" s="13">
        <v>63000</v>
      </c>
      <c r="J91" s="13">
        <v>72000</v>
      </c>
      <c r="K91" s="13">
        <v>81000</v>
      </c>
      <c r="L91" s="13">
        <v>90000</v>
      </c>
      <c r="M91" s="13">
        <v>97200</v>
      </c>
      <c r="N91" s="16">
        <v>104400</v>
      </c>
      <c r="O91" s="16">
        <v>111600</v>
      </c>
      <c r="P91" s="16">
        <v>118800</v>
      </c>
      <c r="R91"/>
    </row>
    <row r="92" spans="1:18" s="11" customFormat="1" ht="15.75" customHeight="1" x14ac:dyDescent="0.45">
      <c r="A92" s="136" t="s">
        <v>161</v>
      </c>
      <c r="B92" s="136" t="s">
        <v>876</v>
      </c>
      <c r="C92" s="14">
        <v>0.55000000000000004</v>
      </c>
      <c r="D92" s="13">
        <v>1443</v>
      </c>
      <c r="E92" s="13">
        <v>1546</v>
      </c>
      <c r="F92" s="13">
        <v>1856</v>
      </c>
      <c r="G92" s="13">
        <v>2145</v>
      </c>
      <c r="H92" s="13">
        <v>2392</v>
      </c>
      <c r="I92" s="13">
        <v>57750.000000000007</v>
      </c>
      <c r="J92" s="13">
        <v>66000</v>
      </c>
      <c r="K92" s="13">
        <v>74250</v>
      </c>
      <c r="L92" s="13">
        <v>82500</v>
      </c>
      <c r="M92" s="13">
        <v>89100</v>
      </c>
      <c r="N92" s="13">
        <v>95700.000000000015</v>
      </c>
      <c r="O92" s="13">
        <v>102300.00000000001</v>
      </c>
      <c r="P92" s="13">
        <v>108900.00000000001</v>
      </c>
      <c r="R92"/>
    </row>
    <row r="93" spans="1:18" s="11" customFormat="1" ht="15.75" customHeight="1" x14ac:dyDescent="0.45">
      <c r="A93" s="136" t="s">
        <v>161</v>
      </c>
      <c r="B93" s="136" t="s">
        <v>877</v>
      </c>
      <c r="C93" s="14">
        <v>0.5</v>
      </c>
      <c r="D93" s="13">
        <v>1312</v>
      </c>
      <c r="E93" s="13">
        <v>1406</v>
      </c>
      <c r="F93" s="13">
        <v>1687</v>
      </c>
      <c r="G93" s="13">
        <v>1950</v>
      </c>
      <c r="H93" s="13">
        <v>2175</v>
      </c>
      <c r="I93" s="13">
        <v>52500</v>
      </c>
      <c r="J93" s="13">
        <v>60000</v>
      </c>
      <c r="K93" s="13">
        <v>67500</v>
      </c>
      <c r="L93" s="13">
        <v>75000</v>
      </c>
      <c r="M93" s="13">
        <v>81000</v>
      </c>
      <c r="N93" s="13">
        <v>87000</v>
      </c>
      <c r="O93" s="13">
        <v>93000</v>
      </c>
      <c r="P93" s="13">
        <v>99000</v>
      </c>
      <c r="R93"/>
    </row>
    <row r="94" spans="1:18" s="11" customFormat="1" ht="15.75" customHeight="1" x14ac:dyDescent="0.45">
      <c r="A94" s="136" t="s">
        <v>161</v>
      </c>
      <c r="B94" s="136" t="s">
        <v>878</v>
      </c>
      <c r="C94" s="14">
        <v>0.45</v>
      </c>
      <c r="D94" s="13">
        <v>1181</v>
      </c>
      <c r="E94" s="13">
        <v>1265</v>
      </c>
      <c r="F94" s="13">
        <v>1518</v>
      </c>
      <c r="G94" s="13">
        <v>1755</v>
      </c>
      <c r="H94" s="13">
        <v>1957</v>
      </c>
      <c r="I94" s="13">
        <v>47250</v>
      </c>
      <c r="J94" s="13">
        <v>54000</v>
      </c>
      <c r="K94" s="13">
        <v>60750</v>
      </c>
      <c r="L94" s="13">
        <v>67500</v>
      </c>
      <c r="M94" s="13">
        <v>72900</v>
      </c>
      <c r="N94" s="13">
        <v>78300</v>
      </c>
      <c r="O94" s="13">
        <v>83700</v>
      </c>
      <c r="P94" s="13">
        <v>89100</v>
      </c>
      <c r="R94"/>
    </row>
    <row r="95" spans="1:18" s="11" customFormat="1" ht="15.75" customHeight="1" x14ac:dyDescent="0.45">
      <c r="A95" s="136" t="s">
        <v>161</v>
      </c>
      <c r="B95" s="136" t="s">
        <v>879</v>
      </c>
      <c r="C95" s="14">
        <v>0.4</v>
      </c>
      <c r="D95" s="13">
        <v>1050</v>
      </c>
      <c r="E95" s="13">
        <v>1125</v>
      </c>
      <c r="F95" s="13">
        <v>1350</v>
      </c>
      <c r="G95" s="13">
        <v>1560</v>
      </c>
      <c r="H95" s="13">
        <v>1740</v>
      </c>
      <c r="I95" s="15">
        <v>42000</v>
      </c>
      <c r="J95" s="15">
        <v>48000</v>
      </c>
      <c r="K95" s="15">
        <v>54000</v>
      </c>
      <c r="L95" s="15">
        <v>60000</v>
      </c>
      <c r="M95" s="15">
        <v>64800</v>
      </c>
      <c r="N95" s="15">
        <v>69600</v>
      </c>
      <c r="O95" s="15">
        <v>74400</v>
      </c>
      <c r="P95" s="15">
        <v>79200</v>
      </c>
      <c r="R95"/>
    </row>
    <row r="96" spans="1:18" s="11" customFormat="1" ht="15.75" customHeight="1" x14ac:dyDescent="0.45">
      <c r="A96" s="136" t="s">
        <v>161</v>
      </c>
      <c r="B96" s="136" t="s">
        <v>880</v>
      </c>
      <c r="C96" s="14">
        <v>0.3</v>
      </c>
      <c r="D96" s="13">
        <v>787</v>
      </c>
      <c r="E96" s="13">
        <v>843</v>
      </c>
      <c r="F96" s="13">
        <v>1012</v>
      </c>
      <c r="G96" s="13">
        <v>1170</v>
      </c>
      <c r="H96" s="13">
        <v>1305</v>
      </c>
      <c r="I96" s="15">
        <v>31500</v>
      </c>
      <c r="J96" s="15">
        <v>36000</v>
      </c>
      <c r="K96" s="15">
        <v>40500</v>
      </c>
      <c r="L96" s="15">
        <v>45000</v>
      </c>
      <c r="M96" s="15">
        <v>48600</v>
      </c>
      <c r="N96" s="15">
        <v>52200</v>
      </c>
      <c r="O96" s="15">
        <v>55800</v>
      </c>
      <c r="P96" s="15">
        <v>59400</v>
      </c>
      <c r="R96"/>
    </row>
    <row r="97" spans="1:18" s="11" customFormat="1" ht="15.75" customHeight="1" x14ac:dyDescent="0.45">
      <c r="A97" s="136" t="s">
        <v>161</v>
      </c>
      <c r="B97" s="136" t="s">
        <v>881</v>
      </c>
      <c r="C97" s="14">
        <v>0.2</v>
      </c>
      <c r="D97" s="13">
        <v>525</v>
      </c>
      <c r="E97" s="13">
        <v>562</v>
      </c>
      <c r="F97" s="13">
        <v>675</v>
      </c>
      <c r="G97" s="13">
        <v>780</v>
      </c>
      <c r="H97" s="13">
        <v>870</v>
      </c>
      <c r="I97" s="13">
        <v>21000</v>
      </c>
      <c r="J97" s="13">
        <v>24000</v>
      </c>
      <c r="K97" s="13">
        <v>27000</v>
      </c>
      <c r="L97" s="13">
        <v>30000</v>
      </c>
      <c r="M97" s="13">
        <v>32400</v>
      </c>
      <c r="N97" s="16">
        <v>34800</v>
      </c>
      <c r="O97" s="16">
        <v>37200</v>
      </c>
      <c r="P97" s="16">
        <v>39600</v>
      </c>
      <c r="R97"/>
    </row>
    <row r="98" spans="1:18" s="11" customFormat="1" ht="15.75" customHeight="1" x14ac:dyDescent="0.45">
      <c r="A98" s="136" t="s">
        <v>162</v>
      </c>
      <c r="B98" s="136" t="s">
        <v>882</v>
      </c>
      <c r="C98" s="14">
        <v>1.2</v>
      </c>
      <c r="D98" s="13">
        <v>3024</v>
      </c>
      <c r="E98" s="13">
        <v>3240</v>
      </c>
      <c r="F98" s="13">
        <v>3888</v>
      </c>
      <c r="G98" s="13">
        <v>4494</v>
      </c>
      <c r="H98" s="13">
        <v>5013</v>
      </c>
      <c r="I98" s="13">
        <v>120960</v>
      </c>
      <c r="J98" s="13">
        <v>138240</v>
      </c>
      <c r="K98" s="13">
        <v>155520</v>
      </c>
      <c r="L98" s="13">
        <v>172800</v>
      </c>
      <c r="M98" s="13">
        <v>186720</v>
      </c>
      <c r="N98" s="13">
        <v>200520</v>
      </c>
      <c r="O98" s="13">
        <v>214320</v>
      </c>
      <c r="P98" s="13">
        <v>228120</v>
      </c>
      <c r="R98"/>
    </row>
    <row r="99" spans="1:18" s="11" customFormat="1" ht="15.75" customHeight="1" x14ac:dyDescent="0.45">
      <c r="A99" s="136" t="s">
        <v>162</v>
      </c>
      <c r="B99" s="136" t="s">
        <v>883</v>
      </c>
      <c r="C99" s="14">
        <v>1.1000000000000001</v>
      </c>
      <c r="D99" s="13">
        <v>2772</v>
      </c>
      <c r="E99" s="13">
        <v>2970</v>
      </c>
      <c r="F99" s="13">
        <v>3564</v>
      </c>
      <c r="G99" s="13">
        <v>4119</v>
      </c>
      <c r="H99" s="13">
        <v>4595</v>
      </c>
      <c r="I99" s="13">
        <v>110880.00000000001</v>
      </c>
      <c r="J99" s="13">
        <v>126720.00000000001</v>
      </c>
      <c r="K99" s="13">
        <v>142560</v>
      </c>
      <c r="L99" s="13">
        <v>158400</v>
      </c>
      <c r="M99" s="13">
        <v>171160</v>
      </c>
      <c r="N99" s="16">
        <v>183810.00000000003</v>
      </c>
      <c r="O99" s="16">
        <v>196460.00000000003</v>
      </c>
      <c r="P99" s="16">
        <v>209110.00000000003</v>
      </c>
      <c r="R99"/>
    </row>
    <row r="100" spans="1:18" s="11" customFormat="1" ht="15.75" customHeight="1" x14ac:dyDescent="0.45">
      <c r="A100" s="136" t="s">
        <v>162</v>
      </c>
      <c r="B100" s="136" t="s">
        <v>884</v>
      </c>
      <c r="C100" s="14">
        <v>1</v>
      </c>
      <c r="D100" s="13">
        <v>2520</v>
      </c>
      <c r="E100" s="13">
        <v>2700</v>
      </c>
      <c r="F100" s="13">
        <v>3240</v>
      </c>
      <c r="G100" s="13">
        <v>3745</v>
      </c>
      <c r="H100" s="13">
        <v>4177</v>
      </c>
      <c r="I100" s="13">
        <v>100800</v>
      </c>
      <c r="J100" s="13">
        <v>115200</v>
      </c>
      <c r="K100" s="13">
        <v>129600</v>
      </c>
      <c r="L100" s="13">
        <v>144000</v>
      </c>
      <c r="M100" s="13">
        <v>155600</v>
      </c>
      <c r="N100" s="16">
        <v>167100</v>
      </c>
      <c r="O100" s="16">
        <v>178600</v>
      </c>
      <c r="P100" s="16">
        <v>190100</v>
      </c>
      <c r="R100"/>
    </row>
    <row r="101" spans="1:18" s="11" customFormat="1" ht="15.75" customHeight="1" x14ac:dyDescent="0.45">
      <c r="A101" s="136" t="s">
        <v>162</v>
      </c>
      <c r="B101" s="136" t="s">
        <v>885</v>
      </c>
      <c r="C101" s="14">
        <v>0.9</v>
      </c>
      <c r="D101" s="13">
        <v>2268</v>
      </c>
      <c r="E101" s="13">
        <v>2430</v>
      </c>
      <c r="F101" s="13">
        <v>2916</v>
      </c>
      <c r="G101" s="13">
        <v>3370</v>
      </c>
      <c r="H101" s="13">
        <v>3759</v>
      </c>
      <c r="I101" s="15">
        <v>90720</v>
      </c>
      <c r="J101" s="15">
        <v>103680</v>
      </c>
      <c r="K101" s="15">
        <v>116640</v>
      </c>
      <c r="L101" s="15">
        <v>129600</v>
      </c>
      <c r="M101" s="15">
        <v>140040</v>
      </c>
      <c r="N101" s="15">
        <v>150390</v>
      </c>
      <c r="O101" s="15">
        <v>160740</v>
      </c>
      <c r="P101" s="15">
        <v>171090</v>
      </c>
      <c r="R101"/>
    </row>
    <row r="102" spans="1:18" s="11" customFormat="1" ht="15.75" customHeight="1" x14ac:dyDescent="0.45">
      <c r="A102" s="136" t="s">
        <v>162</v>
      </c>
      <c r="B102" s="136" t="s">
        <v>886</v>
      </c>
      <c r="C102" s="14">
        <v>0.8</v>
      </c>
      <c r="D102" s="13">
        <v>2016</v>
      </c>
      <c r="E102" s="13">
        <v>2160</v>
      </c>
      <c r="F102" s="13">
        <v>2592</v>
      </c>
      <c r="G102" s="13">
        <v>2996</v>
      </c>
      <c r="H102" s="13">
        <v>3342</v>
      </c>
      <c r="I102" s="15">
        <v>80640</v>
      </c>
      <c r="J102" s="15">
        <v>92160</v>
      </c>
      <c r="K102" s="15">
        <v>103680</v>
      </c>
      <c r="L102" s="15">
        <v>115200</v>
      </c>
      <c r="M102" s="15">
        <v>124480</v>
      </c>
      <c r="N102" s="15">
        <v>133680</v>
      </c>
      <c r="O102" s="15">
        <v>142880</v>
      </c>
      <c r="P102" s="15">
        <v>152080</v>
      </c>
      <c r="R102"/>
    </row>
    <row r="103" spans="1:18" s="11" customFormat="1" ht="15.75" customHeight="1" x14ac:dyDescent="0.45">
      <c r="A103" s="136" t="s">
        <v>162</v>
      </c>
      <c r="B103" s="136" t="s">
        <v>887</v>
      </c>
      <c r="C103" s="14">
        <v>0.7</v>
      </c>
      <c r="D103" s="13">
        <v>1764</v>
      </c>
      <c r="E103" s="13">
        <v>1890</v>
      </c>
      <c r="F103" s="13">
        <v>2268</v>
      </c>
      <c r="G103" s="13">
        <v>2621</v>
      </c>
      <c r="H103" s="13">
        <v>2924</v>
      </c>
      <c r="I103" s="13">
        <v>70560</v>
      </c>
      <c r="J103" s="13">
        <v>80640</v>
      </c>
      <c r="K103" s="13">
        <v>90720</v>
      </c>
      <c r="L103" s="13">
        <v>100800</v>
      </c>
      <c r="M103" s="13">
        <v>108920</v>
      </c>
      <c r="N103" s="13">
        <v>116969.99999999999</v>
      </c>
      <c r="O103" s="13">
        <v>125019.99999999999</v>
      </c>
      <c r="P103" s="13">
        <v>133070</v>
      </c>
      <c r="R103"/>
    </row>
    <row r="104" spans="1:18" s="11" customFormat="1" ht="15.75" customHeight="1" x14ac:dyDescent="0.45">
      <c r="A104" s="136" t="s">
        <v>162</v>
      </c>
      <c r="B104" s="136" t="s">
        <v>888</v>
      </c>
      <c r="C104" s="14">
        <v>0.6</v>
      </c>
      <c r="D104" s="13">
        <v>1512</v>
      </c>
      <c r="E104" s="13">
        <v>1620</v>
      </c>
      <c r="F104" s="13">
        <v>1944</v>
      </c>
      <c r="G104" s="13">
        <v>2247</v>
      </c>
      <c r="H104" s="13">
        <v>2506</v>
      </c>
      <c r="I104" s="13">
        <v>60480</v>
      </c>
      <c r="J104" s="13">
        <v>69120</v>
      </c>
      <c r="K104" s="13">
        <v>77760</v>
      </c>
      <c r="L104" s="13">
        <v>86400</v>
      </c>
      <c r="M104" s="13">
        <v>93360</v>
      </c>
      <c r="N104" s="13">
        <v>100260</v>
      </c>
      <c r="O104" s="13">
        <v>107160</v>
      </c>
      <c r="P104" s="13">
        <v>114060</v>
      </c>
      <c r="R104"/>
    </row>
    <row r="105" spans="1:18" s="11" customFormat="1" ht="15.75" customHeight="1" x14ac:dyDescent="0.45">
      <c r="A105" s="136" t="s">
        <v>162</v>
      </c>
      <c r="B105" s="136" t="s">
        <v>889</v>
      </c>
      <c r="C105" s="14">
        <v>0.55000000000000004</v>
      </c>
      <c r="D105" s="13">
        <v>1386</v>
      </c>
      <c r="E105" s="13">
        <v>1485</v>
      </c>
      <c r="F105" s="13">
        <v>1782</v>
      </c>
      <c r="G105" s="13">
        <v>2059</v>
      </c>
      <c r="H105" s="13">
        <v>2297</v>
      </c>
      <c r="I105" s="15">
        <v>55440.000000000007</v>
      </c>
      <c r="J105" s="15">
        <v>63360.000000000007</v>
      </c>
      <c r="K105" s="15">
        <v>71280</v>
      </c>
      <c r="L105" s="15">
        <v>79200</v>
      </c>
      <c r="M105" s="15">
        <v>85580</v>
      </c>
      <c r="N105" s="15">
        <v>91905.000000000015</v>
      </c>
      <c r="O105" s="15">
        <v>98230.000000000015</v>
      </c>
      <c r="P105" s="15">
        <v>104555.00000000001</v>
      </c>
      <c r="R105"/>
    </row>
    <row r="106" spans="1:18" s="11" customFormat="1" ht="15.75" customHeight="1" x14ac:dyDescent="0.45">
      <c r="A106" s="136" t="s">
        <v>162</v>
      </c>
      <c r="B106" s="136" t="s">
        <v>890</v>
      </c>
      <c r="C106" s="14">
        <v>0.5</v>
      </c>
      <c r="D106" s="13">
        <v>1260</v>
      </c>
      <c r="E106" s="13">
        <v>1350</v>
      </c>
      <c r="F106" s="13">
        <v>1620</v>
      </c>
      <c r="G106" s="13">
        <v>1872</v>
      </c>
      <c r="H106" s="13">
        <v>2088</v>
      </c>
      <c r="I106" s="15">
        <v>50400</v>
      </c>
      <c r="J106" s="15">
        <v>57600</v>
      </c>
      <c r="K106" s="15">
        <v>64800</v>
      </c>
      <c r="L106" s="15">
        <v>72000</v>
      </c>
      <c r="M106" s="15">
        <v>77800</v>
      </c>
      <c r="N106" s="15">
        <v>83550</v>
      </c>
      <c r="O106" s="15">
        <v>89300</v>
      </c>
      <c r="P106" s="15">
        <v>95050</v>
      </c>
      <c r="R106"/>
    </row>
    <row r="107" spans="1:18" s="11" customFormat="1" ht="15.75" customHeight="1" x14ac:dyDescent="0.45">
      <c r="A107" s="136" t="s">
        <v>162</v>
      </c>
      <c r="B107" s="136" t="s">
        <v>891</v>
      </c>
      <c r="C107" s="14">
        <v>0.45</v>
      </c>
      <c r="D107" s="13">
        <v>1134</v>
      </c>
      <c r="E107" s="13">
        <v>1215</v>
      </c>
      <c r="F107" s="13">
        <v>1458</v>
      </c>
      <c r="G107" s="13">
        <v>1685</v>
      </c>
      <c r="H107" s="13">
        <v>1879</v>
      </c>
      <c r="I107" s="13">
        <v>45360</v>
      </c>
      <c r="J107" s="13">
        <v>51840</v>
      </c>
      <c r="K107" s="13">
        <v>58320</v>
      </c>
      <c r="L107" s="13">
        <v>64800</v>
      </c>
      <c r="M107" s="13">
        <v>70020</v>
      </c>
      <c r="N107" s="16">
        <v>75195</v>
      </c>
      <c r="O107" s="16">
        <v>80370</v>
      </c>
      <c r="P107" s="16">
        <v>85545</v>
      </c>
      <c r="R107"/>
    </row>
    <row r="108" spans="1:18" s="11" customFormat="1" ht="15.75" customHeight="1" x14ac:dyDescent="0.45">
      <c r="A108" s="136" t="s">
        <v>162</v>
      </c>
      <c r="B108" s="136" t="s">
        <v>892</v>
      </c>
      <c r="C108" s="14">
        <v>0.4</v>
      </c>
      <c r="D108" s="13">
        <v>1008</v>
      </c>
      <c r="E108" s="13">
        <v>1080</v>
      </c>
      <c r="F108" s="13">
        <v>1296</v>
      </c>
      <c r="G108" s="13">
        <v>1498</v>
      </c>
      <c r="H108" s="13">
        <v>1671</v>
      </c>
      <c r="I108" s="15">
        <v>40320</v>
      </c>
      <c r="J108" s="15">
        <v>46080</v>
      </c>
      <c r="K108" s="15">
        <v>51840</v>
      </c>
      <c r="L108" s="15">
        <v>57600</v>
      </c>
      <c r="M108" s="15">
        <v>62240</v>
      </c>
      <c r="N108" s="15">
        <v>66840</v>
      </c>
      <c r="O108" s="15">
        <v>71440</v>
      </c>
      <c r="P108" s="15">
        <v>76040</v>
      </c>
      <c r="R108"/>
    </row>
    <row r="109" spans="1:18" s="11" customFormat="1" ht="15.75" customHeight="1" x14ac:dyDescent="0.45">
      <c r="A109" s="136" t="s">
        <v>162</v>
      </c>
      <c r="B109" s="136" t="s">
        <v>893</v>
      </c>
      <c r="C109" s="14">
        <v>0.3</v>
      </c>
      <c r="D109" s="13">
        <v>756</v>
      </c>
      <c r="E109" s="13">
        <v>810</v>
      </c>
      <c r="F109" s="13">
        <v>972</v>
      </c>
      <c r="G109" s="13">
        <v>1123</v>
      </c>
      <c r="H109" s="13">
        <v>1253</v>
      </c>
      <c r="I109" s="13">
        <v>30240</v>
      </c>
      <c r="J109" s="13">
        <v>34560</v>
      </c>
      <c r="K109" s="13">
        <v>38880</v>
      </c>
      <c r="L109" s="13">
        <v>43200</v>
      </c>
      <c r="M109" s="13">
        <v>46680</v>
      </c>
      <c r="N109" s="16">
        <v>50130</v>
      </c>
      <c r="O109" s="16">
        <v>53580</v>
      </c>
      <c r="P109" s="16">
        <v>57030</v>
      </c>
      <c r="R109"/>
    </row>
    <row r="110" spans="1:18" s="11" customFormat="1" ht="15.75" customHeight="1" x14ac:dyDescent="0.45">
      <c r="A110" s="136" t="s">
        <v>162</v>
      </c>
      <c r="B110" s="136" t="s">
        <v>894</v>
      </c>
      <c r="C110" s="14">
        <v>0.2</v>
      </c>
      <c r="D110" s="13">
        <v>504</v>
      </c>
      <c r="E110" s="13">
        <v>540</v>
      </c>
      <c r="F110" s="13">
        <v>648</v>
      </c>
      <c r="G110" s="13">
        <v>749</v>
      </c>
      <c r="H110" s="13">
        <v>835</v>
      </c>
      <c r="I110" s="13">
        <v>20160</v>
      </c>
      <c r="J110" s="13">
        <v>23040</v>
      </c>
      <c r="K110" s="13">
        <v>25920</v>
      </c>
      <c r="L110" s="13">
        <v>28800</v>
      </c>
      <c r="M110" s="13">
        <v>31120</v>
      </c>
      <c r="N110" s="16">
        <v>33420</v>
      </c>
      <c r="O110" s="16">
        <v>35720</v>
      </c>
      <c r="P110" s="16">
        <v>38020</v>
      </c>
      <c r="R110"/>
    </row>
    <row r="111" spans="1:18" s="11" customFormat="1" ht="15.75" customHeight="1" x14ac:dyDescent="0.45">
      <c r="A111" s="136" t="s">
        <v>163</v>
      </c>
      <c r="B111" s="136" t="s">
        <v>895</v>
      </c>
      <c r="C111" s="14">
        <v>1.6</v>
      </c>
      <c r="D111" s="13">
        <v>3112</v>
      </c>
      <c r="E111" s="13">
        <v>3334</v>
      </c>
      <c r="F111" s="13">
        <v>4000</v>
      </c>
      <c r="G111" s="13">
        <v>4622</v>
      </c>
      <c r="H111" s="13">
        <v>5156</v>
      </c>
      <c r="I111" s="15">
        <v>124480</v>
      </c>
      <c r="J111" s="15">
        <v>142240</v>
      </c>
      <c r="K111" s="15">
        <v>160000</v>
      </c>
      <c r="L111" s="15">
        <v>177760</v>
      </c>
      <c r="M111" s="15">
        <v>192000</v>
      </c>
      <c r="N111" s="15">
        <v>206240</v>
      </c>
      <c r="O111" s="15">
        <v>220480</v>
      </c>
      <c r="P111" s="15">
        <v>234720</v>
      </c>
      <c r="R111"/>
    </row>
    <row r="112" spans="1:18" s="11" customFormat="1" ht="15.75" customHeight="1" x14ac:dyDescent="0.45">
      <c r="A112" s="136" t="s">
        <v>163</v>
      </c>
      <c r="B112" s="136" t="s">
        <v>896</v>
      </c>
      <c r="C112" s="14">
        <v>1.5</v>
      </c>
      <c r="D112" s="13">
        <v>2917</v>
      </c>
      <c r="E112" s="13">
        <v>3125</v>
      </c>
      <c r="F112" s="13">
        <v>3750</v>
      </c>
      <c r="G112" s="13">
        <v>4333</v>
      </c>
      <c r="H112" s="13">
        <v>4833</v>
      </c>
      <c r="I112" s="15">
        <v>116700</v>
      </c>
      <c r="J112" s="15">
        <v>133350</v>
      </c>
      <c r="K112" s="15">
        <v>150000</v>
      </c>
      <c r="L112" s="15">
        <v>166650</v>
      </c>
      <c r="M112" s="15">
        <v>180000</v>
      </c>
      <c r="N112" s="15">
        <v>193350</v>
      </c>
      <c r="O112" s="15">
        <v>206700</v>
      </c>
      <c r="P112" s="15">
        <v>220050</v>
      </c>
      <c r="R112"/>
    </row>
    <row r="113" spans="1:18" s="11" customFormat="1" ht="15.75" customHeight="1" x14ac:dyDescent="0.45">
      <c r="A113" s="136" t="s">
        <v>163</v>
      </c>
      <c r="B113" s="136" t="s">
        <v>897</v>
      </c>
      <c r="C113" s="14">
        <v>1.4</v>
      </c>
      <c r="D113" s="13">
        <v>2723</v>
      </c>
      <c r="E113" s="13">
        <v>2917</v>
      </c>
      <c r="F113" s="13">
        <v>3500</v>
      </c>
      <c r="G113" s="13">
        <v>4044</v>
      </c>
      <c r="H113" s="13">
        <v>4511</v>
      </c>
      <c r="I113" s="13">
        <v>108920</v>
      </c>
      <c r="J113" s="13">
        <v>124459.99999999999</v>
      </c>
      <c r="K113" s="13">
        <v>140000</v>
      </c>
      <c r="L113" s="13">
        <v>155540</v>
      </c>
      <c r="M113" s="13">
        <v>168000</v>
      </c>
      <c r="N113" s="13">
        <v>180460</v>
      </c>
      <c r="O113" s="13">
        <v>192920</v>
      </c>
      <c r="P113" s="13">
        <v>205380</v>
      </c>
      <c r="R113"/>
    </row>
    <row r="114" spans="1:18" s="11" customFormat="1" ht="15.75" customHeight="1" x14ac:dyDescent="0.45">
      <c r="A114" s="136" t="s">
        <v>163</v>
      </c>
      <c r="B114" s="136" t="s">
        <v>898</v>
      </c>
      <c r="C114" s="14">
        <v>1.3</v>
      </c>
      <c r="D114" s="13">
        <v>2528</v>
      </c>
      <c r="E114" s="13">
        <v>2708</v>
      </c>
      <c r="F114" s="13">
        <v>3250</v>
      </c>
      <c r="G114" s="13">
        <v>3755</v>
      </c>
      <c r="H114" s="13">
        <v>4189</v>
      </c>
      <c r="I114" s="13">
        <v>101140</v>
      </c>
      <c r="J114" s="13">
        <v>115570</v>
      </c>
      <c r="K114" s="13">
        <v>130000</v>
      </c>
      <c r="L114" s="13">
        <v>144430</v>
      </c>
      <c r="M114" s="13">
        <v>156000</v>
      </c>
      <c r="N114" s="13">
        <v>167570</v>
      </c>
      <c r="O114" s="13">
        <v>179140</v>
      </c>
      <c r="P114" s="13">
        <v>190710</v>
      </c>
      <c r="R114"/>
    </row>
    <row r="115" spans="1:18" s="11" customFormat="1" ht="15.75" customHeight="1" x14ac:dyDescent="0.45">
      <c r="A115" s="136" t="s">
        <v>163</v>
      </c>
      <c r="B115" s="136" t="s">
        <v>899</v>
      </c>
      <c r="C115" s="14">
        <v>1.2</v>
      </c>
      <c r="D115" s="13">
        <v>2334</v>
      </c>
      <c r="E115" s="13">
        <v>2500</v>
      </c>
      <c r="F115" s="13">
        <v>3000</v>
      </c>
      <c r="G115" s="13">
        <v>3466</v>
      </c>
      <c r="H115" s="13">
        <v>3867</v>
      </c>
      <c r="I115" s="15">
        <v>93360</v>
      </c>
      <c r="J115" s="15">
        <v>106680</v>
      </c>
      <c r="K115" s="15">
        <v>120000</v>
      </c>
      <c r="L115" s="15">
        <v>133320</v>
      </c>
      <c r="M115" s="15">
        <v>144000</v>
      </c>
      <c r="N115" s="15">
        <v>154680</v>
      </c>
      <c r="O115" s="15">
        <v>165360</v>
      </c>
      <c r="P115" s="15">
        <v>176040</v>
      </c>
      <c r="R115"/>
    </row>
    <row r="116" spans="1:18" s="11" customFormat="1" ht="15.75" customHeight="1" x14ac:dyDescent="0.45">
      <c r="A116" s="136" t="s">
        <v>163</v>
      </c>
      <c r="B116" s="136" t="s">
        <v>900</v>
      </c>
      <c r="C116" s="14">
        <v>1.1000000000000001</v>
      </c>
      <c r="D116" s="13">
        <v>2139</v>
      </c>
      <c r="E116" s="13">
        <v>2292</v>
      </c>
      <c r="F116" s="13">
        <v>2750</v>
      </c>
      <c r="G116" s="13">
        <v>3177</v>
      </c>
      <c r="H116" s="13">
        <v>3544</v>
      </c>
      <c r="I116" s="15">
        <v>85580</v>
      </c>
      <c r="J116" s="15">
        <v>97790.000000000015</v>
      </c>
      <c r="K116" s="15">
        <v>110000.00000000001</v>
      </c>
      <c r="L116" s="15">
        <v>122210.00000000001</v>
      </c>
      <c r="M116" s="15">
        <v>132000</v>
      </c>
      <c r="N116" s="15">
        <v>141790</v>
      </c>
      <c r="O116" s="15">
        <v>151580</v>
      </c>
      <c r="P116" s="15">
        <v>161370</v>
      </c>
      <c r="R116"/>
    </row>
    <row r="117" spans="1:18" s="11" customFormat="1" ht="15.75" customHeight="1" x14ac:dyDescent="0.45">
      <c r="A117" s="136" t="s">
        <v>163</v>
      </c>
      <c r="B117" s="136" t="s">
        <v>901</v>
      </c>
      <c r="C117" s="14">
        <v>1</v>
      </c>
      <c r="D117" s="13">
        <v>1945</v>
      </c>
      <c r="E117" s="13">
        <v>2083</v>
      </c>
      <c r="F117" s="13">
        <v>2500</v>
      </c>
      <c r="G117" s="13">
        <v>2888</v>
      </c>
      <c r="H117" s="13">
        <v>3222</v>
      </c>
      <c r="I117" s="13">
        <v>77800</v>
      </c>
      <c r="J117" s="13">
        <v>88900</v>
      </c>
      <c r="K117" s="13">
        <v>100000</v>
      </c>
      <c r="L117" s="13">
        <v>111100</v>
      </c>
      <c r="M117" s="13">
        <v>120000</v>
      </c>
      <c r="N117" s="16">
        <v>128900</v>
      </c>
      <c r="O117" s="16">
        <v>137800</v>
      </c>
      <c r="P117" s="16">
        <v>146700</v>
      </c>
      <c r="R117"/>
    </row>
    <row r="118" spans="1:18" s="11" customFormat="1" ht="15.75" customHeight="1" x14ac:dyDescent="0.45">
      <c r="A118" s="136" t="s">
        <v>163</v>
      </c>
      <c r="B118" s="136" t="s">
        <v>902</v>
      </c>
      <c r="C118" s="14">
        <v>0.9</v>
      </c>
      <c r="D118" s="13">
        <v>1750</v>
      </c>
      <c r="E118" s="13">
        <v>1875</v>
      </c>
      <c r="F118" s="13">
        <v>2250</v>
      </c>
      <c r="G118" s="13">
        <v>2599</v>
      </c>
      <c r="H118" s="13">
        <v>2900</v>
      </c>
      <c r="I118" s="13">
        <v>70020</v>
      </c>
      <c r="J118" s="13">
        <v>80010</v>
      </c>
      <c r="K118" s="13">
        <v>90000</v>
      </c>
      <c r="L118" s="13">
        <v>99990</v>
      </c>
      <c r="M118" s="13">
        <v>108000</v>
      </c>
      <c r="N118" s="13">
        <v>116010</v>
      </c>
      <c r="O118" s="13">
        <v>124020</v>
      </c>
      <c r="P118" s="13">
        <v>132030</v>
      </c>
      <c r="R118"/>
    </row>
    <row r="119" spans="1:18" s="11" customFormat="1" ht="15.75" customHeight="1" x14ac:dyDescent="0.45">
      <c r="A119" s="136" t="s">
        <v>163</v>
      </c>
      <c r="B119" s="136" t="s">
        <v>903</v>
      </c>
      <c r="C119" s="14">
        <v>0.8</v>
      </c>
      <c r="D119" s="13">
        <v>1556</v>
      </c>
      <c r="E119" s="13">
        <v>1667</v>
      </c>
      <c r="F119" s="13">
        <v>2000</v>
      </c>
      <c r="G119" s="13">
        <v>2311</v>
      </c>
      <c r="H119" s="13">
        <v>2578</v>
      </c>
      <c r="I119" s="13">
        <v>62240</v>
      </c>
      <c r="J119" s="13">
        <v>71120</v>
      </c>
      <c r="K119" s="13">
        <v>80000</v>
      </c>
      <c r="L119" s="13">
        <v>88880</v>
      </c>
      <c r="M119" s="13">
        <v>96000</v>
      </c>
      <c r="N119" s="16">
        <v>103120</v>
      </c>
      <c r="O119" s="16">
        <v>110240</v>
      </c>
      <c r="P119" s="16">
        <v>117360</v>
      </c>
      <c r="R119"/>
    </row>
    <row r="120" spans="1:18" s="11" customFormat="1" ht="15.75" customHeight="1" x14ac:dyDescent="0.45">
      <c r="A120" s="136" t="s">
        <v>163</v>
      </c>
      <c r="B120" s="136" t="s">
        <v>904</v>
      </c>
      <c r="C120" s="14">
        <v>0.7</v>
      </c>
      <c r="D120" s="13">
        <v>1361</v>
      </c>
      <c r="E120" s="13">
        <v>1458</v>
      </c>
      <c r="F120" s="13">
        <v>1750</v>
      </c>
      <c r="G120" s="13">
        <v>2022</v>
      </c>
      <c r="H120" s="13">
        <v>2255</v>
      </c>
      <c r="I120" s="13">
        <v>54460</v>
      </c>
      <c r="J120" s="13">
        <v>62229.999999999993</v>
      </c>
      <c r="K120" s="13">
        <v>70000</v>
      </c>
      <c r="L120" s="13">
        <v>77770</v>
      </c>
      <c r="M120" s="13">
        <v>84000</v>
      </c>
      <c r="N120" s="16">
        <v>90230</v>
      </c>
      <c r="O120" s="16">
        <v>96460</v>
      </c>
      <c r="P120" s="16">
        <v>102690</v>
      </c>
      <c r="R120"/>
    </row>
    <row r="121" spans="1:18" s="11" customFormat="1" ht="15.75" customHeight="1" x14ac:dyDescent="0.45">
      <c r="A121" s="136" t="s">
        <v>163</v>
      </c>
      <c r="B121" s="136" t="s">
        <v>905</v>
      </c>
      <c r="C121" s="14">
        <v>0.6</v>
      </c>
      <c r="D121" s="13">
        <v>1167</v>
      </c>
      <c r="E121" s="13">
        <v>1250</v>
      </c>
      <c r="F121" s="13">
        <v>1500</v>
      </c>
      <c r="G121" s="13">
        <v>1733</v>
      </c>
      <c r="H121" s="13">
        <v>1933</v>
      </c>
      <c r="I121" s="13">
        <v>46680</v>
      </c>
      <c r="J121" s="13">
        <v>53340</v>
      </c>
      <c r="K121" s="13">
        <v>60000</v>
      </c>
      <c r="L121" s="13">
        <v>66660</v>
      </c>
      <c r="M121" s="13">
        <v>72000</v>
      </c>
      <c r="N121" s="16">
        <v>77340</v>
      </c>
      <c r="O121" s="16">
        <v>82680</v>
      </c>
      <c r="P121" s="16">
        <v>88020</v>
      </c>
      <c r="R121"/>
    </row>
    <row r="122" spans="1:18" s="11" customFormat="1" ht="15.75" customHeight="1" x14ac:dyDescent="0.45">
      <c r="A122" s="136" t="s">
        <v>163</v>
      </c>
      <c r="B122" s="136" t="s">
        <v>906</v>
      </c>
      <c r="C122" s="14">
        <v>0.55000000000000004</v>
      </c>
      <c r="D122" s="13">
        <v>1069</v>
      </c>
      <c r="E122" s="13">
        <v>1146</v>
      </c>
      <c r="F122" s="13">
        <v>1375</v>
      </c>
      <c r="G122" s="13">
        <v>1588</v>
      </c>
      <c r="H122" s="13">
        <v>1772</v>
      </c>
      <c r="I122" s="13">
        <v>42790</v>
      </c>
      <c r="J122" s="13">
        <v>48895.000000000007</v>
      </c>
      <c r="K122" s="13">
        <v>55000.000000000007</v>
      </c>
      <c r="L122" s="13">
        <v>61105.000000000007</v>
      </c>
      <c r="M122" s="13">
        <v>66000</v>
      </c>
      <c r="N122" s="13">
        <v>70895</v>
      </c>
      <c r="O122" s="13">
        <v>75790</v>
      </c>
      <c r="P122" s="13">
        <v>80685</v>
      </c>
      <c r="R122"/>
    </row>
    <row r="123" spans="1:18" s="11" customFormat="1" ht="15.75" customHeight="1" x14ac:dyDescent="0.45">
      <c r="A123" s="136" t="s">
        <v>163</v>
      </c>
      <c r="B123" s="136" t="s">
        <v>907</v>
      </c>
      <c r="C123" s="14">
        <v>0.5</v>
      </c>
      <c r="D123" s="13">
        <v>972</v>
      </c>
      <c r="E123" s="13">
        <v>1041</v>
      </c>
      <c r="F123" s="13">
        <v>1250</v>
      </c>
      <c r="G123" s="13">
        <v>1444</v>
      </c>
      <c r="H123" s="13">
        <v>1611</v>
      </c>
      <c r="I123" s="13">
        <v>38900</v>
      </c>
      <c r="J123" s="13">
        <v>44450</v>
      </c>
      <c r="K123" s="13">
        <v>50000</v>
      </c>
      <c r="L123" s="13">
        <v>55550</v>
      </c>
      <c r="M123" s="13">
        <v>60000</v>
      </c>
      <c r="N123" s="13">
        <v>64450</v>
      </c>
      <c r="O123" s="13">
        <v>68900</v>
      </c>
      <c r="P123" s="13">
        <v>73350</v>
      </c>
      <c r="R123"/>
    </row>
    <row r="124" spans="1:18" s="11" customFormat="1" ht="15.75" customHeight="1" x14ac:dyDescent="0.45">
      <c r="A124" s="136" t="s">
        <v>163</v>
      </c>
      <c r="B124" s="136" t="s">
        <v>908</v>
      </c>
      <c r="C124" s="14">
        <v>0.45</v>
      </c>
      <c r="D124" s="13">
        <v>875</v>
      </c>
      <c r="E124" s="13">
        <v>937</v>
      </c>
      <c r="F124" s="13">
        <v>1125</v>
      </c>
      <c r="G124" s="13">
        <v>1299</v>
      </c>
      <c r="H124" s="13">
        <v>1450</v>
      </c>
      <c r="I124" s="13">
        <v>35010</v>
      </c>
      <c r="J124" s="13">
        <v>40005</v>
      </c>
      <c r="K124" s="13">
        <v>45000</v>
      </c>
      <c r="L124" s="13">
        <v>49995</v>
      </c>
      <c r="M124" s="13">
        <v>54000</v>
      </c>
      <c r="N124" s="13">
        <v>58005</v>
      </c>
      <c r="O124" s="13">
        <v>62010</v>
      </c>
      <c r="P124" s="13">
        <v>66015</v>
      </c>
      <c r="R124"/>
    </row>
    <row r="125" spans="1:18" s="11" customFormat="1" ht="15.75" customHeight="1" x14ac:dyDescent="0.45">
      <c r="A125" s="136" t="s">
        <v>163</v>
      </c>
      <c r="B125" s="136" t="s">
        <v>909</v>
      </c>
      <c r="C125" s="14">
        <v>0.4</v>
      </c>
      <c r="D125" s="13">
        <v>778</v>
      </c>
      <c r="E125" s="13">
        <v>833</v>
      </c>
      <c r="F125" s="13">
        <v>1000</v>
      </c>
      <c r="G125" s="13">
        <v>1155</v>
      </c>
      <c r="H125" s="13">
        <v>1289</v>
      </c>
      <c r="I125" s="15">
        <v>31120</v>
      </c>
      <c r="J125" s="15">
        <v>35560</v>
      </c>
      <c r="K125" s="15">
        <v>40000</v>
      </c>
      <c r="L125" s="15">
        <v>44440</v>
      </c>
      <c r="M125" s="15">
        <v>48000</v>
      </c>
      <c r="N125" s="15">
        <v>51560</v>
      </c>
      <c r="O125" s="15">
        <v>55120</v>
      </c>
      <c r="P125" s="15">
        <v>58680</v>
      </c>
      <c r="R125"/>
    </row>
    <row r="126" spans="1:18" s="11" customFormat="1" ht="15.75" customHeight="1" x14ac:dyDescent="0.45">
      <c r="A126" s="136" t="s">
        <v>163</v>
      </c>
      <c r="B126" s="136" t="s">
        <v>910</v>
      </c>
      <c r="C126" s="14">
        <v>0.3</v>
      </c>
      <c r="D126" s="13">
        <v>583</v>
      </c>
      <c r="E126" s="13">
        <v>625</v>
      </c>
      <c r="F126" s="13">
        <v>750</v>
      </c>
      <c r="G126" s="13">
        <v>866</v>
      </c>
      <c r="H126" s="13">
        <v>966</v>
      </c>
      <c r="I126" s="15">
        <v>23340</v>
      </c>
      <c r="J126" s="15">
        <v>26670</v>
      </c>
      <c r="K126" s="15">
        <v>30000</v>
      </c>
      <c r="L126" s="15">
        <v>33330</v>
      </c>
      <c r="M126" s="15">
        <v>36000</v>
      </c>
      <c r="N126" s="15">
        <v>38670</v>
      </c>
      <c r="O126" s="15">
        <v>41340</v>
      </c>
      <c r="P126" s="15">
        <v>44010</v>
      </c>
      <c r="R126"/>
    </row>
    <row r="127" spans="1:18" s="11" customFormat="1" ht="15.75" customHeight="1" x14ac:dyDescent="0.45">
      <c r="A127" s="136" t="s">
        <v>163</v>
      </c>
      <c r="B127" s="136" t="s">
        <v>911</v>
      </c>
      <c r="C127" s="14">
        <v>0.2</v>
      </c>
      <c r="D127" s="13">
        <v>389</v>
      </c>
      <c r="E127" s="13">
        <v>416</v>
      </c>
      <c r="F127" s="13">
        <v>500</v>
      </c>
      <c r="G127" s="13">
        <v>577</v>
      </c>
      <c r="H127" s="13">
        <v>644</v>
      </c>
      <c r="I127" s="13">
        <v>15560</v>
      </c>
      <c r="J127" s="13">
        <v>17780</v>
      </c>
      <c r="K127" s="13">
        <v>20000</v>
      </c>
      <c r="L127" s="13">
        <v>22220</v>
      </c>
      <c r="M127" s="13">
        <v>24000</v>
      </c>
      <c r="N127" s="16">
        <v>25780</v>
      </c>
      <c r="O127" s="16">
        <v>27560</v>
      </c>
      <c r="P127" s="16">
        <v>29340</v>
      </c>
      <c r="R127"/>
    </row>
    <row r="128" spans="1:18" s="11" customFormat="1" ht="15.75" customHeight="1" x14ac:dyDescent="0.45">
      <c r="A128" s="136" t="s">
        <v>164</v>
      </c>
      <c r="B128" s="136" t="s">
        <v>912</v>
      </c>
      <c r="C128" s="14">
        <v>1.2</v>
      </c>
      <c r="D128" s="13">
        <v>2046</v>
      </c>
      <c r="E128" s="13">
        <v>2193</v>
      </c>
      <c r="F128" s="13">
        <v>2631</v>
      </c>
      <c r="G128" s="13">
        <v>3039</v>
      </c>
      <c r="H128" s="13">
        <v>3390</v>
      </c>
      <c r="I128" s="13">
        <v>81840</v>
      </c>
      <c r="J128" s="13">
        <v>93600</v>
      </c>
      <c r="K128" s="13">
        <v>105240</v>
      </c>
      <c r="L128" s="13">
        <v>116880</v>
      </c>
      <c r="M128" s="13">
        <v>126240</v>
      </c>
      <c r="N128" s="13">
        <v>135600</v>
      </c>
      <c r="O128" s="13">
        <v>144960</v>
      </c>
      <c r="P128" s="13">
        <v>154320</v>
      </c>
      <c r="R128"/>
    </row>
    <row r="129" spans="1:18" s="11" customFormat="1" ht="15.75" customHeight="1" x14ac:dyDescent="0.45">
      <c r="A129" s="136" t="s">
        <v>164</v>
      </c>
      <c r="B129" s="136" t="s">
        <v>913</v>
      </c>
      <c r="C129" s="14">
        <v>1.1000000000000001</v>
      </c>
      <c r="D129" s="13">
        <v>1875</v>
      </c>
      <c r="E129" s="13">
        <v>2010</v>
      </c>
      <c r="F129" s="13">
        <v>2411</v>
      </c>
      <c r="G129" s="13">
        <v>2785</v>
      </c>
      <c r="H129" s="13">
        <v>3107</v>
      </c>
      <c r="I129" s="13">
        <v>75020</v>
      </c>
      <c r="J129" s="13">
        <v>85800</v>
      </c>
      <c r="K129" s="13">
        <v>96470.000000000015</v>
      </c>
      <c r="L129" s="13">
        <v>107140.00000000001</v>
      </c>
      <c r="M129" s="13">
        <v>115720.00000000001</v>
      </c>
      <c r="N129" s="16">
        <v>124300.00000000001</v>
      </c>
      <c r="O129" s="16">
        <v>132880</v>
      </c>
      <c r="P129" s="16">
        <v>141460</v>
      </c>
      <c r="R129"/>
    </row>
    <row r="130" spans="1:18" s="11" customFormat="1" ht="15.75" customHeight="1" x14ac:dyDescent="0.45">
      <c r="A130" s="136" t="s">
        <v>164</v>
      </c>
      <c r="B130" s="136" t="s">
        <v>914</v>
      </c>
      <c r="C130" s="14">
        <v>1</v>
      </c>
      <c r="D130" s="13">
        <v>1705</v>
      </c>
      <c r="E130" s="13">
        <v>1827</v>
      </c>
      <c r="F130" s="13">
        <v>2192</v>
      </c>
      <c r="G130" s="13">
        <v>2532</v>
      </c>
      <c r="H130" s="13">
        <v>2825</v>
      </c>
      <c r="I130" s="13">
        <v>68200</v>
      </c>
      <c r="J130" s="13">
        <v>78000</v>
      </c>
      <c r="K130" s="13">
        <v>87700</v>
      </c>
      <c r="L130" s="13">
        <v>97400</v>
      </c>
      <c r="M130" s="13">
        <v>105200</v>
      </c>
      <c r="N130" s="16">
        <v>113000</v>
      </c>
      <c r="O130" s="16">
        <v>120800</v>
      </c>
      <c r="P130" s="16">
        <v>128600</v>
      </c>
      <c r="R130"/>
    </row>
    <row r="131" spans="1:18" s="11" customFormat="1" ht="15.75" customHeight="1" x14ac:dyDescent="0.45">
      <c r="A131" s="136" t="s">
        <v>164</v>
      </c>
      <c r="B131" s="136" t="s">
        <v>915</v>
      </c>
      <c r="C131" s="14">
        <v>0.9</v>
      </c>
      <c r="D131" s="13">
        <v>1534</v>
      </c>
      <c r="E131" s="13">
        <v>1644</v>
      </c>
      <c r="F131" s="13">
        <v>1973</v>
      </c>
      <c r="G131" s="13">
        <v>2279</v>
      </c>
      <c r="H131" s="13">
        <v>2542</v>
      </c>
      <c r="I131" s="13">
        <v>61380</v>
      </c>
      <c r="J131" s="13">
        <v>70200</v>
      </c>
      <c r="K131" s="13">
        <v>78930</v>
      </c>
      <c r="L131" s="13">
        <v>87660</v>
      </c>
      <c r="M131" s="13">
        <v>94680</v>
      </c>
      <c r="N131" s="16">
        <v>101700</v>
      </c>
      <c r="O131" s="16">
        <v>108720</v>
      </c>
      <c r="P131" s="16">
        <v>115740</v>
      </c>
      <c r="R131"/>
    </row>
    <row r="132" spans="1:18" s="11" customFormat="1" ht="15.75" customHeight="1" x14ac:dyDescent="0.45">
      <c r="A132" s="136" t="s">
        <v>164</v>
      </c>
      <c r="B132" s="136" t="s">
        <v>916</v>
      </c>
      <c r="C132" s="14">
        <v>0.8</v>
      </c>
      <c r="D132" s="13">
        <v>1364</v>
      </c>
      <c r="E132" s="13">
        <v>1462</v>
      </c>
      <c r="F132" s="13">
        <v>1754</v>
      </c>
      <c r="G132" s="13">
        <v>2026</v>
      </c>
      <c r="H132" s="13">
        <v>2260</v>
      </c>
      <c r="I132" s="13">
        <v>54560</v>
      </c>
      <c r="J132" s="13">
        <v>62400</v>
      </c>
      <c r="K132" s="13">
        <v>70160</v>
      </c>
      <c r="L132" s="13">
        <v>77920</v>
      </c>
      <c r="M132" s="13">
        <v>84160</v>
      </c>
      <c r="N132" s="13">
        <v>90400</v>
      </c>
      <c r="O132" s="13">
        <v>96640</v>
      </c>
      <c r="P132" s="13">
        <v>102880</v>
      </c>
      <c r="R132"/>
    </row>
    <row r="133" spans="1:18" s="11" customFormat="1" ht="15.75" customHeight="1" x14ac:dyDescent="0.45">
      <c r="A133" s="136" t="s">
        <v>164</v>
      </c>
      <c r="B133" s="136" t="s">
        <v>917</v>
      </c>
      <c r="C133" s="14">
        <v>0.7</v>
      </c>
      <c r="D133" s="13">
        <v>1193</v>
      </c>
      <c r="E133" s="13">
        <v>1279</v>
      </c>
      <c r="F133" s="13">
        <v>1534</v>
      </c>
      <c r="G133" s="13">
        <v>1772</v>
      </c>
      <c r="H133" s="13">
        <v>1977</v>
      </c>
      <c r="I133" s="13">
        <v>47740</v>
      </c>
      <c r="J133" s="13">
        <v>54600</v>
      </c>
      <c r="K133" s="13">
        <v>61389.999999999993</v>
      </c>
      <c r="L133" s="13">
        <v>68180</v>
      </c>
      <c r="M133" s="13">
        <v>73640</v>
      </c>
      <c r="N133" s="13">
        <v>79100</v>
      </c>
      <c r="O133" s="13">
        <v>84560</v>
      </c>
      <c r="P133" s="13">
        <v>90020</v>
      </c>
      <c r="R133"/>
    </row>
    <row r="134" spans="1:18" s="11" customFormat="1" ht="15.75" customHeight="1" x14ac:dyDescent="0.45">
      <c r="A134" s="136" t="s">
        <v>164</v>
      </c>
      <c r="B134" s="136" t="s">
        <v>918</v>
      </c>
      <c r="C134" s="14">
        <v>0.6</v>
      </c>
      <c r="D134" s="13">
        <v>1023</v>
      </c>
      <c r="E134" s="13">
        <v>1096</v>
      </c>
      <c r="F134" s="13">
        <v>1315</v>
      </c>
      <c r="G134" s="13">
        <v>1519</v>
      </c>
      <c r="H134" s="13">
        <v>1695</v>
      </c>
      <c r="I134" s="13">
        <v>40920</v>
      </c>
      <c r="J134" s="13">
        <v>46800</v>
      </c>
      <c r="K134" s="13">
        <v>52620</v>
      </c>
      <c r="L134" s="13">
        <v>58440</v>
      </c>
      <c r="M134" s="13">
        <v>63120</v>
      </c>
      <c r="N134" s="13">
        <v>67800</v>
      </c>
      <c r="O134" s="13">
        <v>72480</v>
      </c>
      <c r="P134" s="13">
        <v>77160</v>
      </c>
      <c r="R134"/>
    </row>
    <row r="135" spans="1:18" s="11" customFormat="1" ht="15.75" customHeight="1" x14ac:dyDescent="0.45">
      <c r="A135" s="136" t="s">
        <v>164</v>
      </c>
      <c r="B135" s="136" t="s">
        <v>919</v>
      </c>
      <c r="C135" s="14">
        <v>0.55000000000000004</v>
      </c>
      <c r="D135" s="13">
        <v>937</v>
      </c>
      <c r="E135" s="13">
        <v>1005</v>
      </c>
      <c r="F135" s="13">
        <v>1205</v>
      </c>
      <c r="G135" s="13">
        <v>1392</v>
      </c>
      <c r="H135" s="13">
        <v>1553</v>
      </c>
      <c r="I135" s="15">
        <v>37510</v>
      </c>
      <c r="J135" s="15">
        <v>42900</v>
      </c>
      <c r="K135" s="15">
        <v>48235.000000000007</v>
      </c>
      <c r="L135" s="15">
        <v>53570.000000000007</v>
      </c>
      <c r="M135" s="15">
        <v>57860.000000000007</v>
      </c>
      <c r="N135" s="15">
        <v>62150.000000000007</v>
      </c>
      <c r="O135" s="15">
        <v>66440</v>
      </c>
      <c r="P135" s="15">
        <v>70730</v>
      </c>
      <c r="R135"/>
    </row>
    <row r="136" spans="1:18" s="11" customFormat="1" ht="15.75" customHeight="1" x14ac:dyDescent="0.45">
      <c r="A136" s="136" t="s">
        <v>164</v>
      </c>
      <c r="B136" s="136" t="s">
        <v>920</v>
      </c>
      <c r="C136" s="14">
        <v>0.5</v>
      </c>
      <c r="D136" s="13">
        <v>852</v>
      </c>
      <c r="E136" s="13">
        <v>913</v>
      </c>
      <c r="F136" s="13">
        <v>1096</v>
      </c>
      <c r="G136" s="13">
        <v>1266</v>
      </c>
      <c r="H136" s="13">
        <v>1412</v>
      </c>
      <c r="I136" s="15">
        <v>34100</v>
      </c>
      <c r="J136" s="15">
        <v>39000</v>
      </c>
      <c r="K136" s="15">
        <v>43850</v>
      </c>
      <c r="L136" s="15">
        <v>48700</v>
      </c>
      <c r="M136" s="15">
        <v>52600</v>
      </c>
      <c r="N136" s="15">
        <v>56500</v>
      </c>
      <c r="O136" s="15">
        <v>60400</v>
      </c>
      <c r="P136" s="15">
        <v>64300</v>
      </c>
      <c r="R136"/>
    </row>
    <row r="137" spans="1:18" s="11" customFormat="1" ht="15.75" customHeight="1" x14ac:dyDescent="0.45">
      <c r="A137" s="136" t="s">
        <v>164</v>
      </c>
      <c r="B137" s="136" t="s">
        <v>921</v>
      </c>
      <c r="C137" s="14">
        <v>0.45</v>
      </c>
      <c r="D137" s="13">
        <v>767</v>
      </c>
      <c r="E137" s="13">
        <v>822</v>
      </c>
      <c r="F137" s="13">
        <v>986</v>
      </c>
      <c r="G137" s="13">
        <v>1139</v>
      </c>
      <c r="H137" s="13">
        <v>1271</v>
      </c>
      <c r="I137" s="13">
        <v>30690</v>
      </c>
      <c r="J137" s="13">
        <v>35100</v>
      </c>
      <c r="K137" s="13">
        <v>39465</v>
      </c>
      <c r="L137" s="13">
        <v>43830</v>
      </c>
      <c r="M137" s="13">
        <v>47340</v>
      </c>
      <c r="N137" s="16">
        <v>50850</v>
      </c>
      <c r="O137" s="16">
        <v>54360</v>
      </c>
      <c r="P137" s="16">
        <v>57870</v>
      </c>
      <c r="R137"/>
    </row>
    <row r="138" spans="1:18" s="11" customFormat="1" ht="15.75" customHeight="1" x14ac:dyDescent="0.45">
      <c r="A138" s="136" t="s">
        <v>164</v>
      </c>
      <c r="B138" s="136" t="s">
        <v>922</v>
      </c>
      <c r="C138" s="14">
        <v>0.4</v>
      </c>
      <c r="D138" s="13">
        <v>682</v>
      </c>
      <c r="E138" s="13">
        <v>731</v>
      </c>
      <c r="F138" s="13">
        <v>877</v>
      </c>
      <c r="G138" s="13">
        <v>1013</v>
      </c>
      <c r="H138" s="13">
        <v>1130</v>
      </c>
      <c r="I138" s="13">
        <v>27280</v>
      </c>
      <c r="J138" s="13">
        <v>31200</v>
      </c>
      <c r="K138" s="13">
        <v>35080</v>
      </c>
      <c r="L138" s="13">
        <v>38960</v>
      </c>
      <c r="M138" s="13">
        <v>42080</v>
      </c>
      <c r="N138" s="13">
        <v>45200</v>
      </c>
      <c r="O138" s="13">
        <v>48320</v>
      </c>
      <c r="P138" s="13">
        <v>51440</v>
      </c>
      <c r="R138"/>
    </row>
    <row r="139" spans="1:18" s="11" customFormat="1" ht="15.75" customHeight="1" x14ac:dyDescent="0.45">
      <c r="A139" s="136" t="s">
        <v>164</v>
      </c>
      <c r="B139" s="136" t="s">
        <v>923</v>
      </c>
      <c r="C139" s="14">
        <v>0.3</v>
      </c>
      <c r="D139" s="13">
        <v>511</v>
      </c>
      <c r="E139" s="13">
        <v>548</v>
      </c>
      <c r="F139" s="13">
        <v>657</v>
      </c>
      <c r="G139" s="13">
        <v>759</v>
      </c>
      <c r="H139" s="13">
        <v>847</v>
      </c>
      <c r="I139" s="13">
        <v>20460</v>
      </c>
      <c r="J139" s="13">
        <v>23400</v>
      </c>
      <c r="K139" s="13">
        <v>26310</v>
      </c>
      <c r="L139" s="13">
        <v>29220</v>
      </c>
      <c r="M139" s="13">
        <v>31560</v>
      </c>
      <c r="N139" s="16">
        <v>33900</v>
      </c>
      <c r="O139" s="16">
        <v>36240</v>
      </c>
      <c r="P139" s="16">
        <v>38580</v>
      </c>
      <c r="R139"/>
    </row>
    <row r="140" spans="1:18" s="11" customFormat="1" ht="15.75" customHeight="1" x14ac:dyDescent="0.45">
      <c r="A140" s="136" t="s">
        <v>164</v>
      </c>
      <c r="B140" s="136" t="s">
        <v>924</v>
      </c>
      <c r="C140" s="14">
        <v>0.2</v>
      </c>
      <c r="D140" s="13">
        <v>341</v>
      </c>
      <c r="E140" s="13">
        <v>365</v>
      </c>
      <c r="F140" s="13">
        <v>438</v>
      </c>
      <c r="G140" s="13">
        <v>506</v>
      </c>
      <c r="H140" s="13">
        <v>565</v>
      </c>
      <c r="I140" s="13">
        <v>13640</v>
      </c>
      <c r="J140" s="13">
        <v>15600</v>
      </c>
      <c r="K140" s="13">
        <v>17540</v>
      </c>
      <c r="L140" s="13">
        <v>19480</v>
      </c>
      <c r="M140" s="13">
        <v>21040</v>
      </c>
      <c r="N140" s="16">
        <v>22600</v>
      </c>
      <c r="O140" s="16">
        <v>24160</v>
      </c>
      <c r="P140" s="16">
        <v>25720</v>
      </c>
      <c r="R140"/>
    </row>
    <row r="141" spans="1:18" s="11" customFormat="1" ht="15.75" customHeight="1" x14ac:dyDescent="0.45">
      <c r="A141" s="136" t="s">
        <v>165</v>
      </c>
      <c r="B141" s="136" t="s">
        <v>925</v>
      </c>
      <c r="C141" s="14">
        <v>1.2</v>
      </c>
      <c r="D141" s="13">
        <v>3024</v>
      </c>
      <c r="E141" s="13">
        <v>3240</v>
      </c>
      <c r="F141" s="13">
        <v>3888</v>
      </c>
      <c r="G141" s="13">
        <v>4494</v>
      </c>
      <c r="H141" s="13">
        <v>5013</v>
      </c>
      <c r="I141" s="13">
        <v>120960</v>
      </c>
      <c r="J141" s="13">
        <v>138240</v>
      </c>
      <c r="K141" s="13">
        <v>155520</v>
      </c>
      <c r="L141" s="13">
        <v>172800</v>
      </c>
      <c r="M141" s="13">
        <v>186720</v>
      </c>
      <c r="N141" s="16">
        <v>200520</v>
      </c>
      <c r="O141" s="16">
        <v>214320</v>
      </c>
      <c r="P141" s="16">
        <v>228120</v>
      </c>
      <c r="R141"/>
    </row>
    <row r="142" spans="1:18" s="11" customFormat="1" ht="15.75" customHeight="1" x14ac:dyDescent="0.45">
      <c r="A142" s="136" t="s">
        <v>165</v>
      </c>
      <c r="B142" s="136" t="s">
        <v>926</v>
      </c>
      <c r="C142" s="14">
        <v>1.1000000000000001</v>
      </c>
      <c r="D142" s="13">
        <v>2772</v>
      </c>
      <c r="E142" s="13">
        <v>2970</v>
      </c>
      <c r="F142" s="13">
        <v>3564</v>
      </c>
      <c r="G142" s="13">
        <v>4119</v>
      </c>
      <c r="H142" s="13">
        <v>4595</v>
      </c>
      <c r="I142" s="13">
        <v>110880.00000000001</v>
      </c>
      <c r="J142" s="13">
        <v>126720.00000000001</v>
      </c>
      <c r="K142" s="13">
        <v>142560</v>
      </c>
      <c r="L142" s="13">
        <v>158400</v>
      </c>
      <c r="M142" s="13">
        <v>171160</v>
      </c>
      <c r="N142" s="13">
        <v>183810.00000000003</v>
      </c>
      <c r="O142" s="13">
        <v>196460.00000000003</v>
      </c>
      <c r="P142" s="13">
        <v>209110.00000000003</v>
      </c>
      <c r="R142"/>
    </row>
    <row r="143" spans="1:18" s="11" customFormat="1" ht="15.75" customHeight="1" x14ac:dyDescent="0.45">
      <c r="A143" s="136" t="s">
        <v>165</v>
      </c>
      <c r="B143" s="136" t="s">
        <v>927</v>
      </c>
      <c r="C143" s="14">
        <v>1</v>
      </c>
      <c r="D143" s="13">
        <v>2520</v>
      </c>
      <c r="E143" s="13">
        <v>2700</v>
      </c>
      <c r="F143" s="13">
        <v>3240</v>
      </c>
      <c r="G143" s="13">
        <v>3745</v>
      </c>
      <c r="H143" s="13">
        <v>4177</v>
      </c>
      <c r="I143" s="13">
        <v>100800</v>
      </c>
      <c r="J143" s="13">
        <v>115200</v>
      </c>
      <c r="K143" s="13">
        <v>129600</v>
      </c>
      <c r="L143" s="13">
        <v>144000</v>
      </c>
      <c r="M143" s="13">
        <v>155600</v>
      </c>
      <c r="N143" s="13">
        <v>167100</v>
      </c>
      <c r="O143" s="13">
        <v>178600</v>
      </c>
      <c r="P143" s="13">
        <v>190100</v>
      </c>
      <c r="R143"/>
    </row>
    <row r="144" spans="1:18" s="11" customFormat="1" ht="15.75" customHeight="1" x14ac:dyDescent="0.45">
      <c r="A144" s="136" t="s">
        <v>165</v>
      </c>
      <c r="B144" s="136" t="s">
        <v>928</v>
      </c>
      <c r="C144" s="14">
        <v>0.9</v>
      </c>
      <c r="D144" s="13">
        <v>2268</v>
      </c>
      <c r="E144" s="13">
        <v>2430</v>
      </c>
      <c r="F144" s="13">
        <v>2916</v>
      </c>
      <c r="G144" s="13">
        <v>3370</v>
      </c>
      <c r="H144" s="13">
        <v>3759</v>
      </c>
      <c r="I144" s="13">
        <v>90720</v>
      </c>
      <c r="J144" s="13">
        <v>103680</v>
      </c>
      <c r="K144" s="13">
        <v>116640</v>
      </c>
      <c r="L144" s="13">
        <v>129600</v>
      </c>
      <c r="M144" s="13">
        <v>140040</v>
      </c>
      <c r="N144" s="13">
        <v>150390</v>
      </c>
      <c r="O144" s="13">
        <v>160740</v>
      </c>
      <c r="P144" s="13">
        <v>171090</v>
      </c>
      <c r="R144"/>
    </row>
    <row r="145" spans="1:18" s="11" customFormat="1" ht="15.75" customHeight="1" x14ac:dyDescent="0.45">
      <c r="A145" s="136" t="s">
        <v>165</v>
      </c>
      <c r="B145" s="136" t="s">
        <v>929</v>
      </c>
      <c r="C145" s="14">
        <v>0.8</v>
      </c>
      <c r="D145" s="13">
        <v>2016</v>
      </c>
      <c r="E145" s="13">
        <v>2160</v>
      </c>
      <c r="F145" s="13">
        <v>2592</v>
      </c>
      <c r="G145" s="13">
        <v>2996</v>
      </c>
      <c r="H145" s="13">
        <v>3342</v>
      </c>
      <c r="I145" s="15">
        <v>80640</v>
      </c>
      <c r="J145" s="15">
        <v>92160</v>
      </c>
      <c r="K145" s="15">
        <v>103680</v>
      </c>
      <c r="L145" s="15">
        <v>115200</v>
      </c>
      <c r="M145" s="15">
        <v>124480</v>
      </c>
      <c r="N145" s="15">
        <v>133680</v>
      </c>
      <c r="O145" s="15">
        <v>142880</v>
      </c>
      <c r="P145" s="15">
        <v>152080</v>
      </c>
      <c r="R145"/>
    </row>
    <row r="146" spans="1:18" s="11" customFormat="1" ht="15.75" customHeight="1" x14ac:dyDescent="0.45">
      <c r="A146" s="136" t="s">
        <v>165</v>
      </c>
      <c r="B146" s="136" t="s">
        <v>930</v>
      </c>
      <c r="C146" s="14">
        <v>0.7</v>
      </c>
      <c r="D146" s="13">
        <v>1764</v>
      </c>
      <c r="E146" s="13">
        <v>1890</v>
      </c>
      <c r="F146" s="13">
        <v>2268</v>
      </c>
      <c r="G146" s="13">
        <v>2621</v>
      </c>
      <c r="H146" s="13">
        <v>2924</v>
      </c>
      <c r="I146" s="15">
        <v>70560</v>
      </c>
      <c r="J146" s="15">
        <v>80640</v>
      </c>
      <c r="K146" s="15">
        <v>90720</v>
      </c>
      <c r="L146" s="15">
        <v>100800</v>
      </c>
      <c r="M146" s="15">
        <v>108920</v>
      </c>
      <c r="N146" s="15">
        <v>116969.99999999999</v>
      </c>
      <c r="O146" s="15">
        <v>125019.99999999999</v>
      </c>
      <c r="P146" s="15">
        <v>133070</v>
      </c>
      <c r="R146"/>
    </row>
    <row r="147" spans="1:18" s="11" customFormat="1" ht="15.75" customHeight="1" x14ac:dyDescent="0.45">
      <c r="A147" s="136" t="s">
        <v>165</v>
      </c>
      <c r="B147" s="136" t="s">
        <v>931</v>
      </c>
      <c r="C147" s="14">
        <v>0.6</v>
      </c>
      <c r="D147" s="13">
        <v>1512</v>
      </c>
      <c r="E147" s="13">
        <v>1620</v>
      </c>
      <c r="F147" s="13">
        <v>1944</v>
      </c>
      <c r="G147" s="13">
        <v>2247</v>
      </c>
      <c r="H147" s="13">
        <v>2506</v>
      </c>
      <c r="I147" s="13">
        <v>60480</v>
      </c>
      <c r="J147" s="13">
        <v>69120</v>
      </c>
      <c r="K147" s="13">
        <v>77760</v>
      </c>
      <c r="L147" s="13">
        <v>86400</v>
      </c>
      <c r="M147" s="13">
        <v>93360</v>
      </c>
      <c r="N147" s="16">
        <v>100260</v>
      </c>
      <c r="O147" s="16">
        <v>107160</v>
      </c>
      <c r="P147" s="16">
        <v>114060</v>
      </c>
      <c r="R147"/>
    </row>
    <row r="148" spans="1:18" s="11" customFormat="1" ht="15.75" customHeight="1" x14ac:dyDescent="0.45">
      <c r="A148" s="136" t="s">
        <v>165</v>
      </c>
      <c r="B148" s="136" t="s">
        <v>932</v>
      </c>
      <c r="C148" s="14">
        <v>0.55000000000000004</v>
      </c>
      <c r="D148" s="13">
        <v>1386</v>
      </c>
      <c r="E148" s="13">
        <v>1485</v>
      </c>
      <c r="F148" s="13">
        <v>1782</v>
      </c>
      <c r="G148" s="13">
        <v>2059</v>
      </c>
      <c r="H148" s="13">
        <v>2297</v>
      </c>
      <c r="I148" s="13">
        <v>55440.000000000007</v>
      </c>
      <c r="J148" s="13">
        <v>63360.000000000007</v>
      </c>
      <c r="K148" s="13">
        <v>71280</v>
      </c>
      <c r="L148" s="13">
        <v>79200</v>
      </c>
      <c r="M148" s="13">
        <v>85580</v>
      </c>
      <c r="N148" s="13">
        <v>91905.000000000015</v>
      </c>
      <c r="O148" s="13">
        <v>98230.000000000015</v>
      </c>
      <c r="P148" s="13">
        <v>104555.00000000001</v>
      </c>
      <c r="R148"/>
    </row>
    <row r="149" spans="1:18" s="11" customFormat="1" ht="15.75" customHeight="1" x14ac:dyDescent="0.45">
      <c r="A149" s="136" t="s">
        <v>165</v>
      </c>
      <c r="B149" s="136" t="s">
        <v>933</v>
      </c>
      <c r="C149" s="14">
        <v>0.5</v>
      </c>
      <c r="D149" s="13">
        <v>1260</v>
      </c>
      <c r="E149" s="13">
        <v>1350</v>
      </c>
      <c r="F149" s="13">
        <v>1620</v>
      </c>
      <c r="G149" s="13">
        <v>1872</v>
      </c>
      <c r="H149" s="13">
        <v>2088</v>
      </c>
      <c r="I149" s="13">
        <v>50400</v>
      </c>
      <c r="J149" s="13">
        <v>57600</v>
      </c>
      <c r="K149" s="13">
        <v>64800</v>
      </c>
      <c r="L149" s="13">
        <v>72000</v>
      </c>
      <c r="M149" s="13">
        <v>77800</v>
      </c>
      <c r="N149" s="16">
        <v>83550</v>
      </c>
      <c r="O149" s="16">
        <v>89300</v>
      </c>
      <c r="P149" s="16">
        <v>95050</v>
      </c>
      <c r="R149"/>
    </row>
    <row r="150" spans="1:18" s="11" customFormat="1" ht="15.75" customHeight="1" x14ac:dyDescent="0.45">
      <c r="A150" s="136" t="s">
        <v>165</v>
      </c>
      <c r="B150" s="136" t="s">
        <v>934</v>
      </c>
      <c r="C150" s="14">
        <v>0.45</v>
      </c>
      <c r="D150" s="13">
        <v>1134</v>
      </c>
      <c r="E150" s="13">
        <v>1215</v>
      </c>
      <c r="F150" s="13">
        <v>1458</v>
      </c>
      <c r="G150" s="13">
        <v>1685</v>
      </c>
      <c r="H150" s="13">
        <v>1879</v>
      </c>
      <c r="I150" s="13">
        <v>45360</v>
      </c>
      <c r="J150" s="13">
        <v>51840</v>
      </c>
      <c r="K150" s="13">
        <v>58320</v>
      </c>
      <c r="L150" s="13">
        <v>64800</v>
      </c>
      <c r="M150" s="13">
        <v>70020</v>
      </c>
      <c r="N150" s="16">
        <v>75195</v>
      </c>
      <c r="O150" s="16">
        <v>80370</v>
      </c>
      <c r="P150" s="16">
        <v>85545</v>
      </c>
      <c r="R150"/>
    </row>
    <row r="151" spans="1:18" s="11" customFormat="1" ht="15.75" customHeight="1" x14ac:dyDescent="0.45">
      <c r="A151" s="136" t="s">
        <v>165</v>
      </c>
      <c r="B151" s="136" t="s">
        <v>935</v>
      </c>
      <c r="C151" s="14">
        <v>0.4</v>
      </c>
      <c r="D151" s="13">
        <v>1008</v>
      </c>
      <c r="E151" s="13">
        <v>1080</v>
      </c>
      <c r="F151" s="13">
        <v>1296</v>
      </c>
      <c r="G151" s="13">
        <v>1498</v>
      </c>
      <c r="H151" s="13">
        <v>1671</v>
      </c>
      <c r="I151" s="13">
        <v>40320</v>
      </c>
      <c r="J151" s="13">
        <v>46080</v>
      </c>
      <c r="K151" s="13">
        <v>51840</v>
      </c>
      <c r="L151" s="13">
        <v>57600</v>
      </c>
      <c r="M151" s="13">
        <v>62240</v>
      </c>
      <c r="N151" s="16">
        <v>66840</v>
      </c>
      <c r="O151" s="16">
        <v>71440</v>
      </c>
      <c r="P151" s="16">
        <v>76040</v>
      </c>
      <c r="R151"/>
    </row>
    <row r="152" spans="1:18" s="11" customFormat="1" ht="15.75" customHeight="1" x14ac:dyDescent="0.45">
      <c r="A152" s="136" t="s">
        <v>165</v>
      </c>
      <c r="B152" s="136" t="s">
        <v>936</v>
      </c>
      <c r="C152" s="14">
        <v>0.3</v>
      </c>
      <c r="D152" s="13">
        <v>756</v>
      </c>
      <c r="E152" s="13">
        <v>810</v>
      </c>
      <c r="F152" s="13">
        <v>972</v>
      </c>
      <c r="G152" s="13">
        <v>1123</v>
      </c>
      <c r="H152" s="13">
        <v>1253</v>
      </c>
      <c r="I152" s="13">
        <v>30240</v>
      </c>
      <c r="J152" s="13">
        <v>34560</v>
      </c>
      <c r="K152" s="13">
        <v>38880</v>
      </c>
      <c r="L152" s="13">
        <v>43200</v>
      </c>
      <c r="M152" s="13">
        <v>46680</v>
      </c>
      <c r="N152" s="13">
        <v>50130</v>
      </c>
      <c r="O152" s="13">
        <v>53580</v>
      </c>
      <c r="P152" s="13">
        <v>57030</v>
      </c>
      <c r="R152"/>
    </row>
    <row r="153" spans="1:18" s="11" customFormat="1" ht="15.75" customHeight="1" x14ac:dyDescent="0.45">
      <c r="A153" s="136" t="s">
        <v>165</v>
      </c>
      <c r="B153" s="136" t="s">
        <v>937</v>
      </c>
      <c r="C153" s="14">
        <v>0.2</v>
      </c>
      <c r="D153" s="13">
        <v>504</v>
      </c>
      <c r="E153" s="13">
        <v>540</v>
      </c>
      <c r="F153" s="13">
        <v>648</v>
      </c>
      <c r="G153" s="13">
        <v>749</v>
      </c>
      <c r="H153" s="13">
        <v>835</v>
      </c>
      <c r="I153" s="13">
        <v>20160</v>
      </c>
      <c r="J153" s="13">
        <v>23040</v>
      </c>
      <c r="K153" s="13">
        <v>25920</v>
      </c>
      <c r="L153" s="13">
        <v>28800</v>
      </c>
      <c r="M153" s="13">
        <v>31120</v>
      </c>
      <c r="N153" s="13">
        <v>33420</v>
      </c>
      <c r="O153" s="13">
        <v>35720</v>
      </c>
      <c r="P153" s="13">
        <v>38020</v>
      </c>
      <c r="R153"/>
    </row>
    <row r="154" spans="1:18" s="11" customFormat="1" ht="15.75" customHeight="1" x14ac:dyDescent="0.45">
      <c r="A154" s="136" t="s">
        <v>166</v>
      </c>
      <c r="B154" s="136" t="s">
        <v>938</v>
      </c>
      <c r="C154" s="14">
        <v>1.2</v>
      </c>
      <c r="D154" s="13">
        <v>2046</v>
      </c>
      <c r="E154" s="13">
        <v>2193</v>
      </c>
      <c r="F154" s="13">
        <v>2631</v>
      </c>
      <c r="G154" s="13">
        <v>3039</v>
      </c>
      <c r="H154" s="13">
        <v>3390</v>
      </c>
      <c r="I154" s="13">
        <v>81840</v>
      </c>
      <c r="J154" s="13">
        <v>93600</v>
      </c>
      <c r="K154" s="13">
        <v>105240</v>
      </c>
      <c r="L154" s="13">
        <v>116880</v>
      </c>
      <c r="M154" s="13">
        <v>126240</v>
      </c>
      <c r="N154" s="13">
        <v>135600</v>
      </c>
      <c r="O154" s="13">
        <v>144960</v>
      </c>
      <c r="P154" s="13">
        <v>154320</v>
      </c>
      <c r="R154"/>
    </row>
    <row r="155" spans="1:18" s="11" customFormat="1" ht="15.75" customHeight="1" x14ac:dyDescent="0.45">
      <c r="A155" s="136" t="s">
        <v>166</v>
      </c>
      <c r="B155" s="136" t="s">
        <v>939</v>
      </c>
      <c r="C155" s="14">
        <v>1.1000000000000001</v>
      </c>
      <c r="D155" s="13">
        <v>1875</v>
      </c>
      <c r="E155" s="13">
        <v>2010</v>
      </c>
      <c r="F155" s="13">
        <v>2411</v>
      </c>
      <c r="G155" s="13">
        <v>2785</v>
      </c>
      <c r="H155" s="13">
        <v>3107</v>
      </c>
      <c r="I155" s="15">
        <v>75020</v>
      </c>
      <c r="J155" s="15">
        <v>85800</v>
      </c>
      <c r="K155" s="15">
        <v>96470.000000000015</v>
      </c>
      <c r="L155" s="15">
        <v>107140.00000000001</v>
      </c>
      <c r="M155" s="15">
        <v>115720.00000000001</v>
      </c>
      <c r="N155" s="15">
        <v>124300.00000000001</v>
      </c>
      <c r="O155" s="15">
        <v>132880</v>
      </c>
      <c r="P155" s="15">
        <v>141460</v>
      </c>
      <c r="R155"/>
    </row>
    <row r="156" spans="1:18" s="11" customFormat="1" ht="15.75" customHeight="1" x14ac:dyDescent="0.45">
      <c r="A156" s="136" t="s">
        <v>166</v>
      </c>
      <c r="B156" s="136" t="s">
        <v>940</v>
      </c>
      <c r="C156" s="14">
        <v>1</v>
      </c>
      <c r="D156" s="13">
        <v>1705</v>
      </c>
      <c r="E156" s="13">
        <v>1827</v>
      </c>
      <c r="F156" s="13">
        <v>2192</v>
      </c>
      <c r="G156" s="13">
        <v>2532</v>
      </c>
      <c r="H156" s="13">
        <v>2825</v>
      </c>
      <c r="I156" s="15">
        <v>68200</v>
      </c>
      <c r="J156" s="15">
        <v>78000</v>
      </c>
      <c r="K156" s="15">
        <v>87700</v>
      </c>
      <c r="L156" s="15">
        <v>97400</v>
      </c>
      <c r="M156" s="15">
        <v>105200</v>
      </c>
      <c r="N156" s="15">
        <v>113000</v>
      </c>
      <c r="O156" s="15">
        <v>120800</v>
      </c>
      <c r="P156" s="15">
        <v>128600</v>
      </c>
      <c r="R156"/>
    </row>
    <row r="157" spans="1:18" s="11" customFormat="1" ht="18.75" customHeight="1" x14ac:dyDescent="0.45">
      <c r="A157" s="136" t="s">
        <v>166</v>
      </c>
      <c r="B157" s="136" t="s">
        <v>941</v>
      </c>
      <c r="C157" s="14">
        <v>0.9</v>
      </c>
      <c r="D157" s="13">
        <v>1534</v>
      </c>
      <c r="E157" s="13">
        <v>1644</v>
      </c>
      <c r="F157" s="13">
        <v>1973</v>
      </c>
      <c r="G157" s="13">
        <v>2279</v>
      </c>
      <c r="H157" s="13">
        <v>2542</v>
      </c>
      <c r="I157" s="13">
        <v>61380</v>
      </c>
      <c r="J157" s="13">
        <v>70200</v>
      </c>
      <c r="K157" s="13">
        <v>78930</v>
      </c>
      <c r="L157" s="13">
        <v>87660</v>
      </c>
      <c r="M157" s="13">
        <v>94680</v>
      </c>
      <c r="N157" s="16">
        <v>101700</v>
      </c>
      <c r="O157" s="16">
        <v>108720</v>
      </c>
      <c r="P157" s="16">
        <v>115740</v>
      </c>
      <c r="R157"/>
    </row>
    <row r="158" spans="1:18" s="11" customFormat="1" ht="15.75" customHeight="1" x14ac:dyDescent="0.45">
      <c r="A158" s="136" t="s">
        <v>166</v>
      </c>
      <c r="B158" s="136" t="s">
        <v>942</v>
      </c>
      <c r="C158" s="14">
        <v>0.8</v>
      </c>
      <c r="D158" s="13">
        <v>1364</v>
      </c>
      <c r="E158" s="13">
        <v>1462</v>
      </c>
      <c r="F158" s="13">
        <v>1754</v>
      </c>
      <c r="G158" s="13">
        <v>2026</v>
      </c>
      <c r="H158" s="13">
        <v>2260</v>
      </c>
      <c r="I158" s="13">
        <v>54560</v>
      </c>
      <c r="J158" s="13">
        <v>62400</v>
      </c>
      <c r="K158" s="13">
        <v>70160</v>
      </c>
      <c r="L158" s="13">
        <v>77920</v>
      </c>
      <c r="M158" s="13">
        <v>84160</v>
      </c>
      <c r="N158" s="13">
        <v>90400</v>
      </c>
      <c r="O158" s="13">
        <v>96640</v>
      </c>
      <c r="P158" s="13">
        <v>102880</v>
      </c>
      <c r="R158"/>
    </row>
    <row r="159" spans="1:18" s="11" customFormat="1" ht="15.75" customHeight="1" x14ac:dyDescent="0.45">
      <c r="A159" s="136" t="s">
        <v>166</v>
      </c>
      <c r="B159" s="136" t="s">
        <v>943</v>
      </c>
      <c r="C159" s="14">
        <v>0.7</v>
      </c>
      <c r="D159" s="13">
        <v>1193</v>
      </c>
      <c r="E159" s="13">
        <v>1279</v>
      </c>
      <c r="F159" s="13">
        <v>1534</v>
      </c>
      <c r="G159" s="13">
        <v>1772</v>
      </c>
      <c r="H159" s="13">
        <v>1977</v>
      </c>
      <c r="I159" s="13">
        <v>47740</v>
      </c>
      <c r="J159" s="13">
        <v>54600</v>
      </c>
      <c r="K159" s="13">
        <v>61389.999999999993</v>
      </c>
      <c r="L159" s="13">
        <v>68180</v>
      </c>
      <c r="M159" s="13">
        <v>73640</v>
      </c>
      <c r="N159" s="16">
        <v>79100</v>
      </c>
      <c r="O159" s="16">
        <v>84560</v>
      </c>
      <c r="P159" s="16">
        <v>90020</v>
      </c>
      <c r="R159"/>
    </row>
    <row r="160" spans="1:18" s="11" customFormat="1" ht="15.75" customHeight="1" x14ac:dyDescent="0.45">
      <c r="A160" s="136" t="s">
        <v>166</v>
      </c>
      <c r="B160" s="136" t="s">
        <v>944</v>
      </c>
      <c r="C160" s="14">
        <v>0.6</v>
      </c>
      <c r="D160" s="13">
        <v>1023</v>
      </c>
      <c r="E160" s="13">
        <v>1096</v>
      </c>
      <c r="F160" s="13">
        <v>1315</v>
      </c>
      <c r="G160" s="13">
        <v>1519</v>
      </c>
      <c r="H160" s="13">
        <v>1695</v>
      </c>
      <c r="I160" s="13">
        <v>40920</v>
      </c>
      <c r="J160" s="13">
        <v>46800</v>
      </c>
      <c r="K160" s="13">
        <v>52620</v>
      </c>
      <c r="L160" s="13">
        <v>58440</v>
      </c>
      <c r="M160" s="13">
        <v>63120</v>
      </c>
      <c r="N160" s="16">
        <v>67800</v>
      </c>
      <c r="O160" s="16">
        <v>72480</v>
      </c>
      <c r="P160" s="16">
        <v>77160</v>
      </c>
      <c r="R160"/>
    </row>
    <row r="161" spans="1:18" s="11" customFormat="1" ht="15.75" customHeight="1" x14ac:dyDescent="0.45">
      <c r="A161" s="136" t="s">
        <v>166</v>
      </c>
      <c r="B161" s="136" t="s">
        <v>945</v>
      </c>
      <c r="C161" s="14">
        <v>0.55000000000000004</v>
      </c>
      <c r="D161" s="13">
        <v>937</v>
      </c>
      <c r="E161" s="13">
        <v>1005</v>
      </c>
      <c r="F161" s="13">
        <v>1205</v>
      </c>
      <c r="G161" s="13">
        <v>1392</v>
      </c>
      <c r="H161" s="13">
        <v>1553</v>
      </c>
      <c r="I161" s="13">
        <v>37510</v>
      </c>
      <c r="J161" s="13">
        <v>42900</v>
      </c>
      <c r="K161" s="13">
        <v>48235.000000000007</v>
      </c>
      <c r="L161" s="13">
        <v>53570.000000000007</v>
      </c>
      <c r="M161" s="13">
        <v>57860.000000000007</v>
      </c>
      <c r="N161" s="16">
        <v>62150.000000000007</v>
      </c>
      <c r="O161" s="16">
        <v>66440</v>
      </c>
      <c r="P161" s="16">
        <v>70730</v>
      </c>
      <c r="R161"/>
    </row>
    <row r="162" spans="1:18" s="11" customFormat="1" ht="15.75" customHeight="1" x14ac:dyDescent="0.45">
      <c r="A162" s="136" t="s">
        <v>166</v>
      </c>
      <c r="B162" s="136" t="s">
        <v>946</v>
      </c>
      <c r="C162" s="14">
        <v>0.5</v>
      </c>
      <c r="D162" s="13">
        <v>852</v>
      </c>
      <c r="E162" s="13">
        <v>913</v>
      </c>
      <c r="F162" s="13">
        <v>1096</v>
      </c>
      <c r="G162" s="13">
        <v>1266</v>
      </c>
      <c r="H162" s="13">
        <v>1412</v>
      </c>
      <c r="I162" s="13">
        <v>34100</v>
      </c>
      <c r="J162" s="13">
        <v>39000</v>
      </c>
      <c r="K162" s="13">
        <v>43850</v>
      </c>
      <c r="L162" s="13">
        <v>48700</v>
      </c>
      <c r="M162" s="13">
        <v>52600</v>
      </c>
      <c r="N162" s="13">
        <v>56500</v>
      </c>
      <c r="O162" s="13">
        <v>60400</v>
      </c>
      <c r="P162" s="13">
        <v>64300</v>
      </c>
      <c r="R162"/>
    </row>
    <row r="163" spans="1:18" s="11" customFormat="1" ht="15.75" customHeight="1" x14ac:dyDescent="0.45">
      <c r="A163" s="136" t="s">
        <v>166</v>
      </c>
      <c r="B163" s="136" t="s">
        <v>947</v>
      </c>
      <c r="C163" s="14">
        <v>0.45</v>
      </c>
      <c r="D163" s="13">
        <v>767</v>
      </c>
      <c r="E163" s="13">
        <v>822</v>
      </c>
      <c r="F163" s="13">
        <v>986</v>
      </c>
      <c r="G163" s="13">
        <v>1139</v>
      </c>
      <c r="H163" s="13">
        <v>1271</v>
      </c>
      <c r="I163" s="13">
        <v>30690</v>
      </c>
      <c r="J163" s="13">
        <v>35100</v>
      </c>
      <c r="K163" s="13">
        <v>39465</v>
      </c>
      <c r="L163" s="13">
        <v>43830</v>
      </c>
      <c r="M163" s="13">
        <v>47340</v>
      </c>
      <c r="N163" s="13">
        <v>50850</v>
      </c>
      <c r="O163" s="13">
        <v>54360</v>
      </c>
      <c r="P163" s="13">
        <v>57870</v>
      </c>
      <c r="R163"/>
    </row>
    <row r="164" spans="1:18" s="11" customFormat="1" ht="15.75" customHeight="1" x14ac:dyDescent="0.45">
      <c r="A164" s="136" t="s">
        <v>166</v>
      </c>
      <c r="B164" s="136" t="s">
        <v>948</v>
      </c>
      <c r="C164" s="14">
        <v>0.4</v>
      </c>
      <c r="D164" s="13">
        <v>682</v>
      </c>
      <c r="E164" s="13">
        <v>731</v>
      </c>
      <c r="F164" s="13">
        <v>877</v>
      </c>
      <c r="G164" s="13">
        <v>1013</v>
      </c>
      <c r="H164" s="13">
        <v>1130</v>
      </c>
      <c r="I164" s="13">
        <v>27280</v>
      </c>
      <c r="J164" s="13">
        <v>31200</v>
      </c>
      <c r="K164" s="13">
        <v>35080</v>
      </c>
      <c r="L164" s="13">
        <v>38960</v>
      </c>
      <c r="M164" s="13">
        <v>42080</v>
      </c>
      <c r="N164" s="13">
        <v>45200</v>
      </c>
      <c r="O164" s="13">
        <v>48320</v>
      </c>
      <c r="P164" s="13">
        <v>51440</v>
      </c>
      <c r="R164"/>
    </row>
    <row r="165" spans="1:18" s="11" customFormat="1" ht="15.75" customHeight="1" x14ac:dyDescent="0.45">
      <c r="A165" s="136" t="s">
        <v>166</v>
      </c>
      <c r="B165" s="136" t="s">
        <v>949</v>
      </c>
      <c r="C165" s="14">
        <v>0.3</v>
      </c>
      <c r="D165" s="13">
        <v>511</v>
      </c>
      <c r="E165" s="13">
        <v>548</v>
      </c>
      <c r="F165" s="13">
        <v>657</v>
      </c>
      <c r="G165" s="13">
        <v>759</v>
      </c>
      <c r="H165" s="13">
        <v>847</v>
      </c>
      <c r="I165" s="15">
        <v>20460</v>
      </c>
      <c r="J165" s="15">
        <v>23400</v>
      </c>
      <c r="K165" s="15">
        <v>26310</v>
      </c>
      <c r="L165" s="15">
        <v>29220</v>
      </c>
      <c r="M165" s="15">
        <v>31560</v>
      </c>
      <c r="N165" s="15">
        <v>33900</v>
      </c>
      <c r="O165" s="15">
        <v>36240</v>
      </c>
      <c r="P165" s="15">
        <v>38580</v>
      </c>
      <c r="R165"/>
    </row>
    <row r="166" spans="1:18" s="11" customFormat="1" ht="15.75" customHeight="1" x14ac:dyDescent="0.45">
      <c r="A166" s="136" t="s">
        <v>166</v>
      </c>
      <c r="B166" s="136" t="s">
        <v>950</v>
      </c>
      <c r="C166" s="14">
        <v>0.2</v>
      </c>
      <c r="D166" s="13">
        <v>341</v>
      </c>
      <c r="E166" s="13">
        <v>365</v>
      </c>
      <c r="F166" s="13">
        <v>438</v>
      </c>
      <c r="G166" s="13">
        <v>506</v>
      </c>
      <c r="H166" s="13">
        <v>565</v>
      </c>
      <c r="I166" s="15">
        <v>13640</v>
      </c>
      <c r="J166" s="15">
        <v>15600</v>
      </c>
      <c r="K166" s="15">
        <v>17540</v>
      </c>
      <c r="L166" s="15">
        <v>19480</v>
      </c>
      <c r="M166" s="15">
        <v>21040</v>
      </c>
      <c r="N166" s="15">
        <v>22600</v>
      </c>
      <c r="O166" s="15">
        <v>24160</v>
      </c>
      <c r="P166" s="15">
        <v>25720</v>
      </c>
      <c r="R166"/>
    </row>
    <row r="167" spans="1:18" s="11" customFormat="1" ht="15.75" customHeight="1" x14ac:dyDescent="0.45">
      <c r="A167" s="136" t="s">
        <v>167</v>
      </c>
      <c r="B167" s="136" t="s">
        <v>951</v>
      </c>
      <c r="C167" s="14">
        <v>1.2</v>
      </c>
      <c r="D167" s="13">
        <v>2046</v>
      </c>
      <c r="E167" s="13">
        <v>2193</v>
      </c>
      <c r="F167" s="13">
        <v>2631</v>
      </c>
      <c r="G167" s="13">
        <v>3039</v>
      </c>
      <c r="H167" s="13">
        <v>3390</v>
      </c>
      <c r="I167" s="13">
        <v>81840</v>
      </c>
      <c r="J167" s="13">
        <v>93600</v>
      </c>
      <c r="K167" s="13">
        <v>105240</v>
      </c>
      <c r="L167" s="13">
        <v>116880</v>
      </c>
      <c r="M167" s="13">
        <v>126240</v>
      </c>
      <c r="N167" s="16">
        <v>135600</v>
      </c>
      <c r="O167" s="16">
        <v>144960</v>
      </c>
      <c r="P167" s="16">
        <v>154320</v>
      </c>
      <c r="R167"/>
    </row>
    <row r="168" spans="1:18" s="11" customFormat="1" ht="15.75" customHeight="1" x14ac:dyDescent="0.45">
      <c r="A168" s="136" t="s">
        <v>167</v>
      </c>
      <c r="B168" s="136" t="s">
        <v>952</v>
      </c>
      <c r="C168" s="14">
        <v>1.1000000000000001</v>
      </c>
      <c r="D168" s="13">
        <v>1875</v>
      </c>
      <c r="E168" s="13">
        <v>2010</v>
      </c>
      <c r="F168" s="13">
        <v>2411</v>
      </c>
      <c r="G168" s="13">
        <v>2785</v>
      </c>
      <c r="H168" s="13">
        <v>3107</v>
      </c>
      <c r="I168" s="13">
        <v>75020</v>
      </c>
      <c r="J168" s="13">
        <v>85800</v>
      </c>
      <c r="K168" s="13">
        <v>96470.000000000015</v>
      </c>
      <c r="L168" s="13">
        <v>107140.00000000001</v>
      </c>
      <c r="M168" s="13">
        <v>115720.00000000001</v>
      </c>
      <c r="N168" s="16">
        <v>124300.00000000001</v>
      </c>
      <c r="O168" s="16">
        <v>132880</v>
      </c>
      <c r="P168" s="16">
        <v>141460</v>
      </c>
      <c r="R168"/>
    </row>
    <row r="169" spans="1:18" s="11" customFormat="1" ht="15.75" customHeight="1" x14ac:dyDescent="0.45">
      <c r="A169" s="136" t="s">
        <v>167</v>
      </c>
      <c r="B169" s="136" t="s">
        <v>953</v>
      </c>
      <c r="C169" s="14">
        <v>1</v>
      </c>
      <c r="D169" s="13">
        <v>1705</v>
      </c>
      <c r="E169" s="13">
        <v>1827</v>
      </c>
      <c r="F169" s="13">
        <v>2192</v>
      </c>
      <c r="G169" s="13">
        <v>2532</v>
      </c>
      <c r="H169" s="13">
        <v>2825</v>
      </c>
      <c r="I169" s="13">
        <v>68200</v>
      </c>
      <c r="J169" s="13">
        <v>78000</v>
      </c>
      <c r="K169" s="13">
        <v>87700</v>
      </c>
      <c r="L169" s="13">
        <v>97400</v>
      </c>
      <c r="M169" s="13">
        <v>105200</v>
      </c>
      <c r="N169" s="16">
        <v>113000</v>
      </c>
      <c r="O169" s="16">
        <v>120800</v>
      </c>
      <c r="P169" s="16">
        <v>128600</v>
      </c>
      <c r="R169"/>
    </row>
    <row r="170" spans="1:18" s="11" customFormat="1" ht="15.75" customHeight="1" x14ac:dyDescent="0.45">
      <c r="A170" s="136" t="s">
        <v>167</v>
      </c>
      <c r="B170" s="136" t="s">
        <v>954</v>
      </c>
      <c r="C170" s="14">
        <v>0.9</v>
      </c>
      <c r="D170" s="13">
        <v>1534</v>
      </c>
      <c r="E170" s="13">
        <v>1644</v>
      </c>
      <c r="F170" s="13">
        <v>1973</v>
      </c>
      <c r="G170" s="13">
        <v>2279</v>
      </c>
      <c r="H170" s="13">
        <v>2542</v>
      </c>
      <c r="I170" s="13">
        <v>61380</v>
      </c>
      <c r="J170" s="13">
        <v>70200</v>
      </c>
      <c r="K170" s="13">
        <v>78930</v>
      </c>
      <c r="L170" s="13">
        <v>87660</v>
      </c>
      <c r="M170" s="13">
        <v>94680</v>
      </c>
      <c r="N170" s="16">
        <v>101700</v>
      </c>
      <c r="O170" s="16">
        <v>108720</v>
      </c>
      <c r="P170" s="16">
        <v>115740</v>
      </c>
      <c r="R170"/>
    </row>
    <row r="171" spans="1:18" s="11" customFormat="1" ht="15.75" customHeight="1" x14ac:dyDescent="0.45">
      <c r="A171" s="136" t="s">
        <v>167</v>
      </c>
      <c r="B171" s="136" t="s">
        <v>955</v>
      </c>
      <c r="C171" s="14">
        <v>0.8</v>
      </c>
      <c r="D171" s="13">
        <v>1364</v>
      </c>
      <c r="E171" s="13">
        <v>1462</v>
      </c>
      <c r="F171" s="13">
        <v>1754</v>
      </c>
      <c r="G171" s="13">
        <v>2026</v>
      </c>
      <c r="H171" s="13">
        <v>2260</v>
      </c>
      <c r="I171" s="15">
        <v>54560</v>
      </c>
      <c r="J171" s="15">
        <v>62400</v>
      </c>
      <c r="K171" s="15">
        <v>70160</v>
      </c>
      <c r="L171" s="15">
        <v>77920</v>
      </c>
      <c r="M171" s="15">
        <v>84160</v>
      </c>
      <c r="N171" s="15">
        <v>90400</v>
      </c>
      <c r="O171" s="15">
        <v>96640</v>
      </c>
      <c r="P171" s="15">
        <v>102880</v>
      </c>
      <c r="R171"/>
    </row>
    <row r="172" spans="1:18" s="11" customFormat="1" ht="15.75" customHeight="1" x14ac:dyDescent="0.45">
      <c r="A172" s="136" t="s">
        <v>167</v>
      </c>
      <c r="B172" s="136" t="s">
        <v>956</v>
      </c>
      <c r="C172" s="14">
        <v>0.7</v>
      </c>
      <c r="D172" s="13">
        <v>1193</v>
      </c>
      <c r="E172" s="13">
        <v>1279</v>
      </c>
      <c r="F172" s="13">
        <v>1534</v>
      </c>
      <c r="G172" s="13">
        <v>1772</v>
      </c>
      <c r="H172" s="13">
        <v>1977</v>
      </c>
      <c r="I172" s="15">
        <v>47740</v>
      </c>
      <c r="J172" s="15">
        <v>54600</v>
      </c>
      <c r="K172" s="15">
        <v>61389.999999999993</v>
      </c>
      <c r="L172" s="15">
        <v>68180</v>
      </c>
      <c r="M172" s="15">
        <v>73640</v>
      </c>
      <c r="N172" s="15">
        <v>79100</v>
      </c>
      <c r="O172" s="15">
        <v>84560</v>
      </c>
      <c r="P172" s="15">
        <v>90020</v>
      </c>
      <c r="R172"/>
    </row>
    <row r="173" spans="1:18" s="11" customFormat="1" ht="15.75" customHeight="1" x14ac:dyDescent="0.45">
      <c r="A173" s="136" t="s">
        <v>167</v>
      </c>
      <c r="B173" s="136" t="s">
        <v>957</v>
      </c>
      <c r="C173" s="14">
        <v>0.6</v>
      </c>
      <c r="D173" s="13">
        <v>1023</v>
      </c>
      <c r="E173" s="13">
        <v>1096</v>
      </c>
      <c r="F173" s="13">
        <v>1315</v>
      </c>
      <c r="G173" s="13">
        <v>1519</v>
      </c>
      <c r="H173" s="13">
        <v>1695</v>
      </c>
      <c r="I173" s="13">
        <v>40920</v>
      </c>
      <c r="J173" s="13">
        <v>46800</v>
      </c>
      <c r="K173" s="13">
        <v>52620</v>
      </c>
      <c r="L173" s="13">
        <v>58440</v>
      </c>
      <c r="M173" s="13">
        <v>63120</v>
      </c>
      <c r="N173" s="13">
        <v>67800</v>
      </c>
      <c r="O173" s="13">
        <v>72480</v>
      </c>
      <c r="P173" s="13">
        <v>77160</v>
      </c>
      <c r="R173"/>
    </row>
    <row r="174" spans="1:18" s="11" customFormat="1" ht="15.75" customHeight="1" x14ac:dyDescent="0.45">
      <c r="A174" s="136" t="s">
        <v>167</v>
      </c>
      <c r="B174" s="136" t="s">
        <v>958</v>
      </c>
      <c r="C174" s="14">
        <v>0.55000000000000004</v>
      </c>
      <c r="D174" s="13">
        <v>937</v>
      </c>
      <c r="E174" s="13">
        <v>1005</v>
      </c>
      <c r="F174" s="13">
        <v>1205</v>
      </c>
      <c r="G174" s="13">
        <v>1392</v>
      </c>
      <c r="H174" s="13">
        <v>1553</v>
      </c>
      <c r="I174" s="13">
        <v>37510</v>
      </c>
      <c r="J174" s="13">
        <v>42900</v>
      </c>
      <c r="K174" s="13">
        <v>48235.000000000007</v>
      </c>
      <c r="L174" s="13">
        <v>53570.000000000007</v>
      </c>
      <c r="M174" s="13">
        <v>57860.000000000007</v>
      </c>
      <c r="N174" s="13">
        <v>62150.000000000007</v>
      </c>
      <c r="O174" s="13">
        <v>66440</v>
      </c>
      <c r="P174" s="13">
        <v>70730</v>
      </c>
      <c r="R174"/>
    </row>
    <row r="175" spans="1:18" s="11" customFormat="1" ht="15.75" customHeight="1" x14ac:dyDescent="0.45">
      <c r="A175" s="136" t="s">
        <v>167</v>
      </c>
      <c r="B175" s="136" t="s">
        <v>959</v>
      </c>
      <c r="C175" s="14">
        <v>0.5</v>
      </c>
      <c r="D175" s="13">
        <v>852</v>
      </c>
      <c r="E175" s="13">
        <v>913</v>
      </c>
      <c r="F175" s="13">
        <v>1096</v>
      </c>
      <c r="G175" s="13">
        <v>1266</v>
      </c>
      <c r="H175" s="13">
        <v>1412</v>
      </c>
      <c r="I175" s="15">
        <v>34100</v>
      </c>
      <c r="J175" s="15">
        <v>39000</v>
      </c>
      <c r="K175" s="15">
        <v>43850</v>
      </c>
      <c r="L175" s="15">
        <v>48700</v>
      </c>
      <c r="M175" s="15">
        <v>52600</v>
      </c>
      <c r="N175" s="15">
        <v>56500</v>
      </c>
      <c r="O175" s="15">
        <v>60400</v>
      </c>
      <c r="P175" s="15">
        <v>64300</v>
      </c>
      <c r="R175"/>
    </row>
    <row r="176" spans="1:18" s="11" customFormat="1" ht="15.75" customHeight="1" x14ac:dyDescent="0.45">
      <c r="A176" s="136" t="s">
        <v>167</v>
      </c>
      <c r="B176" s="136" t="s">
        <v>960</v>
      </c>
      <c r="C176" s="14">
        <v>0.45</v>
      </c>
      <c r="D176" s="13">
        <v>767</v>
      </c>
      <c r="E176" s="13">
        <v>822</v>
      </c>
      <c r="F176" s="13">
        <v>986</v>
      </c>
      <c r="G176" s="13">
        <v>1139</v>
      </c>
      <c r="H176" s="13">
        <v>1271</v>
      </c>
      <c r="I176" s="15">
        <v>30690</v>
      </c>
      <c r="J176" s="15">
        <v>35100</v>
      </c>
      <c r="K176" s="15">
        <v>39465</v>
      </c>
      <c r="L176" s="15">
        <v>43830</v>
      </c>
      <c r="M176" s="15">
        <v>47340</v>
      </c>
      <c r="N176" s="15">
        <v>50850</v>
      </c>
      <c r="O176" s="15">
        <v>54360</v>
      </c>
      <c r="P176" s="15">
        <v>57870</v>
      </c>
      <c r="R176"/>
    </row>
    <row r="177" spans="1:18" s="11" customFormat="1" ht="15.75" customHeight="1" x14ac:dyDescent="0.45">
      <c r="A177" s="136" t="s">
        <v>167</v>
      </c>
      <c r="B177" s="136" t="s">
        <v>961</v>
      </c>
      <c r="C177" s="14">
        <v>0.4</v>
      </c>
      <c r="D177" s="13">
        <v>682</v>
      </c>
      <c r="E177" s="13">
        <v>731</v>
      </c>
      <c r="F177" s="13">
        <v>877</v>
      </c>
      <c r="G177" s="13">
        <v>1013</v>
      </c>
      <c r="H177" s="13">
        <v>1130</v>
      </c>
      <c r="I177" s="13">
        <v>27280</v>
      </c>
      <c r="J177" s="13">
        <v>31200</v>
      </c>
      <c r="K177" s="13">
        <v>35080</v>
      </c>
      <c r="L177" s="13">
        <v>38960</v>
      </c>
      <c r="M177" s="13">
        <v>42080</v>
      </c>
      <c r="N177" s="16">
        <v>45200</v>
      </c>
      <c r="O177" s="16">
        <v>48320</v>
      </c>
      <c r="P177" s="16">
        <v>51440</v>
      </c>
      <c r="R177"/>
    </row>
    <row r="178" spans="1:18" s="11" customFormat="1" ht="15.75" customHeight="1" x14ac:dyDescent="0.45">
      <c r="A178" s="136" t="s">
        <v>167</v>
      </c>
      <c r="B178" s="136" t="s">
        <v>962</v>
      </c>
      <c r="C178" s="14">
        <v>0.3</v>
      </c>
      <c r="D178" s="13">
        <v>511</v>
      </c>
      <c r="E178" s="13">
        <v>548</v>
      </c>
      <c r="F178" s="13">
        <v>657</v>
      </c>
      <c r="G178" s="13">
        <v>759</v>
      </c>
      <c r="H178" s="13">
        <v>847</v>
      </c>
      <c r="I178" s="13">
        <v>20460</v>
      </c>
      <c r="J178" s="13">
        <v>23400</v>
      </c>
      <c r="K178" s="13">
        <v>26310</v>
      </c>
      <c r="L178" s="13">
        <v>29220</v>
      </c>
      <c r="M178" s="13">
        <v>31560</v>
      </c>
      <c r="N178" s="16">
        <v>33900</v>
      </c>
      <c r="O178" s="16">
        <v>36240</v>
      </c>
      <c r="P178" s="16">
        <v>38580</v>
      </c>
      <c r="R178"/>
    </row>
    <row r="179" spans="1:18" s="11" customFormat="1" ht="15.75" customHeight="1" x14ac:dyDescent="0.45">
      <c r="A179" s="136" t="s">
        <v>167</v>
      </c>
      <c r="B179" s="136" t="s">
        <v>963</v>
      </c>
      <c r="C179" s="14">
        <v>0.2</v>
      </c>
      <c r="D179" s="13">
        <v>341</v>
      </c>
      <c r="E179" s="13">
        <v>365</v>
      </c>
      <c r="F179" s="13">
        <v>438</v>
      </c>
      <c r="G179" s="13">
        <v>506</v>
      </c>
      <c r="H179" s="13">
        <v>565</v>
      </c>
      <c r="I179" s="13">
        <v>13640</v>
      </c>
      <c r="J179" s="13">
        <v>15600</v>
      </c>
      <c r="K179" s="13">
        <v>17540</v>
      </c>
      <c r="L179" s="13">
        <v>19480</v>
      </c>
      <c r="M179" s="13">
        <v>21040</v>
      </c>
      <c r="N179" s="16">
        <v>22600</v>
      </c>
      <c r="O179" s="16">
        <v>24160</v>
      </c>
      <c r="P179" s="16">
        <v>25720</v>
      </c>
      <c r="R179"/>
    </row>
    <row r="180" spans="1:18" s="11" customFormat="1" ht="15.75" customHeight="1" x14ac:dyDescent="0.45">
      <c r="A180" s="136" t="s">
        <v>168</v>
      </c>
      <c r="B180" s="136" t="s">
        <v>964</v>
      </c>
      <c r="C180" s="14">
        <v>1.2</v>
      </c>
      <c r="D180" s="13">
        <v>2046</v>
      </c>
      <c r="E180" s="13">
        <v>2193</v>
      </c>
      <c r="F180" s="13">
        <v>2631</v>
      </c>
      <c r="G180" s="13">
        <v>3039</v>
      </c>
      <c r="H180" s="13">
        <v>3390</v>
      </c>
      <c r="I180" s="13">
        <v>81840</v>
      </c>
      <c r="J180" s="13">
        <v>93600</v>
      </c>
      <c r="K180" s="13">
        <v>105240</v>
      </c>
      <c r="L180" s="13">
        <v>116880</v>
      </c>
      <c r="M180" s="13">
        <v>126240</v>
      </c>
      <c r="N180" s="16">
        <v>135600</v>
      </c>
      <c r="O180" s="16">
        <v>144960</v>
      </c>
      <c r="P180" s="16">
        <v>154320</v>
      </c>
      <c r="R180"/>
    </row>
    <row r="181" spans="1:18" s="11" customFormat="1" ht="15.75" customHeight="1" x14ac:dyDescent="0.45">
      <c r="A181" s="136" t="s">
        <v>168</v>
      </c>
      <c r="B181" s="136" t="s">
        <v>965</v>
      </c>
      <c r="C181" s="14">
        <v>1.1000000000000001</v>
      </c>
      <c r="D181" s="13">
        <v>1875</v>
      </c>
      <c r="E181" s="13">
        <v>2010</v>
      </c>
      <c r="F181" s="13">
        <v>2411</v>
      </c>
      <c r="G181" s="13">
        <v>2785</v>
      </c>
      <c r="H181" s="13">
        <v>3107</v>
      </c>
      <c r="I181" s="13">
        <v>75020</v>
      </c>
      <c r="J181" s="13">
        <v>85800</v>
      </c>
      <c r="K181" s="13">
        <v>96470.000000000015</v>
      </c>
      <c r="L181" s="13">
        <v>107140.00000000001</v>
      </c>
      <c r="M181" s="13">
        <v>115720.00000000001</v>
      </c>
      <c r="N181" s="16">
        <v>124300.00000000001</v>
      </c>
      <c r="O181" s="16">
        <v>132880</v>
      </c>
      <c r="P181" s="16">
        <v>141460</v>
      </c>
      <c r="R181"/>
    </row>
    <row r="182" spans="1:18" s="11" customFormat="1" ht="15.75" customHeight="1" x14ac:dyDescent="0.45">
      <c r="A182" s="136" t="s">
        <v>168</v>
      </c>
      <c r="B182" s="136" t="s">
        <v>966</v>
      </c>
      <c r="C182" s="14">
        <v>1</v>
      </c>
      <c r="D182" s="13">
        <v>1705</v>
      </c>
      <c r="E182" s="13">
        <v>1827</v>
      </c>
      <c r="F182" s="13">
        <v>2192</v>
      </c>
      <c r="G182" s="13">
        <v>2532</v>
      </c>
      <c r="H182" s="13">
        <v>2825</v>
      </c>
      <c r="I182" s="13">
        <v>68200</v>
      </c>
      <c r="J182" s="13">
        <v>78000</v>
      </c>
      <c r="K182" s="13">
        <v>87700</v>
      </c>
      <c r="L182" s="13">
        <v>97400</v>
      </c>
      <c r="M182" s="13">
        <v>105200</v>
      </c>
      <c r="N182" s="13">
        <v>113000</v>
      </c>
      <c r="O182" s="13">
        <v>120800</v>
      </c>
      <c r="P182" s="13">
        <v>128600</v>
      </c>
      <c r="R182"/>
    </row>
    <row r="183" spans="1:18" s="11" customFormat="1" ht="15.75" customHeight="1" x14ac:dyDescent="0.45">
      <c r="A183" s="136" t="s">
        <v>168</v>
      </c>
      <c r="B183" s="136" t="s">
        <v>967</v>
      </c>
      <c r="C183" s="14">
        <v>0.9</v>
      </c>
      <c r="D183" s="13">
        <v>1534</v>
      </c>
      <c r="E183" s="13">
        <v>1644</v>
      </c>
      <c r="F183" s="13">
        <v>1973</v>
      </c>
      <c r="G183" s="13">
        <v>2279</v>
      </c>
      <c r="H183" s="13">
        <v>2542</v>
      </c>
      <c r="I183" s="13">
        <v>61380</v>
      </c>
      <c r="J183" s="13">
        <v>70200</v>
      </c>
      <c r="K183" s="13">
        <v>78930</v>
      </c>
      <c r="L183" s="13">
        <v>87660</v>
      </c>
      <c r="M183" s="13">
        <v>94680</v>
      </c>
      <c r="N183" s="13">
        <v>101700</v>
      </c>
      <c r="O183" s="13">
        <v>108720</v>
      </c>
      <c r="P183" s="13">
        <v>115740</v>
      </c>
      <c r="R183"/>
    </row>
    <row r="184" spans="1:18" s="11" customFormat="1" ht="15.75" customHeight="1" x14ac:dyDescent="0.45">
      <c r="A184" s="136" t="s">
        <v>168</v>
      </c>
      <c r="B184" s="136" t="s">
        <v>968</v>
      </c>
      <c r="C184" s="14">
        <v>0.8</v>
      </c>
      <c r="D184" s="13">
        <v>1364</v>
      </c>
      <c r="E184" s="13">
        <v>1462</v>
      </c>
      <c r="F184" s="13">
        <v>1754</v>
      </c>
      <c r="G184" s="13">
        <v>2026</v>
      </c>
      <c r="H184" s="13">
        <v>2260</v>
      </c>
      <c r="I184" s="13">
        <v>54560</v>
      </c>
      <c r="J184" s="13">
        <v>62400</v>
      </c>
      <c r="K184" s="13">
        <v>70160</v>
      </c>
      <c r="L184" s="13">
        <v>77920</v>
      </c>
      <c r="M184" s="13">
        <v>84160</v>
      </c>
      <c r="N184" s="13">
        <v>90400</v>
      </c>
      <c r="O184" s="13">
        <v>96640</v>
      </c>
      <c r="P184" s="13">
        <v>102880</v>
      </c>
      <c r="R184"/>
    </row>
    <row r="185" spans="1:18" s="11" customFormat="1" ht="15.75" customHeight="1" x14ac:dyDescent="0.45">
      <c r="A185" s="136" t="s">
        <v>168</v>
      </c>
      <c r="B185" s="136" t="s">
        <v>969</v>
      </c>
      <c r="C185" s="14">
        <v>0.7</v>
      </c>
      <c r="D185" s="13">
        <v>1193</v>
      </c>
      <c r="E185" s="13">
        <v>1279</v>
      </c>
      <c r="F185" s="13">
        <v>1534</v>
      </c>
      <c r="G185" s="13">
        <v>1772</v>
      </c>
      <c r="H185" s="13">
        <v>1977</v>
      </c>
      <c r="I185" s="15">
        <v>47740</v>
      </c>
      <c r="J185" s="15">
        <v>54600</v>
      </c>
      <c r="K185" s="15">
        <v>61389.999999999993</v>
      </c>
      <c r="L185" s="15">
        <v>68180</v>
      </c>
      <c r="M185" s="15">
        <v>73640</v>
      </c>
      <c r="N185" s="15">
        <v>79100</v>
      </c>
      <c r="O185" s="15">
        <v>84560</v>
      </c>
      <c r="P185" s="15">
        <v>90020</v>
      </c>
      <c r="R185"/>
    </row>
    <row r="186" spans="1:18" s="11" customFormat="1" ht="15.75" customHeight="1" x14ac:dyDescent="0.45">
      <c r="A186" s="136" t="s">
        <v>168</v>
      </c>
      <c r="B186" s="136" t="s">
        <v>970</v>
      </c>
      <c r="C186" s="14">
        <v>0.6</v>
      </c>
      <c r="D186" s="13">
        <v>1023</v>
      </c>
      <c r="E186" s="13">
        <v>1096</v>
      </c>
      <c r="F186" s="13">
        <v>1315</v>
      </c>
      <c r="G186" s="13">
        <v>1519</v>
      </c>
      <c r="H186" s="13">
        <v>1695</v>
      </c>
      <c r="I186" s="15">
        <v>40920</v>
      </c>
      <c r="J186" s="15">
        <v>46800</v>
      </c>
      <c r="K186" s="15">
        <v>52620</v>
      </c>
      <c r="L186" s="15">
        <v>58440</v>
      </c>
      <c r="M186" s="15">
        <v>63120</v>
      </c>
      <c r="N186" s="15">
        <v>67800</v>
      </c>
      <c r="O186" s="15">
        <v>72480</v>
      </c>
      <c r="P186" s="15">
        <v>77160</v>
      </c>
      <c r="R186"/>
    </row>
    <row r="187" spans="1:18" s="11" customFormat="1" ht="15.75" customHeight="1" x14ac:dyDescent="0.45">
      <c r="A187" s="136" t="s">
        <v>168</v>
      </c>
      <c r="B187" s="136" t="s">
        <v>971</v>
      </c>
      <c r="C187" s="14">
        <v>0.55000000000000004</v>
      </c>
      <c r="D187" s="13">
        <v>937</v>
      </c>
      <c r="E187" s="13">
        <v>1005</v>
      </c>
      <c r="F187" s="13">
        <v>1205</v>
      </c>
      <c r="G187" s="13">
        <v>1392</v>
      </c>
      <c r="H187" s="13">
        <v>1553</v>
      </c>
      <c r="I187" s="13">
        <v>37510</v>
      </c>
      <c r="J187" s="13">
        <v>42900</v>
      </c>
      <c r="K187" s="13">
        <v>48235.000000000007</v>
      </c>
      <c r="L187" s="13">
        <v>53570.000000000007</v>
      </c>
      <c r="M187" s="13">
        <v>57860.000000000007</v>
      </c>
      <c r="N187" s="16">
        <v>62150.000000000007</v>
      </c>
      <c r="O187" s="16">
        <v>66440</v>
      </c>
      <c r="P187" s="16">
        <v>70730</v>
      </c>
      <c r="R187"/>
    </row>
    <row r="188" spans="1:18" s="11" customFormat="1" ht="15.75" customHeight="1" x14ac:dyDescent="0.45">
      <c r="A188" s="136" t="s">
        <v>168</v>
      </c>
      <c r="B188" s="136" t="s">
        <v>972</v>
      </c>
      <c r="C188" s="14">
        <v>0.5</v>
      </c>
      <c r="D188" s="13">
        <v>852</v>
      </c>
      <c r="E188" s="13">
        <v>913</v>
      </c>
      <c r="F188" s="13">
        <v>1096</v>
      </c>
      <c r="G188" s="13">
        <v>1266</v>
      </c>
      <c r="H188" s="13">
        <v>1412</v>
      </c>
      <c r="I188" s="15">
        <v>34100</v>
      </c>
      <c r="J188" s="15">
        <v>39000</v>
      </c>
      <c r="K188" s="15">
        <v>43850</v>
      </c>
      <c r="L188" s="15">
        <v>48700</v>
      </c>
      <c r="M188" s="15">
        <v>52600</v>
      </c>
      <c r="N188" s="15">
        <v>56500</v>
      </c>
      <c r="O188" s="15">
        <v>60400</v>
      </c>
      <c r="P188" s="15">
        <v>64300</v>
      </c>
      <c r="R188"/>
    </row>
    <row r="189" spans="1:18" s="11" customFormat="1" ht="15.75" customHeight="1" x14ac:dyDescent="0.45">
      <c r="A189" s="136" t="s">
        <v>168</v>
      </c>
      <c r="B189" s="136" t="s">
        <v>973</v>
      </c>
      <c r="C189" s="14">
        <v>0.45</v>
      </c>
      <c r="D189" s="13">
        <v>767</v>
      </c>
      <c r="E189" s="13">
        <v>822</v>
      </c>
      <c r="F189" s="13">
        <v>986</v>
      </c>
      <c r="G189" s="13">
        <v>1139</v>
      </c>
      <c r="H189" s="13">
        <v>1271</v>
      </c>
      <c r="I189" s="13">
        <v>30690</v>
      </c>
      <c r="J189" s="13">
        <v>35100</v>
      </c>
      <c r="K189" s="13">
        <v>39465</v>
      </c>
      <c r="L189" s="13">
        <v>43830</v>
      </c>
      <c r="M189" s="13">
        <v>47340</v>
      </c>
      <c r="N189" s="16">
        <v>50850</v>
      </c>
      <c r="O189" s="16">
        <v>54360</v>
      </c>
      <c r="P189" s="16">
        <v>57870</v>
      </c>
      <c r="R189"/>
    </row>
    <row r="190" spans="1:18" s="11" customFormat="1" ht="15.75" customHeight="1" x14ac:dyDescent="0.45">
      <c r="A190" s="136" t="s">
        <v>168</v>
      </c>
      <c r="B190" s="136" t="s">
        <v>974</v>
      </c>
      <c r="C190" s="14">
        <v>0.4</v>
      </c>
      <c r="D190" s="13">
        <v>682</v>
      </c>
      <c r="E190" s="13">
        <v>731</v>
      </c>
      <c r="F190" s="13">
        <v>877</v>
      </c>
      <c r="G190" s="13">
        <v>1013</v>
      </c>
      <c r="H190" s="13">
        <v>1130</v>
      </c>
      <c r="I190" s="13">
        <v>27280</v>
      </c>
      <c r="J190" s="13">
        <v>31200</v>
      </c>
      <c r="K190" s="13">
        <v>35080</v>
      </c>
      <c r="L190" s="13">
        <v>38960</v>
      </c>
      <c r="M190" s="13">
        <v>42080</v>
      </c>
      <c r="N190" s="16">
        <v>45200</v>
      </c>
      <c r="O190" s="16">
        <v>48320</v>
      </c>
      <c r="P190" s="16">
        <v>51440</v>
      </c>
      <c r="R190"/>
    </row>
    <row r="191" spans="1:18" s="11" customFormat="1" ht="15.75" customHeight="1" x14ac:dyDescent="0.45">
      <c r="A191" s="136" t="s">
        <v>168</v>
      </c>
      <c r="B191" s="136" t="s">
        <v>975</v>
      </c>
      <c r="C191" s="14">
        <v>0.3</v>
      </c>
      <c r="D191" s="13">
        <v>511</v>
      </c>
      <c r="E191" s="13">
        <v>548</v>
      </c>
      <c r="F191" s="13">
        <v>657</v>
      </c>
      <c r="G191" s="13">
        <v>759</v>
      </c>
      <c r="H191" s="13">
        <v>847</v>
      </c>
      <c r="I191" s="15">
        <v>20460</v>
      </c>
      <c r="J191" s="15">
        <v>23400</v>
      </c>
      <c r="K191" s="15">
        <v>26310</v>
      </c>
      <c r="L191" s="15">
        <v>29220</v>
      </c>
      <c r="M191" s="15">
        <v>31560</v>
      </c>
      <c r="N191" s="15">
        <v>33900</v>
      </c>
      <c r="O191" s="15">
        <v>36240</v>
      </c>
      <c r="P191" s="15">
        <v>38580</v>
      </c>
      <c r="R191"/>
    </row>
    <row r="192" spans="1:18" s="11" customFormat="1" ht="15.75" customHeight="1" x14ac:dyDescent="0.45">
      <c r="A192" s="136" t="s">
        <v>168</v>
      </c>
      <c r="B192" s="136" t="s">
        <v>976</v>
      </c>
      <c r="C192" s="14">
        <v>0.2</v>
      </c>
      <c r="D192" s="13">
        <v>341</v>
      </c>
      <c r="E192" s="13">
        <v>365</v>
      </c>
      <c r="F192" s="13">
        <v>438</v>
      </c>
      <c r="G192" s="13">
        <v>506</v>
      </c>
      <c r="H192" s="13">
        <v>565</v>
      </c>
      <c r="I192" s="15">
        <v>13640</v>
      </c>
      <c r="J192" s="15">
        <v>15600</v>
      </c>
      <c r="K192" s="15">
        <v>17540</v>
      </c>
      <c r="L192" s="15">
        <v>19480</v>
      </c>
      <c r="M192" s="15">
        <v>21040</v>
      </c>
      <c r="N192" s="15">
        <v>22600</v>
      </c>
      <c r="O192" s="15">
        <v>24160</v>
      </c>
      <c r="P192" s="15">
        <v>25720</v>
      </c>
      <c r="R192"/>
    </row>
    <row r="193" spans="1:18" s="11" customFormat="1" ht="15.75" customHeight="1" x14ac:dyDescent="0.45">
      <c r="A193" s="136" t="s">
        <v>169</v>
      </c>
      <c r="B193" s="136" t="s">
        <v>977</v>
      </c>
      <c r="C193" s="14">
        <v>1.2</v>
      </c>
      <c r="D193" s="13">
        <v>2046</v>
      </c>
      <c r="E193" s="13">
        <v>2193</v>
      </c>
      <c r="F193" s="13">
        <v>2631</v>
      </c>
      <c r="G193" s="13">
        <v>3039</v>
      </c>
      <c r="H193" s="13">
        <v>3390</v>
      </c>
      <c r="I193" s="13">
        <v>81840</v>
      </c>
      <c r="J193" s="13">
        <v>93600</v>
      </c>
      <c r="K193" s="13">
        <v>105240</v>
      </c>
      <c r="L193" s="13">
        <v>116880</v>
      </c>
      <c r="M193" s="13">
        <v>126240</v>
      </c>
      <c r="N193" s="13">
        <v>135600</v>
      </c>
      <c r="O193" s="13">
        <v>144960</v>
      </c>
      <c r="P193" s="13">
        <v>154320</v>
      </c>
      <c r="R193"/>
    </row>
    <row r="194" spans="1:18" s="11" customFormat="1" ht="15.75" customHeight="1" x14ac:dyDescent="0.45">
      <c r="A194" s="136" t="s">
        <v>169</v>
      </c>
      <c r="B194" s="136" t="s">
        <v>978</v>
      </c>
      <c r="C194" s="14">
        <v>1.1000000000000001</v>
      </c>
      <c r="D194" s="13">
        <v>1875</v>
      </c>
      <c r="E194" s="13">
        <v>2010</v>
      </c>
      <c r="F194" s="13">
        <v>2411</v>
      </c>
      <c r="G194" s="13">
        <v>2785</v>
      </c>
      <c r="H194" s="13">
        <v>3107</v>
      </c>
      <c r="I194" s="13">
        <v>75020</v>
      </c>
      <c r="J194" s="13">
        <v>85800</v>
      </c>
      <c r="K194" s="13">
        <v>96470.000000000015</v>
      </c>
      <c r="L194" s="13">
        <v>107140.00000000001</v>
      </c>
      <c r="M194" s="13">
        <v>115720.00000000001</v>
      </c>
      <c r="N194" s="13">
        <v>124300.00000000001</v>
      </c>
      <c r="O194" s="13">
        <v>132880</v>
      </c>
      <c r="P194" s="13">
        <v>141460</v>
      </c>
      <c r="R194"/>
    </row>
    <row r="195" spans="1:18" s="11" customFormat="1" ht="15.75" customHeight="1" x14ac:dyDescent="0.45">
      <c r="A195" s="136" t="s">
        <v>169</v>
      </c>
      <c r="B195" s="136" t="s">
        <v>979</v>
      </c>
      <c r="C195" s="14">
        <v>1</v>
      </c>
      <c r="D195" s="13">
        <v>1705</v>
      </c>
      <c r="E195" s="13">
        <v>1827</v>
      </c>
      <c r="F195" s="13">
        <v>2192</v>
      </c>
      <c r="G195" s="13">
        <v>2532</v>
      </c>
      <c r="H195" s="13">
        <v>2825</v>
      </c>
      <c r="I195" s="15">
        <v>68200</v>
      </c>
      <c r="J195" s="15">
        <v>78000</v>
      </c>
      <c r="K195" s="15">
        <v>87700</v>
      </c>
      <c r="L195" s="15">
        <v>97400</v>
      </c>
      <c r="M195" s="15">
        <v>105200</v>
      </c>
      <c r="N195" s="15">
        <v>113000</v>
      </c>
      <c r="O195" s="15">
        <v>120800</v>
      </c>
      <c r="P195" s="15">
        <v>128600</v>
      </c>
      <c r="R195"/>
    </row>
    <row r="196" spans="1:18" s="11" customFormat="1" ht="15.75" customHeight="1" x14ac:dyDescent="0.45">
      <c r="A196" s="136" t="s">
        <v>169</v>
      </c>
      <c r="B196" s="136" t="s">
        <v>980</v>
      </c>
      <c r="C196" s="14">
        <v>0.9</v>
      </c>
      <c r="D196" s="13">
        <v>1534</v>
      </c>
      <c r="E196" s="13">
        <v>1644</v>
      </c>
      <c r="F196" s="13">
        <v>1973</v>
      </c>
      <c r="G196" s="13">
        <v>2279</v>
      </c>
      <c r="H196" s="13">
        <v>2542</v>
      </c>
      <c r="I196" s="15">
        <v>61380</v>
      </c>
      <c r="J196" s="15">
        <v>70200</v>
      </c>
      <c r="K196" s="15">
        <v>78930</v>
      </c>
      <c r="L196" s="15">
        <v>87660</v>
      </c>
      <c r="M196" s="15">
        <v>94680</v>
      </c>
      <c r="N196" s="15">
        <v>101700</v>
      </c>
      <c r="O196" s="15">
        <v>108720</v>
      </c>
      <c r="P196" s="15">
        <v>115740</v>
      </c>
      <c r="R196"/>
    </row>
    <row r="197" spans="1:18" s="11" customFormat="1" ht="15.75" customHeight="1" x14ac:dyDescent="0.45">
      <c r="A197" s="136" t="s">
        <v>169</v>
      </c>
      <c r="B197" s="136" t="s">
        <v>981</v>
      </c>
      <c r="C197" s="14">
        <v>0.8</v>
      </c>
      <c r="D197" s="13">
        <v>1364</v>
      </c>
      <c r="E197" s="13">
        <v>1462</v>
      </c>
      <c r="F197" s="13">
        <v>1754</v>
      </c>
      <c r="G197" s="13">
        <v>2026</v>
      </c>
      <c r="H197" s="13">
        <v>2260</v>
      </c>
      <c r="I197" s="13">
        <v>54560</v>
      </c>
      <c r="J197" s="13">
        <v>62400</v>
      </c>
      <c r="K197" s="13">
        <v>70160</v>
      </c>
      <c r="L197" s="13">
        <v>77920</v>
      </c>
      <c r="M197" s="13">
        <v>84160</v>
      </c>
      <c r="N197" s="16">
        <v>90400</v>
      </c>
      <c r="O197" s="16">
        <v>96640</v>
      </c>
      <c r="P197" s="16">
        <v>102880</v>
      </c>
      <c r="R197"/>
    </row>
    <row r="198" spans="1:18" s="11" customFormat="1" ht="15.75" customHeight="1" x14ac:dyDescent="0.45">
      <c r="A198" s="136" t="s">
        <v>169</v>
      </c>
      <c r="B198" s="136" t="s">
        <v>982</v>
      </c>
      <c r="C198" s="14">
        <v>0.7</v>
      </c>
      <c r="D198" s="13">
        <v>1193</v>
      </c>
      <c r="E198" s="13">
        <v>1279</v>
      </c>
      <c r="F198" s="13">
        <v>1534</v>
      </c>
      <c r="G198" s="13">
        <v>1772</v>
      </c>
      <c r="H198" s="13">
        <v>1977</v>
      </c>
      <c r="I198" s="13">
        <v>47740</v>
      </c>
      <c r="J198" s="13">
        <v>54600</v>
      </c>
      <c r="K198" s="13">
        <v>61389.999999999993</v>
      </c>
      <c r="L198" s="13">
        <v>68180</v>
      </c>
      <c r="M198" s="13">
        <v>73640</v>
      </c>
      <c r="N198" s="16">
        <v>79100</v>
      </c>
      <c r="O198" s="16">
        <v>84560</v>
      </c>
      <c r="P198" s="16">
        <v>90020</v>
      </c>
      <c r="R198"/>
    </row>
    <row r="199" spans="1:18" s="11" customFormat="1" ht="15.75" customHeight="1" x14ac:dyDescent="0.45">
      <c r="A199" s="136" t="s">
        <v>169</v>
      </c>
      <c r="B199" s="136" t="s">
        <v>983</v>
      </c>
      <c r="C199" s="14">
        <v>0.6</v>
      </c>
      <c r="D199" s="13">
        <v>1023</v>
      </c>
      <c r="E199" s="13">
        <v>1096</v>
      </c>
      <c r="F199" s="13">
        <v>1315</v>
      </c>
      <c r="G199" s="13">
        <v>1519</v>
      </c>
      <c r="H199" s="13">
        <v>1695</v>
      </c>
      <c r="I199" s="13">
        <v>40920</v>
      </c>
      <c r="J199" s="13">
        <v>46800</v>
      </c>
      <c r="K199" s="13">
        <v>52620</v>
      </c>
      <c r="L199" s="13">
        <v>58440</v>
      </c>
      <c r="M199" s="13">
        <v>63120</v>
      </c>
      <c r="N199" s="16">
        <v>67800</v>
      </c>
      <c r="O199" s="16">
        <v>72480</v>
      </c>
      <c r="P199" s="16">
        <v>77160</v>
      </c>
      <c r="R199"/>
    </row>
    <row r="200" spans="1:18" s="11" customFormat="1" ht="15.75" customHeight="1" x14ac:dyDescent="0.45">
      <c r="A200" s="136" t="s">
        <v>169</v>
      </c>
      <c r="B200" s="136" t="s">
        <v>984</v>
      </c>
      <c r="C200" s="14">
        <v>0.55000000000000004</v>
      </c>
      <c r="D200" s="13">
        <v>937</v>
      </c>
      <c r="E200" s="13">
        <v>1005</v>
      </c>
      <c r="F200" s="13">
        <v>1205</v>
      </c>
      <c r="G200" s="13">
        <v>1392</v>
      </c>
      <c r="H200" s="13">
        <v>1553</v>
      </c>
      <c r="I200" s="13">
        <v>37510</v>
      </c>
      <c r="J200" s="13">
        <v>42900</v>
      </c>
      <c r="K200" s="13">
        <v>48235.000000000007</v>
      </c>
      <c r="L200" s="13">
        <v>53570.000000000007</v>
      </c>
      <c r="M200" s="13">
        <v>57860.000000000007</v>
      </c>
      <c r="N200" s="16">
        <v>62150.000000000007</v>
      </c>
      <c r="O200" s="16">
        <v>66440</v>
      </c>
      <c r="P200" s="16">
        <v>70730</v>
      </c>
      <c r="R200"/>
    </row>
    <row r="201" spans="1:18" s="11" customFormat="1" ht="15.75" customHeight="1" x14ac:dyDescent="0.45">
      <c r="A201" s="136" t="s">
        <v>169</v>
      </c>
      <c r="B201" s="136" t="s">
        <v>985</v>
      </c>
      <c r="C201" s="14">
        <v>0.5</v>
      </c>
      <c r="D201" s="13">
        <v>852</v>
      </c>
      <c r="E201" s="13">
        <v>913</v>
      </c>
      <c r="F201" s="13">
        <v>1096</v>
      </c>
      <c r="G201" s="13">
        <v>1266</v>
      </c>
      <c r="H201" s="13">
        <v>1412</v>
      </c>
      <c r="I201" s="15">
        <v>34100</v>
      </c>
      <c r="J201" s="15">
        <v>39000</v>
      </c>
      <c r="K201" s="15">
        <v>43850</v>
      </c>
      <c r="L201" s="15">
        <v>48700</v>
      </c>
      <c r="M201" s="15">
        <v>52600</v>
      </c>
      <c r="N201" s="15">
        <v>56500</v>
      </c>
      <c r="O201" s="15">
        <v>60400</v>
      </c>
      <c r="P201" s="15">
        <v>64300</v>
      </c>
      <c r="R201"/>
    </row>
    <row r="202" spans="1:18" s="11" customFormat="1" ht="15.75" customHeight="1" x14ac:dyDescent="0.45">
      <c r="A202" s="136" t="s">
        <v>169</v>
      </c>
      <c r="B202" s="136" t="s">
        <v>986</v>
      </c>
      <c r="C202" s="14">
        <v>0.45</v>
      </c>
      <c r="D202" s="13">
        <v>767</v>
      </c>
      <c r="E202" s="13">
        <v>822</v>
      </c>
      <c r="F202" s="13">
        <v>986</v>
      </c>
      <c r="G202" s="13">
        <v>1139</v>
      </c>
      <c r="H202" s="13">
        <v>1271</v>
      </c>
      <c r="I202" s="15">
        <v>30690</v>
      </c>
      <c r="J202" s="15">
        <v>35100</v>
      </c>
      <c r="K202" s="15">
        <v>39465</v>
      </c>
      <c r="L202" s="15">
        <v>43830</v>
      </c>
      <c r="M202" s="15">
        <v>47340</v>
      </c>
      <c r="N202" s="15">
        <v>50850</v>
      </c>
      <c r="O202" s="15">
        <v>54360</v>
      </c>
      <c r="P202" s="15">
        <v>57870</v>
      </c>
      <c r="R202"/>
    </row>
    <row r="203" spans="1:18" s="11" customFormat="1" ht="15.75" customHeight="1" x14ac:dyDescent="0.45">
      <c r="A203" s="136" t="s">
        <v>169</v>
      </c>
      <c r="B203" s="136" t="s">
        <v>987</v>
      </c>
      <c r="C203" s="14">
        <v>0.4</v>
      </c>
      <c r="D203" s="13">
        <v>682</v>
      </c>
      <c r="E203" s="13">
        <v>731</v>
      </c>
      <c r="F203" s="13">
        <v>877</v>
      </c>
      <c r="G203" s="13">
        <v>1013</v>
      </c>
      <c r="H203" s="13">
        <v>1130</v>
      </c>
      <c r="I203" s="13">
        <v>27280</v>
      </c>
      <c r="J203" s="13">
        <v>31200</v>
      </c>
      <c r="K203" s="13">
        <v>35080</v>
      </c>
      <c r="L203" s="13">
        <v>38960</v>
      </c>
      <c r="M203" s="13">
        <v>42080</v>
      </c>
      <c r="N203" s="13">
        <v>45200</v>
      </c>
      <c r="O203" s="13">
        <v>48320</v>
      </c>
      <c r="P203" s="13">
        <v>51440</v>
      </c>
      <c r="R203"/>
    </row>
    <row r="204" spans="1:18" s="11" customFormat="1" ht="15.75" customHeight="1" x14ac:dyDescent="0.45">
      <c r="A204" s="136" t="s">
        <v>169</v>
      </c>
      <c r="B204" s="136" t="s">
        <v>988</v>
      </c>
      <c r="C204" s="14">
        <v>0.3</v>
      </c>
      <c r="D204" s="13">
        <v>511</v>
      </c>
      <c r="E204" s="13">
        <v>548</v>
      </c>
      <c r="F204" s="13">
        <v>657</v>
      </c>
      <c r="G204" s="13">
        <v>759</v>
      </c>
      <c r="H204" s="13">
        <v>847</v>
      </c>
      <c r="I204" s="13">
        <v>20460</v>
      </c>
      <c r="J204" s="13">
        <v>23400</v>
      </c>
      <c r="K204" s="13">
        <v>26310</v>
      </c>
      <c r="L204" s="13">
        <v>29220</v>
      </c>
      <c r="M204" s="13">
        <v>31560</v>
      </c>
      <c r="N204" s="13">
        <v>33900</v>
      </c>
      <c r="O204" s="13">
        <v>36240</v>
      </c>
      <c r="P204" s="13">
        <v>38580</v>
      </c>
      <c r="R204"/>
    </row>
    <row r="205" spans="1:18" s="11" customFormat="1" ht="15.75" customHeight="1" x14ac:dyDescent="0.45">
      <c r="A205" s="136" t="s">
        <v>169</v>
      </c>
      <c r="B205" s="136" t="s">
        <v>989</v>
      </c>
      <c r="C205" s="14">
        <v>0.2</v>
      </c>
      <c r="D205" s="13">
        <v>341</v>
      </c>
      <c r="E205" s="13">
        <v>365</v>
      </c>
      <c r="F205" s="13">
        <v>438</v>
      </c>
      <c r="G205" s="13">
        <v>506</v>
      </c>
      <c r="H205" s="13">
        <v>565</v>
      </c>
      <c r="I205" s="15">
        <v>13640</v>
      </c>
      <c r="J205" s="15">
        <v>15600</v>
      </c>
      <c r="K205" s="15">
        <v>17540</v>
      </c>
      <c r="L205" s="15">
        <v>19480</v>
      </c>
      <c r="M205" s="15">
        <v>21040</v>
      </c>
      <c r="N205" s="15">
        <v>22600</v>
      </c>
      <c r="O205" s="15">
        <v>24160</v>
      </c>
      <c r="P205" s="15">
        <v>25720</v>
      </c>
      <c r="R205"/>
    </row>
    <row r="206" spans="1:18" s="11" customFormat="1" ht="15.75" customHeight="1" x14ac:dyDescent="0.45">
      <c r="A206" s="136" t="s">
        <v>170</v>
      </c>
      <c r="B206" s="136" t="s">
        <v>990</v>
      </c>
      <c r="C206" s="14">
        <v>1.2</v>
      </c>
      <c r="D206" s="13">
        <v>2046</v>
      </c>
      <c r="E206" s="13">
        <v>2193</v>
      </c>
      <c r="F206" s="13">
        <v>2631</v>
      </c>
      <c r="G206" s="13">
        <v>3039</v>
      </c>
      <c r="H206" s="13">
        <v>3390</v>
      </c>
      <c r="I206" s="15">
        <v>81840</v>
      </c>
      <c r="J206" s="15">
        <v>93600</v>
      </c>
      <c r="K206" s="15">
        <v>105240</v>
      </c>
      <c r="L206" s="15">
        <v>116880</v>
      </c>
      <c r="M206" s="15">
        <v>126240</v>
      </c>
      <c r="N206" s="15">
        <v>135600</v>
      </c>
      <c r="O206" s="15">
        <v>144960</v>
      </c>
      <c r="P206" s="15">
        <v>154320</v>
      </c>
      <c r="R206"/>
    </row>
    <row r="207" spans="1:18" s="11" customFormat="1" ht="15.75" customHeight="1" x14ac:dyDescent="0.45">
      <c r="A207" s="136" t="s">
        <v>170</v>
      </c>
      <c r="B207" s="136" t="s">
        <v>991</v>
      </c>
      <c r="C207" s="14">
        <v>1.1000000000000001</v>
      </c>
      <c r="D207" s="13">
        <v>1875</v>
      </c>
      <c r="E207" s="13">
        <v>2010</v>
      </c>
      <c r="F207" s="13">
        <v>2411</v>
      </c>
      <c r="G207" s="13">
        <v>2785</v>
      </c>
      <c r="H207" s="13">
        <v>3107</v>
      </c>
      <c r="I207" s="13">
        <v>75020</v>
      </c>
      <c r="J207" s="13">
        <v>85800</v>
      </c>
      <c r="K207" s="13">
        <v>96470.000000000015</v>
      </c>
      <c r="L207" s="13">
        <v>107140.00000000001</v>
      </c>
      <c r="M207" s="13">
        <v>115720.00000000001</v>
      </c>
      <c r="N207" s="16">
        <v>124300.00000000001</v>
      </c>
      <c r="O207" s="16">
        <v>132880</v>
      </c>
      <c r="P207" s="16">
        <v>141460</v>
      </c>
      <c r="R207"/>
    </row>
    <row r="208" spans="1:18" s="11" customFormat="1" ht="15.75" customHeight="1" x14ac:dyDescent="0.45">
      <c r="A208" s="136" t="s">
        <v>170</v>
      </c>
      <c r="B208" s="136" t="s">
        <v>992</v>
      </c>
      <c r="C208" s="14">
        <v>1</v>
      </c>
      <c r="D208" s="13">
        <v>1705</v>
      </c>
      <c r="E208" s="13">
        <v>1827</v>
      </c>
      <c r="F208" s="13">
        <v>2192</v>
      </c>
      <c r="G208" s="13">
        <v>2532</v>
      </c>
      <c r="H208" s="13">
        <v>2825</v>
      </c>
      <c r="I208" s="13">
        <v>68200</v>
      </c>
      <c r="J208" s="13">
        <v>78000</v>
      </c>
      <c r="K208" s="13">
        <v>87700</v>
      </c>
      <c r="L208" s="13">
        <v>97400</v>
      </c>
      <c r="M208" s="13">
        <v>105200</v>
      </c>
      <c r="N208" s="13">
        <v>113000</v>
      </c>
      <c r="O208" s="13">
        <v>120800</v>
      </c>
      <c r="P208" s="13">
        <v>128600</v>
      </c>
      <c r="R208"/>
    </row>
    <row r="209" spans="1:18" s="11" customFormat="1" ht="15.75" customHeight="1" x14ac:dyDescent="0.45">
      <c r="A209" s="136" t="s">
        <v>170</v>
      </c>
      <c r="B209" s="136" t="s">
        <v>993</v>
      </c>
      <c r="C209" s="14">
        <v>0.9</v>
      </c>
      <c r="D209" s="13">
        <v>1534</v>
      </c>
      <c r="E209" s="13">
        <v>1644</v>
      </c>
      <c r="F209" s="13">
        <v>1973</v>
      </c>
      <c r="G209" s="13">
        <v>2279</v>
      </c>
      <c r="H209" s="13">
        <v>2542</v>
      </c>
      <c r="I209" s="13">
        <v>61380</v>
      </c>
      <c r="J209" s="13">
        <v>70200</v>
      </c>
      <c r="K209" s="13">
        <v>78930</v>
      </c>
      <c r="L209" s="13">
        <v>87660</v>
      </c>
      <c r="M209" s="13">
        <v>94680</v>
      </c>
      <c r="N209" s="16">
        <v>101700</v>
      </c>
      <c r="O209" s="16">
        <v>108720</v>
      </c>
      <c r="P209" s="16">
        <v>115740</v>
      </c>
      <c r="R209"/>
    </row>
    <row r="210" spans="1:18" s="11" customFormat="1" ht="15.75" customHeight="1" x14ac:dyDescent="0.45">
      <c r="A210" s="136" t="s">
        <v>170</v>
      </c>
      <c r="B210" s="136" t="s">
        <v>994</v>
      </c>
      <c r="C210" s="14">
        <v>0.8</v>
      </c>
      <c r="D210" s="13">
        <v>1364</v>
      </c>
      <c r="E210" s="13">
        <v>1462</v>
      </c>
      <c r="F210" s="13">
        <v>1754</v>
      </c>
      <c r="G210" s="13">
        <v>2026</v>
      </c>
      <c r="H210" s="13">
        <v>2260</v>
      </c>
      <c r="I210" s="13">
        <v>54560</v>
      </c>
      <c r="J210" s="13">
        <v>62400</v>
      </c>
      <c r="K210" s="13">
        <v>70160</v>
      </c>
      <c r="L210" s="13">
        <v>77920</v>
      </c>
      <c r="M210" s="13">
        <v>84160</v>
      </c>
      <c r="N210" s="16">
        <v>90400</v>
      </c>
      <c r="O210" s="16">
        <v>96640</v>
      </c>
      <c r="P210" s="16">
        <v>102880</v>
      </c>
      <c r="R210"/>
    </row>
    <row r="211" spans="1:18" s="11" customFormat="1" ht="15.75" customHeight="1" x14ac:dyDescent="0.45">
      <c r="A211" s="136" t="s">
        <v>170</v>
      </c>
      <c r="B211" s="136" t="s">
        <v>995</v>
      </c>
      <c r="C211" s="14">
        <v>0.7</v>
      </c>
      <c r="D211" s="13">
        <v>1193</v>
      </c>
      <c r="E211" s="13">
        <v>1279</v>
      </c>
      <c r="F211" s="13">
        <v>1534</v>
      </c>
      <c r="G211" s="13">
        <v>1772</v>
      </c>
      <c r="H211" s="13">
        <v>1977</v>
      </c>
      <c r="I211" s="15">
        <v>47740</v>
      </c>
      <c r="J211" s="15">
        <v>54600</v>
      </c>
      <c r="K211" s="15">
        <v>61389.999999999993</v>
      </c>
      <c r="L211" s="15">
        <v>68180</v>
      </c>
      <c r="M211" s="15">
        <v>73640</v>
      </c>
      <c r="N211" s="15">
        <v>79100</v>
      </c>
      <c r="O211" s="15">
        <v>84560</v>
      </c>
      <c r="P211" s="15">
        <v>90020</v>
      </c>
      <c r="R211"/>
    </row>
    <row r="212" spans="1:18" s="11" customFormat="1" ht="15.75" customHeight="1" x14ac:dyDescent="0.45">
      <c r="A212" s="136" t="s">
        <v>170</v>
      </c>
      <c r="B212" s="136" t="s">
        <v>996</v>
      </c>
      <c r="C212" s="14">
        <v>0.6</v>
      </c>
      <c r="D212" s="13">
        <v>1023</v>
      </c>
      <c r="E212" s="13">
        <v>1096</v>
      </c>
      <c r="F212" s="13">
        <v>1315</v>
      </c>
      <c r="G212" s="13">
        <v>1519</v>
      </c>
      <c r="H212" s="13">
        <v>1695</v>
      </c>
      <c r="I212" s="15">
        <v>40920</v>
      </c>
      <c r="J212" s="15">
        <v>46800</v>
      </c>
      <c r="K212" s="15">
        <v>52620</v>
      </c>
      <c r="L212" s="15">
        <v>58440</v>
      </c>
      <c r="M212" s="15">
        <v>63120</v>
      </c>
      <c r="N212" s="15">
        <v>67800</v>
      </c>
      <c r="O212" s="15">
        <v>72480</v>
      </c>
      <c r="P212" s="15">
        <v>77160</v>
      </c>
      <c r="R212"/>
    </row>
    <row r="213" spans="1:18" s="11" customFormat="1" ht="15.75" customHeight="1" x14ac:dyDescent="0.45">
      <c r="A213" s="136" t="s">
        <v>170</v>
      </c>
      <c r="B213" s="136" t="s">
        <v>997</v>
      </c>
      <c r="C213" s="14">
        <v>0.55000000000000004</v>
      </c>
      <c r="D213" s="13">
        <v>937</v>
      </c>
      <c r="E213" s="13">
        <v>1005</v>
      </c>
      <c r="F213" s="13">
        <v>1205</v>
      </c>
      <c r="G213" s="13">
        <v>1392</v>
      </c>
      <c r="H213" s="13">
        <v>1553</v>
      </c>
      <c r="I213" s="13">
        <v>37510</v>
      </c>
      <c r="J213" s="13">
        <v>42900</v>
      </c>
      <c r="K213" s="13">
        <v>48235.000000000007</v>
      </c>
      <c r="L213" s="13">
        <v>53570.000000000007</v>
      </c>
      <c r="M213" s="13">
        <v>57860.000000000007</v>
      </c>
      <c r="N213" s="13">
        <v>62150.000000000007</v>
      </c>
      <c r="O213" s="13">
        <v>66440</v>
      </c>
      <c r="P213" s="13">
        <v>70730</v>
      </c>
      <c r="R213"/>
    </row>
    <row r="214" spans="1:18" s="11" customFormat="1" ht="15.75" customHeight="1" x14ac:dyDescent="0.45">
      <c r="A214" s="136" t="s">
        <v>170</v>
      </c>
      <c r="B214" s="136" t="s">
        <v>998</v>
      </c>
      <c r="C214" s="14">
        <v>0.5</v>
      </c>
      <c r="D214" s="13">
        <v>852</v>
      </c>
      <c r="E214" s="13">
        <v>913</v>
      </c>
      <c r="F214" s="13">
        <v>1096</v>
      </c>
      <c r="G214" s="13">
        <v>1266</v>
      </c>
      <c r="H214" s="13">
        <v>1412</v>
      </c>
      <c r="I214" s="13">
        <v>34100</v>
      </c>
      <c r="J214" s="13">
        <v>39000</v>
      </c>
      <c r="K214" s="13">
        <v>43850</v>
      </c>
      <c r="L214" s="13">
        <v>48700</v>
      </c>
      <c r="M214" s="13">
        <v>52600</v>
      </c>
      <c r="N214" s="13">
        <v>56500</v>
      </c>
      <c r="O214" s="13">
        <v>60400</v>
      </c>
      <c r="P214" s="13">
        <v>64300</v>
      </c>
      <c r="R214"/>
    </row>
    <row r="215" spans="1:18" s="11" customFormat="1" ht="15.75" customHeight="1" x14ac:dyDescent="0.45">
      <c r="A215" s="136" t="s">
        <v>170</v>
      </c>
      <c r="B215" s="136" t="s">
        <v>999</v>
      </c>
      <c r="C215" s="14">
        <v>0.45</v>
      </c>
      <c r="D215" s="13">
        <v>767</v>
      </c>
      <c r="E215" s="13">
        <v>822</v>
      </c>
      <c r="F215" s="13">
        <v>986</v>
      </c>
      <c r="G215" s="13">
        <v>1139</v>
      </c>
      <c r="H215" s="13">
        <v>1271</v>
      </c>
      <c r="I215" s="15">
        <v>30690</v>
      </c>
      <c r="J215" s="15">
        <v>35100</v>
      </c>
      <c r="K215" s="15">
        <v>39465</v>
      </c>
      <c r="L215" s="15">
        <v>43830</v>
      </c>
      <c r="M215" s="15">
        <v>47340</v>
      </c>
      <c r="N215" s="15">
        <v>50850</v>
      </c>
      <c r="O215" s="15">
        <v>54360</v>
      </c>
      <c r="P215" s="15">
        <v>57870</v>
      </c>
      <c r="R215"/>
    </row>
    <row r="216" spans="1:18" s="11" customFormat="1" ht="15.75" customHeight="1" x14ac:dyDescent="0.45">
      <c r="A216" s="136" t="s">
        <v>170</v>
      </c>
      <c r="B216" s="136" t="s">
        <v>1000</v>
      </c>
      <c r="C216" s="14">
        <v>0.4</v>
      </c>
      <c r="D216" s="13">
        <v>682</v>
      </c>
      <c r="E216" s="13">
        <v>731</v>
      </c>
      <c r="F216" s="13">
        <v>877</v>
      </c>
      <c r="G216" s="13">
        <v>1013</v>
      </c>
      <c r="H216" s="13">
        <v>1130</v>
      </c>
      <c r="I216" s="15">
        <v>27280</v>
      </c>
      <c r="J216" s="15">
        <v>31200</v>
      </c>
      <c r="K216" s="15">
        <v>35080</v>
      </c>
      <c r="L216" s="15">
        <v>38960</v>
      </c>
      <c r="M216" s="15">
        <v>42080</v>
      </c>
      <c r="N216" s="15">
        <v>45200</v>
      </c>
      <c r="O216" s="15">
        <v>48320</v>
      </c>
      <c r="P216" s="15">
        <v>51440</v>
      </c>
      <c r="R216"/>
    </row>
    <row r="217" spans="1:18" s="11" customFormat="1" ht="15.75" customHeight="1" x14ac:dyDescent="0.45">
      <c r="A217" s="136" t="s">
        <v>170</v>
      </c>
      <c r="B217" s="136" t="s">
        <v>1001</v>
      </c>
      <c r="C217" s="14">
        <v>0.3</v>
      </c>
      <c r="D217" s="13">
        <v>511</v>
      </c>
      <c r="E217" s="13">
        <v>548</v>
      </c>
      <c r="F217" s="13">
        <v>657</v>
      </c>
      <c r="G217" s="13">
        <v>759</v>
      </c>
      <c r="H217" s="13">
        <v>847</v>
      </c>
      <c r="I217" s="13">
        <v>20460</v>
      </c>
      <c r="J217" s="13">
        <v>23400</v>
      </c>
      <c r="K217" s="13">
        <v>26310</v>
      </c>
      <c r="L217" s="13">
        <v>29220</v>
      </c>
      <c r="M217" s="13">
        <v>31560</v>
      </c>
      <c r="N217" s="16">
        <v>33900</v>
      </c>
      <c r="O217" s="16">
        <v>36240</v>
      </c>
      <c r="P217" s="16">
        <v>38580</v>
      </c>
      <c r="R217"/>
    </row>
    <row r="218" spans="1:18" s="11" customFormat="1" ht="15.75" customHeight="1" x14ac:dyDescent="0.45">
      <c r="A218" s="136" t="s">
        <v>170</v>
      </c>
      <c r="B218" s="136" t="s">
        <v>1002</v>
      </c>
      <c r="C218" s="14">
        <v>0.2</v>
      </c>
      <c r="D218" s="13">
        <v>341</v>
      </c>
      <c r="E218" s="13">
        <v>365</v>
      </c>
      <c r="F218" s="13">
        <v>438</v>
      </c>
      <c r="G218" s="13">
        <v>506</v>
      </c>
      <c r="H218" s="13">
        <v>565</v>
      </c>
      <c r="I218" s="15">
        <v>13640</v>
      </c>
      <c r="J218" s="15">
        <v>15600</v>
      </c>
      <c r="K218" s="15">
        <v>17540</v>
      </c>
      <c r="L218" s="15">
        <v>19480</v>
      </c>
      <c r="M218" s="15">
        <v>21040</v>
      </c>
      <c r="N218" s="15">
        <v>22600</v>
      </c>
      <c r="O218" s="15">
        <v>24160</v>
      </c>
      <c r="P218" s="15">
        <v>25720</v>
      </c>
      <c r="R218"/>
    </row>
    <row r="219" spans="1:18" s="11" customFormat="1" ht="15.75" customHeight="1" x14ac:dyDescent="0.45">
      <c r="A219" s="136" t="s">
        <v>171</v>
      </c>
      <c r="B219" s="136" t="s">
        <v>1003</v>
      </c>
      <c r="C219" s="14">
        <v>1.2</v>
      </c>
      <c r="D219" s="13">
        <v>3024</v>
      </c>
      <c r="E219" s="13">
        <v>3240</v>
      </c>
      <c r="F219" s="13">
        <v>3888</v>
      </c>
      <c r="G219" s="13">
        <v>4494</v>
      </c>
      <c r="H219" s="13">
        <v>5013</v>
      </c>
      <c r="I219" s="13">
        <v>120960</v>
      </c>
      <c r="J219" s="13">
        <v>138240</v>
      </c>
      <c r="K219" s="13">
        <v>155520</v>
      </c>
      <c r="L219" s="13">
        <v>172800</v>
      </c>
      <c r="M219" s="13">
        <v>186720</v>
      </c>
      <c r="N219" s="16">
        <v>200520</v>
      </c>
      <c r="O219" s="16">
        <v>214320</v>
      </c>
      <c r="P219" s="16">
        <v>228120</v>
      </c>
      <c r="R219"/>
    </row>
    <row r="220" spans="1:18" s="11" customFormat="1" ht="15.75" customHeight="1" x14ac:dyDescent="0.45">
      <c r="A220" s="136" t="s">
        <v>171</v>
      </c>
      <c r="B220" s="136" t="s">
        <v>1004</v>
      </c>
      <c r="C220" s="14">
        <v>1.1000000000000001</v>
      </c>
      <c r="D220" s="13">
        <v>2772</v>
      </c>
      <c r="E220" s="13">
        <v>2970</v>
      </c>
      <c r="F220" s="13">
        <v>3564</v>
      </c>
      <c r="G220" s="13">
        <v>4119</v>
      </c>
      <c r="H220" s="13">
        <v>4595</v>
      </c>
      <c r="I220" s="13">
        <v>110880.00000000001</v>
      </c>
      <c r="J220" s="13">
        <v>126720.00000000001</v>
      </c>
      <c r="K220" s="13">
        <v>142560</v>
      </c>
      <c r="L220" s="13">
        <v>158400</v>
      </c>
      <c r="M220" s="13">
        <v>171160</v>
      </c>
      <c r="N220" s="16">
        <v>183810.00000000003</v>
      </c>
      <c r="O220" s="16">
        <v>196460.00000000003</v>
      </c>
      <c r="P220" s="16">
        <v>209110.00000000003</v>
      </c>
      <c r="R220"/>
    </row>
    <row r="221" spans="1:18" s="11" customFormat="1" ht="15.75" customHeight="1" x14ac:dyDescent="0.45">
      <c r="A221" s="136" t="s">
        <v>171</v>
      </c>
      <c r="B221" s="136" t="s">
        <v>1005</v>
      </c>
      <c r="C221" s="14">
        <v>1</v>
      </c>
      <c r="D221" s="13">
        <v>2520</v>
      </c>
      <c r="E221" s="13">
        <v>2700</v>
      </c>
      <c r="F221" s="13">
        <v>3240</v>
      </c>
      <c r="G221" s="13">
        <v>3745</v>
      </c>
      <c r="H221" s="13">
        <v>4177</v>
      </c>
      <c r="I221" s="15">
        <v>100800</v>
      </c>
      <c r="J221" s="15">
        <v>115200</v>
      </c>
      <c r="K221" s="15">
        <v>129600</v>
      </c>
      <c r="L221" s="15">
        <v>144000</v>
      </c>
      <c r="M221" s="15">
        <v>155600</v>
      </c>
      <c r="N221" s="15">
        <v>167100</v>
      </c>
      <c r="O221" s="15">
        <v>178600</v>
      </c>
      <c r="P221" s="15">
        <v>190100</v>
      </c>
      <c r="R221"/>
    </row>
    <row r="222" spans="1:18" s="11" customFormat="1" ht="15.75" customHeight="1" x14ac:dyDescent="0.45">
      <c r="A222" s="136" t="s">
        <v>171</v>
      </c>
      <c r="B222" s="136" t="s">
        <v>1006</v>
      </c>
      <c r="C222" s="14">
        <v>0.9</v>
      </c>
      <c r="D222" s="13">
        <v>2268</v>
      </c>
      <c r="E222" s="13">
        <v>2430</v>
      </c>
      <c r="F222" s="13">
        <v>2916</v>
      </c>
      <c r="G222" s="13">
        <v>3370</v>
      </c>
      <c r="H222" s="13">
        <v>3759</v>
      </c>
      <c r="I222" s="15">
        <v>90720</v>
      </c>
      <c r="J222" s="15">
        <v>103680</v>
      </c>
      <c r="K222" s="15">
        <v>116640</v>
      </c>
      <c r="L222" s="15">
        <v>129600</v>
      </c>
      <c r="M222" s="15">
        <v>140040</v>
      </c>
      <c r="N222" s="15">
        <v>150390</v>
      </c>
      <c r="O222" s="15">
        <v>160740</v>
      </c>
      <c r="P222" s="15">
        <v>171090</v>
      </c>
      <c r="R222"/>
    </row>
    <row r="223" spans="1:18" s="11" customFormat="1" ht="15.75" customHeight="1" x14ac:dyDescent="0.45">
      <c r="A223" s="136" t="s">
        <v>171</v>
      </c>
      <c r="B223" s="136" t="s">
        <v>1007</v>
      </c>
      <c r="C223" s="14">
        <v>0.8</v>
      </c>
      <c r="D223" s="13">
        <v>2016</v>
      </c>
      <c r="E223" s="13">
        <v>2160</v>
      </c>
      <c r="F223" s="13">
        <v>2592</v>
      </c>
      <c r="G223" s="13">
        <v>2996</v>
      </c>
      <c r="H223" s="13">
        <v>3342</v>
      </c>
      <c r="I223" s="13">
        <v>80640</v>
      </c>
      <c r="J223" s="13">
        <v>92160</v>
      </c>
      <c r="K223" s="13">
        <v>103680</v>
      </c>
      <c r="L223" s="13">
        <v>115200</v>
      </c>
      <c r="M223" s="13">
        <v>124480</v>
      </c>
      <c r="N223" s="13">
        <v>133680</v>
      </c>
      <c r="O223" s="13">
        <v>142880</v>
      </c>
      <c r="P223" s="13">
        <v>152080</v>
      </c>
      <c r="R223"/>
    </row>
    <row r="224" spans="1:18" s="11" customFormat="1" ht="15.75" customHeight="1" x14ac:dyDescent="0.45">
      <c r="A224" s="136" t="s">
        <v>171</v>
      </c>
      <c r="B224" s="136" t="s">
        <v>1008</v>
      </c>
      <c r="C224" s="14">
        <v>0.7</v>
      </c>
      <c r="D224" s="13">
        <v>1764</v>
      </c>
      <c r="E224" s="13">
        <v>1890</v>
      </c>
      <c r="F224" s="13">
        <v>2268</v>
      </c>
      <c r="G224" s="13">
        <v>2621</v>
      </c>
      <c r="H224" s="13">
        <v>2924</v>
      </c>
      <c r="I224" s="13">
        <v>70560</v>
      </c>
      <c r="J224" s="13">
        <v>80640</v>
      </c>
      <c r="K224" s="13">
        <v>90720</v>
      </c>
      <c r="L224" s="13">
        <v>100800</v>
      </c>
      <c r="M224" s="13">
        <v>108920</v>
      </c>
      <c r="N224" s="13">
        <v>116969.99999999999</v>
      </c>
      <c r="O224" s="13">
        <v>125019.99999999999</v>
      </c>
      <c r="P224" s="13">
        <v>133070</v>
      </c>
      <c r="R224"/>
    </row>
    <row r="225" spans="1:18" s="11" customFormat="1" ht="15.75" customHeight="1" x14ac:dyDescent="0.45">
      <c r="A225" s="136" t="s">
        <v>171</v>
      </c>
      <c r="B225" s="136" t="s">
        <v>1009</v>
      </c>
      <c r="C225" s="14">
        <v>0.6</v>
      </c>
      <c r="D225" s="13">
        <v>1512</v>
      </c>
      <c r="E225" s="13">
        <v>1620</v>
      </c>
      <c r="F225" s="13">
        <v>1944</v>
      </c>
      <c r="G225" s="13">
        <v>2247</v>
      </c>
      <c r="H225" s="13">
        <v>2506</v>
      </c>
      <c r="I225" s="15">
        <v>60480</v>
      </c>
      <c r="J225" s="15">
        <v>69120</v>
      </c>
      <c r="K225" s="15">
        <v>77760</v>
      </c>
      <c r="L225" s="15">
        <v>86400</v>
      </c>
      <c r="M225" s="15">
        <v>93360</v>
      </c>
      <c r="N225" s="15">
        <v>100260</v>
      </c>
      <c r="O225" s="15">
        <v>107160</v>
      </c>
      <c r="P225" s="15">
        <v>114060</v>
      </c>
      <c r="R225"/>
    </row>
    <row r="226" spans="1:18" s="11" customFormat="1" ht="15.75" customHeight="1" x14ac:dyDescent="0.45">
      <c r="A226" s="136" t="s">
        <v>171</v>
      </c>
      <c r="B226" s="136" t="s">
        <v>1010</v>
      </c>
      <c r="C226" s="14">
        <v>0.55000000000000004</v>
      </c>
      <c r="D226" s="13">
        <v>1386</v>
      </c>
      <c r="E226" s="13">
        <v>1485</v>
      </c>
      <c r="F226" s="13">
        <v>1782</v>
      </c>
      <c r="G226" s="13">
        <v>2059</v>
      </c>
      <c r="H226" s="13">
        <v>2297</v>
      </c>
      <c r="I226" s="15">
        <v>55440.000000000007</v>
      </c>
      <c r="J226" s="15">
        <v>63360.000000000007</v>
      </c>
      <c r="K226" s="15">
        <v>71280</v>
      </c>
      <c r="L226" s="15">
        <v>79200</v>
      </c>
      <c r="M226" s="15">
        <v>85580</v>
      </c>
      <c r="N226" s="15">
        <v>91905.000000000015</v>
      </c>
      <c r="O226" s="15">
        <v>98230.000000000015</v>
      </c>
      <c r="P226" s="15">
        <v>104555.00000000001</v>
      </c>
      <c r="R226"/>
    </row>
    <row r="227" spans="1:18" s="11" customFormat="1" ht="15.75" customHeight="1" x14ac:dyDescent="0.45">
      <c r="A227" s="136" t="s">
        <v>171</v>
      </c>
      <c r="B227" s="136" t="s">
        <v>1011</v>
      </c>
      <c r="C227" s="14">
        <v>0.5</v>
      </c>
      <c r="D227" s="13">
        <v>1260</v>
      </c>
      <c r="E227" s="13">
        <v>1350</v>
      </c>
      <c r="F227" s="13">
        <v>1620</v>
      </c>
      <c r="G227" s="13">
        <v>1872</v>
      </c>
      <c r="H227" s="13">
        <v>2088</v>
      </c>
      <c r="I227" s="13">
        <v>50400</v>
      </c>
      <c r="J227" s="13">
        <v>57600</v>
      </c>
      <c r="K227" s="13">
        <v>64800</v>
      </c>
      <c r="L227" s="13">
        <v>72000</v>
      </c>
      <c r="M227" s="13">
        <v>77800</v>
      </c>
      <c r="N227" s="16">
        <v>83550</v>
      </c>
      <c r="O227" s="16">
        <v>89300</v>
      </c>
      <c r="P227" s="16">
        <v>95050</v>
      </c>
      <c r="R227"/>
    </row>
    <row r="228" spans="1:18" s="11" customFormat="1" ht="15.75" customHeight="1" x14ac:dyDescent="0.45">
      <c r="A228" s="136" t="s">
        <v>171</v>
      </c>
      <c r="B228" s="136" t="s">
        <v>1012</v>
      </c>
      <c r="C228" s="14">
        <v>0.45</v>
      </c>
      <c r="D228" s="13">
        <v>1134</v>
      </c>
      <c r="E228" s="13">
        <v>1215</v>
      </c>
      <c r="F228" s="13">
        <v>1458</v>
      </c>
      <c r="G228" s="13">
        <v>1685</v>
      </c>
      <c r="H228" s="13">
        <v>1879</v>
      </c>
      <c r="I228" s="13">
        <v>45360</v>
      </c>
      <c r="J228" s="13">
        <v>51840</v>
      </c>
      <c r="K228" s="13">
        <v>58320</v>
      </c>
      <c r="L228" s="13">
        <v>64800</v>
      </c>
      <c r="M228" s="13">
        <v>70020</v>
      </c>
      <c r="N228" s="13">
        <v>75195</v>
      </c>
      <c r="O228" s="13">
        <v>80370</v>
      </c>
      <c r="P228" s="13">
        <v>85545</v>
      </c>
      <c r="R228"/>
    </row>
    <row r="229" spans="1:18" s="11" customFormat="1" ht="15.75" customHeight="1" x14ac:dyDescent="0.45">
      <c r="A229" s="136" t="s">
        <v>171</v>
      </c>
      <c r="B229" s="136" t="s">
        <v>1013</v>
      </c>
      <c r="C229" s="14">
        <v>0.4</v>
      </c>
      <c r="D229" s="13">
        <v>1008</v>
      </c>
      <c r="E229" s="13">
        <v>1080</v>
      </c>
      <c r="F229" s="13">
        <v>1296</v>
      </c>
      <c r="G229" s="13">
        <v>1498</v>
      </c>
      <c r="H229" s="13">
        <v>1671</v>
      </c>
      <c r="I229" s="13">
        <v>40320</v>
      </c>
      <c r="J229" s="13">
        <v>46080</v>
      </c>
      <c r="K229" s="13">
        <v>51840</v>
      </c>
      <c r="L229" s="13">
        <v>57600</v>
      </c>
      <c r="M229" s="13">
        <v>62240</v>
      </c>
      <c r="N229" s="16">
        <v>66840</v>
      </c>
      <c r="O229" s="16">
        <v>71440</v>
      </c>
      <c r="P229" s="16">
        <v>76040</v>
      </c>
      <c r="R229"/>
    </row>
    <row r="230" spans="1:18" s="11" customFormat="1" ht="15.75" customHeight="1" x14ac:dyDescent="0.45">
      <c r="A230" s="136" t="s">
        <v>171</v>
      </c>
      <c r="B230" s="136" t="s">
        <v>1014</v>
      </c>
      <c r="C230" s="14">
        <v>0.3</v>
      </c>
      <c r="D230" s="13">
        <v>756</v>
      </c>
      <c r="E230" s="13">
        <v>810</v>
      </c>
      <c r="F230" s="13">
        <v>972</v>
      </c>
      <c r="G230" s="13">
        <v>1123</v>
      </c>
      <c r="H230" s="13">
        <v>1253</v>
      </c>
      <c r="I230" s="13">
        <v>30240</v>
      </c>
      <c r="J230" s="13">
        <v>34560</v>
      </c>
      <c r="K230" s="13">
        <v>38880</v>
      </c>
      <c r="L230" s="13">
        <v>43200</v>
      </c>
      <c r="M230" s="13">
        <v>46680</v>
      </c>
      <c r="N230" s="16">
        <v>50130</v>
      </c>
      <c r="O230" s="16">
        <v>53580</v>
      </c>
      <c r="P230" s="16">
        <v>57030</v>
      </c>
      <c r="R230"/>
    </row>
    <row r="231" spans="1:18" s="11" customFormat="1" ht="15.75" customHeight="1" x14ac:dyDescent="0.45">
      <c r="A231" s="136" t="s">
        <v>171</v>
      </c>
      <c r="B231" s="136" t="s">
        <v>1015</v>
      </c>
      <c r="C231" s="14">
        <v>0.2</v>
      </c>
      <c r="D231" s="13">
        <v>504</v>
      </c>
      <c r="E231" s="13">
        <v>540</v>
      </c>
      <c r="F231" s="13">
        <v>648</v>
      </c>
      <c r="G231" s="13">
        <v>749</v>
      </c>
      <c r="H231" s="13">
        <v>835</v>
      </c>
      <c r="I231" s="13">
        <v>20160</v>
      </c>
      <c r="J231" s="13">
        <v>23040</v>
      </c>
      <c r="K231" s="13">
        <v>25920</v>
      </c>
      <c r="L231" s="13">
        <v>28800</v>
      </c>
      <c r="M231" s="13">
        <v>31120</v>
      </c>
      <c r="N231" s="16">
        <v>33420</v>
      </c>
      <c r="O231" s="16">
        <v>35720</v>
      </c>
      <c r="P231" s="16">
        <v>38020</v>
      </c>
      <c r="R231"/>
    </row>
    <row r="232" spans="1:18" s="11" customFormat="1" ht="15.75" customHeight="1" x14ac:dyDescent="0.45">
      <c r="A232" s="136" t="s">
        <v>172</v>
      </c>
      <c r="B232" s="136" t="s">
        <v>1016</v>
      </c>
      <c r="C232" s="14">
        <v>1.2</v>
      </c>
      <c r="D232" s="13">
        <v>2052</v>
      </c>
      <c r="E232" s="13">
        <v>2197</v>
      </c>
      <c r="F232" s="13">
        <v>2637</v>
      </c>
      <c r="G232" s="13">
        <v>3046</v>
      </c>
      <c r="H232" s="13">
        <v>3399</v>
      </c>
      <c r="I232" s="13">
        <v>82080</v>
      </c>
      <c r="J232" s="13">
        <v>93720</v>
      </c>
      <c r="K232" s="13">
        <v>105480</v>
      </c>
      <c r="L232" s="13">
        <v>117120</v>
      </c>
      <c r="M232" s="13">
        <v>126600</v>
      </c>
      <c r="N232" s="13">
        <v>135960</v>
      </c>
      <c r="O232" s="13">
        <v>145320</v>
      </c>
      <c r="P232" s="13">
        <v>154680</v>
      </c>
      <c r="R232"/>
    </row>
    <row r="233" spans="1:18" s="11" customFormat="1" ht="15.75" customHeight="1" x14ac:dyDescent="0.45">
      <c r="A233" s="136" t="s">
        <v>172</v>
      </c>
      <c r="B233" s="136" t="s">
        <v>1017</v>
      </c>
      <c r="C233" s="14">
        <v>1.1000000000000001</v>
      </c>
      <c r="D233" s="13">
        <v>1881</v>
      </c>
      <c r="E233" s="13">
        <v>2014</v>
      </c>
      <c r="F233" s="13">
        <v>2417</v>
      </c>
      <c r="G233" s="13">
        <v>2792</v>
      </c>
      <c r="H233" s="13">
        <v>3115</v>
      </c>
      <c r="I233" s="13">
        <v>75240</v>
      </c>
      <c r="J233" s="13">
        <v>85910</v>
      </c>
      <c r="K233" s="13">
        <v>96690.000000000015</v>
      </c>
      <c r="L233" s="13">
        <v>107360.00000000001</v>
      </c>
      <c r="M233" s="13">
        <v>116050.00000000001</v>
      </c>
      <c r="N233" s="13">
        <v>124630.00000000001</v>
      </c>
      <c r="O233" s="13">
        <v>133210</v>
      </c>
      <c r="P233" s="13">
        <v>141790</v>
      </c>
      <c r="R233"/>
    </row>
    <row r="234" spans="1:18" s="11" customFormat="1" ht="15.75" customHeight="1" x14ac:dyDescent="0.45">
      <c r="A234" s="136" t="s">
        <v>172</v>
      </c>
      <c r="B234" s="136" t="s">
        <v>1018</v>
      </c>
      <c r="C234" s="14">
        <v>1</v>
      </c>
      <c r="D234" s="13">
        <v>1710</v>
      </c>
      <c r="E234" s="13">
        <v>1831</v>
      </c>
      <c r="F234" s="13">
        <v>2197</v>
      </c>
      <c r="G234" s="13">
        <v>2538</v>
      </c>
      <c r="H234" s="13">
        <v>2832</v>
      </c>
      <c r="I234" s="13">
        <v>68400</v>
      </c>
      <c r="J234" s="13">
        <v>78100</v>
      </c>
      <c r="K234" s="13">
        <v>87900</v>
      </c>
      <c r="L234" s="13">
        <v>97600</v>
      </c>
      <c r="M234" s="13">
        <v>105500</v>
      </c>
      <c r="N234" s="13">
        <v>113300</v>
      </c>
      <c r="O234" s="13">
        <v>121100</v>
      </c>
      <c r="P234" s="13">
        <v>128900</v>
      </c>
      <c r="R234"/>
    </row>
    <row r="235" spans="1:18" s="11" customFormat="1" ht="15.75" customHeight="1" x14ac:dyDescent="0.45">
      <c r="A235" s="136" t="s">
        <v>172</v>
      </c>
      <c r="B235" s="136" t="s">
        <v>1019</v>
      </c>
      <c r="C235" s="14">
        <v>0.9</v>
      </c>
      <c r="D235" s="13">
        <v>1539</v>
      </c>
      <c r="E235" s="13">
        <v>1648</v>
      </c>
      <c r="F235" s="13">
        <v>1977</v>
      </c>
      <c r="G235" s="13">
        <v>2284</v>
      </c>
      <c r="H235" s="13">
        <v>2549</v>
      </c>
      <c r="I235" s="15">
        <v>61560</v>
      </c>
      <c r="J235" s="15">
        <v>70290</v>
      </c>
      <c r="K235" s="15">
        <v>79110</v>
      </c>
      <c r="L235" s="15">
        <v>87840</v>
      </c>
      <c r="M235" s="15">
        <v>94950</v>
      </c>
      <c r="N235" s="15">
        <v>101970</v>
      </c>
      <c r="O235" s="15">
        <v>108990</v>
      </c>
      <c r="P235" s="15">
        <v>116010</v>
      </c>
      <c r="R235"/>
    </row>
    <row r="236" spans="1:18" s="11" customFormat="1" ht="15.75" customHeight="1" x14ac:dyDescent="0.45">
      <c r="A236" s="136" t="s">
        <v>172</v>
      </c>
      <c r="B236" s="136" t="s">
        <v>1020</v>
      </c>
      <c r="C236" s="14">
        <v>0.8</v>
      </c>
      <c r="D236" s="13">
        <v>1368</v>
      </c>
      <c r="E236" s="13">
        <v>1465</v>
      </c>
      <c r="F236" s="13">
        <v>1758</v>
      </c>
      <c r="G236" s="13">
        <v>2031</v>
      </c>
      <c r="H236" s="13">
        <v>2266</v>
      </c>
      <c r="I236" s="15">
        <v>54720</v>
      </c>
      <c r="J236" s="15">
        <v>62480</v>
      </c>
      <c r="K236" s="15">
        <v>70320</v>
      </c>
      <c r="L236" s="15">
        <v>78080</v>
      </c>
      <c r="M236" s="15">
        <v>84400</v>
      </c>
      <c r="N236" s="15">
        <v>90640</v>
      </c>
      <c r="O236" s="15">
        <v>96880</v>
      </c>
      <c r="P236" s="15">
        <v>103120</v>
      </c>
      <c r="R236"/>
    </row>
    <row r="237" spans="1:18" s="11" customFormat="1" ht="15.75" customHeight="1" x14ac:dyDescent="0.45">
      <c r="A237" s="136" t="s">
        <v>172</v>
      </c>
      <c r="B237" s="136" t="s">
        <v>1021</v>
      </c>
      <c r="C237" s="14">
        <v>0.7</v>
      </c>
      <c r="D237" s="13">
        <v>1197</v>
      </c>
      <c r="E237" s="13">
        <v>1281</v>
      </c>
      <c r="F237" s="13">
        <v>1538</v>
      </c>
      <c r="G237" s="13">
        <v>1777</v>
      </c>
      <c r="H237" s="13">
        <v>1982</v>
      </c>
      <c r="I237" s="13">
        <v>47880</v>
      </c>
      <c r="J237" s="13">
        <v>54670</v>
      </c>
      <c r="K237" s="13">
        <v>61529.999999999993</v>
      </c>
      <c r="L237" s="13">
        <v>68320</v>
      </c>
      <c r="M237" s="13">
        <v>73850</v>
      </c>
      <c r="N237" s="16">
        <v>79310</v>
      </c>
      <c r="O237" s="16">
        <v>84770</v>
      </c>
      <c r="P237" s="16">
        <v>90230</v>
      </c>
      <c r="R237"/>
    </row>
    <row r="238" spans="1:18" s="11" customFormat="1" ht="15.75" customHeight="1" x14ac:dyDescent="0.45">
      <c r="A238" s="136" t="s">
        <v>172</v>
      </c>
      <c r="B238" s="136" t="s">
        <v>1022</v>
      </c>
      <c r="C238" s="14">
        <v>0.6</v>
      </c>
      <c r="D238" s="13">
        <v>1026</v>
      </c>
      <c r="E238" s="13">
        <v>1098</v>
      </c>
      <c r="F238" s="13">
        <v>1318</v>
      </c>
      <c r="G238" s="13">
        <v>1523</v>
      </c>
      <c r="H238" s="13">
        <v>1699</v>
      </c>
      <c r="I238" s="13">
        <v>41040</v>
      </c>
      <c r="J238" s="13">
        <v>46860</v>
      </c>
      <c r="K238" s="13">
        <v>52740</v>
      </c>
      <c r="L238" s="13">
        <v>58560</v>
      </c>
      <c r="M238" s="13">
        <v>63300</v>
      </c>
      <c r="N238" s="16">
        <v>67980</v>
      </c>
      <c r="O238" s="16">
        <v>72660</v>
      </c>
      <c r="P238" s="16">
        <v>77340</v>
      </c>
      <c r="R238"/>
    </row>
    <row r="239" spans="1:18" s="11" customFormat="1" ht="15.75" customHeight="1" x14ac:dyDescent="0.45">
      <c r="A239" s="136" t="s">
        <v>172</v>
      </c>
      <c r="B239" s="136" t="s">
        <v>1023</v>
      </c>
      <c r="C239" s="14">
        <v>0.55000000000000004</v>
      </c>
      <c r="D239" s="13">
        <v>940</v>
      </c>
      <c r="E239" s="13">
        <v>1007</v>
      </c>
      <c r="F239" s="13">
        <v>1208</v>
      </c>
      <c r="G239" s="13">
        <v>1396</v>
      </c>
      <c r="H239" s="13">
        <v>1557</v>
      </c>
      <c r="I239" s="13">
        <v>37620</v>
      </c>
      <c r="J239" s="13">
        <v>42955</v>
      </c>
      <c r="K239" s="13">
        <v>48345.000000000007</v>
      </c>
      <c r="L239" s="13">
        <v>53680.000000000007</v>
      </c>
      <c r="M239" s="13">
        <v>58025.000000000007</v>
      </c>
      <c r="N239" s="16">
        <v>62315.000000000007</v>
      </c>
      <c r="O239" s="16">
        <v>66605</v>
      </c>
      <c r="P239" s="16">
        <v>70895</v>
      </c>
      <c r="R239"/>
    </row>
    <row r="240" spans="1:18" s="11" customFormat="1" ht="15.75" customHeight="1" x14ac:dyDescent="0.45">
      <c r="A240" s="136" t="s">
        <v>172</v>
      </c>
      <c r="B240" s="136" t="s">
        <v>1024</v>
      </c>
      <c r="C240" s="14">
        <v>0.5</v>
      </c>
      <c r="D240" s="13">
        <v>855</v>
      </c>
      <c r="E240" s="13">
        <v>915</v>
      </c>
      <c r="F240" s="13">
        <v>1098</v>
      </c>
      <c r="G240" s="13">
        <v>1269</v>
      </c>
      <c r="H240" s="13">
        <v>1416</v>
      </c>
      <c r="I240" s="13">
        <v>34200</v>
      </c>
      <c r="J240" s="13">
        <v>39050</v>
      </c>
      <c r="K240" s="13">
        <v>43950</v>
      </c>
      <c r="L240" s="13">
        <v>48800</v>
      </c>
      <c r="M240" s="13">
        <v>52750</v>
      </c>
      <c r="N240" s="16">
        <v>56650</v>
      </c>
      <c r="O240" s="16">
        <v>60550</v>
      </c>
      <c r="P240" s="16">
        <v>64450</v>
      </c>
      <c r="R240"/>
    </row>
    <row r="241" spans="1:18" s="11" customFormat="1" ht="15.75" customHeight="1" x14ac:dyDescent="0.45">
      <c r="A241" s="136" t="s">
        <v>172</v>
      </c>
      <c r="B241" s="136" t="s">
        <v>1025</v>
      </c>
      <c r="C241" s="14">
        <v>0.45</v>
      </c>
      <c r="D241" s="13">
        <v>769</v>
      </c>
      <c r="E241" s="13">
        <v>824</v>
      </c>
      <c r="F241" s="13">
        <v>988</v>
      </c>
      <c r="G241" s="13">
        <v>1142</v>
      </c>
      <c r="H241" s="13">
        <v>1274</v>
      </c>
      <c r="I241" s="15">
        <v>30780</v>
      </c>
      <c r="J241" s="15">
        <v>35145</v>
      </c>
      <c r="K241" s="15">
        <v>39555</v>
      </c>
      <c r="L241" s="15">
        <v>43920</v>
      </c>
      <c r="M241" s="15">
        <v>47475</v>
      </c>
      <c r="N241" s="15">
        <v>50985</v>
      </c>
      <c r="O241" s="15">
        <v>54495</v>
      </c>
      <c r="P241" s="15">
        <v>58005</v>
      </c>
      <c r="R241"/>
    </row>
    <row r="242" spans="1:18" s="11" customFormat="1" ht="15.75" customHeight="1" x14ac:dyDescent="0.45">
      <c r="A242" s="136" t="s">
        <v>172</v>
      </c>
      <c r="B242" s="136" t="s">
        <v>1026</v>
      </c>
      <c r="C242" s="14">
        <v>0.4</v>
      </c>
      <c r="D242" s="13">
        <v>684</v>
      </c>
      <c r="E242" s="13">
        <v>732</v>
      </c>
      <c r="F242" s="13">
        <v>879</v>
      </c>
      <c r="G242" s="13">
        <v>1015</v>
      </c>
      <c r="H242" s="13">
        <v>1133</v>
      </c>
      <c r="I242" s="15">
        <v>27360</v>
      </c>
      <c r="J242" s="15">
        <v>31240</v>
      </c>
      <c r="K242" s="15">
        <v>35160</v>
      </c>
      <c r="L242" s="15">
        <v>39040</v>
      </c>
      <c r="M242" s="15">
        <v>42200</v>
      </c>
      <c r="N242" s="15">
        <v>45320</v>
      </c>
      <c r="O242" s="15">
        <v>48440</v>
      </c>
      <c r="P242" s="15">
        <v>51560</v>
      </c>
      <c r="R242"/>
    </row>
    <row r="243" spans="1:18" s="11" customFormat="1" ht="15.75" customHeight="1" x14ac:dyDescent="0.45">
      <c r="A243" s="136" t="s">
        <v>172</v>
      </c>
      <c r="B243" s="136" t="s">
        <v>1027</v>
      </c>
      <c r="C243" s="14">
        <v>0.3</v>
      </c>
      <c r="D243" s="13">
        <v>513</v>
      </c>
      <c r="E243" s="13">
        <v>549</v>
      </c>
      <c r="F243" s="13">
        <v>659</v>
      </c>
      <c r="G243" s="13">
        <v>761</v>
      </c>
      <c r="H243" s="13">
        <v>849</v>
      </c>
      <c r="I243" s="13">
        <v>20520</v>
      </c>
      <c r="J243" s="13">
        <v>23430</v>
      </c>
      <c r="K243" s="13">
        <v>26370</v>
      </c>
      <c r="L243" s="13">
        <v>29280</v>
      </c>
      <c r="M243" s="13">
        <v>31650</v>
      </c>
      <c r="N243" s="13">
        <v>33990</v>
      </c>
      <c r="O243" s="13">
        <v>36330</v>
      </c>
      <c r="P243" s="13">
        <v>38670</v>
      </c>
      <c r="R243"/>
    </row>
    <row r="244" spans="1:18" s="11" customFormat="1" ht="15.75" customHeight="1" x14ac:dyDescent="0.45">
      <c r="A244" s="136" t="s">
        <v>172</v>
      </c>
      <c r="B244" s="136" t="s">
        <v>1028</v>
      </c>
      <c r="C244" s="14">
        <v>0.2</v>
      </c>
      <c r="D244" s="13">
        <v>342</v>
      </c>
      <c r="E244" s="13">
        <v>366</v>
      </c>
      <c r="F244" s="13">
        <v>439</v>
      </c>
      <c r="G244" s="13">
        <v>507</v>
      </c>
      <c r="H244" s="13">
        <v>566</v>
      </c>
      <c r="I244" s="13">
        <v>13680</v>
      </c>
      <c r="J244" s="13">
        <v>15620</v>
      </c>
      <c r="K244" s="13">
        <v>17580</v>
      </c>
      <c r="L244" s="13">
        <v>19520</v>
      </c>
      <c r="M244" s="13">
        <v>21100</v>
      </c>
      <c r="N244" s="13">
        <v>22660</v>
      </c>
      <c r="O244" s="13">
        <v>24220</v>
      </c>
      <c r="P244" s="13">
        <v>25780</v>
      </c>
      <c r="R244"/>
    </row>
    <row r="245" spans="1:18" s="11" customFormat="1" ht="15.75" customHeight="1" x14ac:dyDescent="0.45">
      <c r="A245" s="136" t="s">
        <v>173</v>
      </c>
      <c r="B245" s="136" t="s">
        <v>1029</v>
      </c>
      <c r="C245" s="14">
        <v>1.2</v>
      </c>
      <c r="D245" s="13">
        <v>3024</v>
      </c>
      <c r="E245" s="13">
        <v>3240</v>
      </c>
      <c r="F245" s="13">
        <v>3888</v>
      </c>
      <c r="G245" s="13">
        <v>4494</v>
      </c>
      <c r="H245" s="13">
        <v>5013</v>
      </c>
      <c r="I245" s="15">
        <v>120960</v>
      </c>
      <c r="J245" s="15">
        <v>138240</v>
      </c>
      <c r="K245" s="15">
        <v>155520</v>
      </c>
      <c r="L245" s="15">
        <v>172800</v>
      </c>
      <c r="M245" s="15">
        <v>186720</v>
      </c>
      <c r="N245" s="15">
        <v>200520</v>
      </c>
      <c r="O245" s="15">
        <v>214320</v>
      </c>
      <c r="P245" s="15">
        <v>228120</v>
      </c>
      <c r="R245"/>
    </row>
    <row r="246" spans="1:18" s="11" customFormat="1" ht="15.75" customHeight="1" x14ac:dyDescent="0.45">
      <c r="A246" s="136" t="s">
        <v>173</v>
      </c>
      <c r="B246" s="136" t="s">
        <v>1030</v>
      </c>
      <c r="C246" s="14">
        <v>1.1000000000000001</v>
      </c>
      <c r="D246" s="13">
        <v>2772</v>
      </c>
      <c r="E246" s="13">
        <v>2970</v>
      </c>
      <c r="F246" s="13">
        <v>3564</v>
      </c>
      <c r="G246" s="13">
        <v>4119</v>
      </c>
      <c r="H246" s="13">
        <v>4595</v>
      </c>
      <c r="I246" s="15">
        <v>110880.00000000001</v>
      </c>
      <c r="J246" s="15">
        <v>126720.00000000001</v>
      </c>
      <c r="K246" s="15">
        <v>142560</v>
      </c>
      <c r="L246" s="15">
        <v>158400</v>
      </c>
      <c r="M246" s="15">
        <v>171160</v>
      </c>
      <c r="N246" s="15">
        <v>183810.00000000003</v>
      </c>
      <c r="O246" s="15">
        <v>196460.00000000003</v>
      </c>
      <c r="P246" s="15">
        <v>209110.00000000003</v>
      </c>
      <c r="R246"/>
    </row>
    <row r="247" spans="1:18" s="11" customFormat="1" ht="15.75" customHeight="1" x14ac:dyDescent="0.45">
      <c r="A247" s="136" t="s">
        <v>173</v>
      </c>
      <c r="B247" s="136" t="s">
        <v>1031</v>
      </c>
      <c r="C247" s="14">
        <v>1</v>
      </c>
      <c r="D247" s="13">
        <v>2520</v>
      </c>
      <c r="E247" s="13">
        <v>2700</v>
      </c>
      <c r="F247" s="13">
        <v>3240</v>
      </c>
      <c r="G247" s="13">
        <v>3745</v>
      </c>
      <c r="H247" s="13">
        <v>4177</v>
      </c>
      <c r="I247" s="13">
        <v>100800</v>
      </c>
      <c r="J247" s="13">
        <v>115200</v>
      </c>
      <c r="K247" s="13">
        <v>129600</v>
      </c>
      <c r="L247" s="13">
        <v>144000</v>
      </c>
      <c r="M247" s="13">
        <v>155600</v>
      </c>
      <c r="N247" s="16">
        <v>167100</v>
      </c>
      <c r="O247" s="16">
        <v>178600</v>
      </c>
      <c r="P247" s="16">
        <v>190100</v>
      </c>
      <c r="R247"/>
    </row>
    <row r="248" spans="1:18" s="11" customFormat="1" ht="15.75" customHeight="1" x14ac:dyDescent="0.45">
      <c r="A248" s="136" t="s">
        <v>173</v>
      </c>
      <c r="B248" s="136" t="s">
        <v>1032</v>
      </c>
      <c r="C248" s="14">
        <v>0.9</v>
      </c>
      <c r="D248" s="13">
        <v>2268</v>
      </c>
      <c r="E248" s="13">
        <v>2430</v>
      </c>
      <c r="F248" s="13">
        <v>2916</v>
      </c>
      <c r="G248" s="13">
        <v>3370</v>
      </c>
      <c r="H248" s="13">
        <v>3759</v>
      </c>
      <c r="I248" s="15">
        <v>90720</v>
      </c>
      <c r="J248" s="15">
        <v>103680</v>
      </c>
      <c r="K248" s="15">
        <v>116640</v>
      </c>
      <c r="L248" s="15">
        <v>129600</v>
      </c>
      <c r="M248" s="15">
        <v>140040</v>
      </c>
      <c r="N248" s="15">
        <v>150390</v>
      </c>
      <c r="O248" s="15">
        <v>160740</v>
      </c>
      <c r="P248" s="15">
        <v>171090</v>
      </c>
      <c r="R248"/>
    </row>
    <row r="249" spans="1:18" s="11" customFormat="1" ht="15.75" customHeight="1" x14ac:dyDescent="0.45">
      <c r="A249" s="136" t="s">
        <v>173</v>
      </c>
      <c r="B249" s="136" t="s">
        <v>1033</v>
      </c>
      <c r="C249" s="14">
        <v>0.8</v>
      </c>
      <c r="D249" s="13">
        <v>2016</v>
      </c>
      <c r="E249" s="13">
        <v>2160</v>
      </c>
      <c r="F249" s="13">
        <v>2592</v>
      </c>
      <c r="G249" s="13">
        <v>2996</v>
      </c>
      <c r="H249" s="13">
        <v>3342</v>
      </c>
      <c r="I249" s="13">
        <v>80640</v>
      </c>
      <c r="J249" s="13">
        <v>92160</v>
      </c>
      <c r="K249" s="13">
        <v>103680</v>
      </c>
      <c r="L249" s="13">
        <v>115200</v>
      </c>
      <c r="M249" s="13">
        <v>124480</v>
      </c>
      <c r="N249" s="16">
        <v>133680</v>
      </c>
      <c r="O249" s="16">
        <v>142880</v>
      </c>
      <c r="P249" s="16">
        <v>152080</v>
      </c>
      <c r="R249"/>
    </row>
    <row r="250" spans="1:18" s="11" customFormat="1" ht="15.75" customHeight="1" x14ac:dyDescent="0.45">
      <c r="A250" s="136" t="s">
        <v>173</v>
      </c>
      <c r="B250" s="136" t="s">
        <v>1034</v>
      </c>
      <c r="C250" s="14">
        <v>0.7</v>
      </c>
      <c r="D250" s="13">
        <v>1764</v>
      </c>
      <c r="E250" s="13">
        <v>1890</v>
      </c>
      <c r="F250" s="13">
        <v>2268</v>
      </c>
      <c r="G250" s="13">
        <v>2621</v>
      </c>
      <c r="H250" s="13">
        <v>2924</v>
      </c>
      <c r="I250" s="13">
        <v>70560</v>
      </c>
      <c r="J250" s="13">
        <v>80640</v>
      </c>
      <c r="K250" s="13">
        <v>90720</v>
      </c>
      <c r="L250" s="13">
        <v>100800</v>
      </c>
      <c r="M250" s="13">
        <v>108920</v>
      </c>
      <c r="N250" s="16">
        <v>116969.99999999999</v>
      </c>
      <c r="O250" s="16">
        <v>125019.99999999999</v>
      </c>
      <c r="P250" s="16">
        <v>133070</v>
      </c>
      <c r="R250"/>
    </row>
    <row r="251" spans="1:18" s="11" customFormat="1" ht="15.75" customHeight="1" x14ac:dyDescent="0.45">
      <c r="A251" s="136" t="s">
        <v>173</v>
      </c>
      <c r="B251" s="136" t="s">
        <v>1035</v>
      </c>
      <c r="C251" s="14">
        <v>0.6</v>
      </c>
      <c r="D251" s="13">
        <v>1512</v>
      </c>
      <c r="E251" s="13">
        <v>1620</v>
      </c>
      <c r="F251" s="13">
        <v>1944</v>
      </c>
      <c r="G251" s="13">
        <v>2247</v>
      </c>
      <c r="H251" s="13">
        <v>2506</v>
      </c>
      <c r="I251" s="15">
        <v>60480</v>
      </c>
      <c r="J251" s="15">
        <v>69120</v>
      </c>
      <c r="K251" s="15">
        <v>77760</v>
      </c>
      <c r="L251" s="15">
        <v>86400</v>
      </c>
      <c r="M251" s="15">
        <v>93360</v>
      </c>
      <c r="N251" s="15">
        <v>100260</v>
      </c>
      <c r="O251" s="15">
        <v>107160</v>
      </c>
      <c r="P251" s="15">
        <v>114060</v>
      </c>
      <c r="R251"/>
    </row>
    <row r="252" spans="1:18" s="11" customFormat="1" ht="15.75" customHeight="1" x14ac:dyDescent="0.45">
      <c r="A252" s="136" t="s">
        <v>173</v>
      </c>
      <c r="B252" s="136" t="s">
        <v>1036</v>
      </c>
      <c r="C252" s="14">
        <v>0.55000000000000004</v>
      </c>
      <c r="D252" s="13">
        <v>1386</v>
      </c>
      <c r="E252" s="13">
        <v>1485</v>
      </c>
      <c r="F252" s="13">
        <v>1782</v>
      </c>
      <c r="G252" s="13">
        <v>2059</v>
      </c>
      <c r="H252" s="13">
        <v>2297</v>
      </c>
      <c r="I252" s="15">
        <v>55440.000000000007</v>
      </c>
      <c r="J252" s="15">
        <v>63360.000000000007</v>
      </c>
      <c r="K252" s="15">
        <v>71280</v>
      </c>
      <c r="L252" s="15">
        <v>79200</v>
      </c>
      <c r="M252" s="15">
        <v>85580</v>
      </c>
      <c r="N252" s="15">
        <v>91905.000000000015</v>
      </c>
      <c r="O252" s="15">
        <v>98230.000000000015</v>
      </c>
      <c r="P252" s="15">
        <v>104555.00000000001</v>
      </c>
      <c r="R252"/>
    </row>
    <row r="253" spans="1:18" s="11" customFormat="1" ht="15.75" customHeight="1" x14ac:dyDescent="0.45">
      <c r="A253" s="136" t="s">
        <v>173</v>
      </c>
      <c r="B253" s="136" t="s">
        <v>1037</v>
      </c>
      <c r="C253" s="14">
        <v>0.5</v>
      </c>
      <c r="D253" s="13">
        <v>1260</v>
      </c>
      <c r="E253" s="13">
        <v>1350</v>
      </c>
      <c r="F253" s="13">
        <v>1620</v>
      </c>
      <c r="G253" s="13">
        <v>1872</v>
      </c>
      <c r="H253" s="13">
        <v>2088</v>
      </c>
      <c r="I253" s="13">
        <v>50400</v>
      </c>
      <c r="J253" s="13">
        <v>57600</v>
      </c>
      <c r="K253" s="13">
        <v>64800</v>
      </c>
      <c r="L253" s="13">
        <v>72000</v>
      </c>
      <c r="M253" s="13">
        <v>77800</v>
      </c>
      <c r="N253" s="13">
        <v>83550</v>
      </c>
      <c r="O253" s="13">
        <v>89300</v>
      </c>
      <c r="P253" s="13">
        <v>95050</v>
      </c>
      <c r="R253"/>
    </row>
    <row r="254" spans="1:18" s="11" customFormat="1" ht="15.75" customHeight="1" x14ac:dyDescent="0.45">
      <c r="A254" s="136" t="s">
        <v>173</v>
      </c>
      <c r="B254" s="136" t="s">
        <v>1038</v>
      </c>
      <c r="C254" s="14">
        <v>0.45</v>
      </c>
      <c r="D254" s="13">
        <v>1134</v>
      </c>
      <c r="E254" s="13">
        <v>1215</v>
      </c>
      <c r="F254" s="13">
        <v>1458</v>
      </c>
      <c r="G254" s="13">
        <v>1685</v>
      </c>
      <c r="H254" s="13">
        <v>1879</v>
      </c>
      <c r="I254" s="13">
        <v>45360</v>
      </c>
      <c r="J254" s="13">
        <v>51840</v>
      </c>
      <c r="K254" s="13">
        <v>58320</v>
      </c>
      <c r="L254" s="13">
        <v>64800</v>
      </c>
      <c r="M254" s="13">
        <v>70020</v>
      </c>
      <c r="N254" s="13">
        <v>75195</v>
      </c>
      <c r="O254" s="13">
        <v>80370</v>
      </c>
      <c r="P254" s="13">
        <v>85545</v>
      </c>
      <c r="R254"/>
    </row>
    <row r="255" spans="1:18" s="11" customFormat="1" ht="15.75" customHeight="1" x14ac:dyDescent="0.45">
      <c r="A255" s="136" t="s">
        <v>173</v>
      </c>
      <c r="B255" s="136" t="s">
        <v>1039</v>
      </c>
      <c r="C255" s="14">
        <v>0.4</v>
      </c>
      <c r="D255" s="13">
        <v>1008</v>
      </c>
      <c r="E255" s="13">
        <v>1080</v>
      </c>
      <c r="F255" s="13">
        <v>1296</v>
      </c>
      <c r="G255" s="13">
        <v>1498</v>
      </c>
      <c r="H255" s="13">
        <v>1671</v>
      </c>
      <c r="I255" s="15">
        <v>40320</v>
      </c>
      <c r="J255" s="15">
        <v>46080</v>
      </c>
      <c r="K255" s="15">
        <v>51840</v>
      </c>
      <c r="L255" s="15">
        <v>57600</v>
      </c>
      <c r="M255" s="15">
        <v>62240</v>
      </c>
      <c r="N255" s="15">
        <v>66840</v>
      </c>
      <c r="O255" s="15">
        <v>71440</v>
      </c>
      <c r="P255" s="15">
        <v>76040</v>
      </c>
      <c r="R255"/>
    </row>
    <row r="256" spans="1:18" s="11" customFormat="1" ht="15.75" customHeight="1" x14ac:dyDescent="0.45">
      <c r="A256" s="136" t="s">
        <v>173</v>
      </c>
      <c r="B256" s="136" t="s">
        <v>1040</v>
      </c>
      <c r="C256" s="14">
        <v>0.3</v>
      </c>
      <c r="D256" s="13">
        <v>756</v>
      </c>
      <c r="E256" s="13">
        <v>810</v>
      </c>
      <c r="F256" s="13">
        <v>972</v>
      </c>
      <c r="G256" s="13">
        <v>1123</v>
      </c>
      <c r="H256" s="13">
        <v>1253</v>
      </c>
      <c r="I256" s="15">
        <v>30240</v>
      </c>
      <c r="J256" s="15">
        <v>34560</v>
      </c>
      <c r="K256" s="15">
        <v>38880</v>
      </c>
      <c r="L256" s="15">
        <v>43200</v>
      </c>
      <c r="M256" s="15">
        <v>46680</v>
      </c>
      <c r="N256" s="15">
        <v>50130</v>
      </c>
      <c r="O256" s="15">
        <v>53580</v>
      </c>
      <c r="P256" s="15">
        <v>57030</v>
      </c>
      <c r="R256"/>
    </row>
    <row r="257" spans="1:18" s="11" customFormat="1" ht="15.75" customHeight="1" x14ac:dyDescent="0.45">
      <c r="A257" s="136" t="s">
        <v>173</v>
      </c>
      <c r="B257" s="136" t="s">
        <v>1041</v>
      </c>
      <c r="C257" s="14">
        <v>0.2</v>
      </c>
      <c r="D257" s="13">
        <v>504</v>
      </c>
      <c r="E257" s="13">
        <v>540</v>
      </c>
      <c r="F257" s="13">
        <v>648</v>
      </c>
      <c r="G257" s="13">
        <v>749</v>
      </c>
      <c r="H257" s="13">
        <v>835</v>
      </c>
      <c r="I257" s="13">
        <v>20160</v>
      </c>
      <c r="J257" s="13">
        <v>23040</v>
      </c>
      <c r="K257" s="13">
        <v>25920</v>
      </c>
      <c r="L257" s="13">
        <v>28800</v>
      </c>
      <c r="M257" s="13">
        <v>31120</v>
      </c>
      <c r="N257" s="16">
        <v>33420</v>
      </c>
      <c r="O257" s="16">
        <v>35720</v>
      </c>
      <c r="P257" s="16">
        <v>38020</v>
      </c>
      <c r="R257"/>
    </row>
    <row r="258" spans="1:18" s="11" customFormat="1" ht="15.75" customHeight="1" x14ac:dyDescent="0.45">
      <c r="A258" s="136" t="s">
        <v>174</v>
      </c>
      <c r="B258" s="136" t="s">
        <v>1042</v>
      </c>
      <c r="C258" s="14">
        <v>1.6</v>
      </c>
      <c r="D258" s="13">
        <v>3884</v>
      </c>
      <c r="E258" s="13">
        <v>4162</v>
      </c>
      <c r="F258" s="13">
        <v>4996</v>
      </c>
      <c r="G258" s="13">
        <v>5770</v>
      </c>
      <c r="H258" s="13">
        <v>6436</v>
      </c>
      <c r="I258" s="13">
        <v>155360</v>
      </c>
      <c r="J258" s="13">
        <v>177600</v>
      </c>
      <c r="K258" s="13">
        <v>199840</v>
      </c>
      <c r="L258" s="13">
        <v>221920</v>
      </c>
      <c r="M258" s="13">
        <v>239680</v>
      </c>
      <c r="N258" s="16">
        <v>257440</v>
      </c>
      <c r="O258" s="16">
        <v>275200</v>
      </c>
      <c r="P258" s="16">
        <v>292960</v>
      </c>
      <c r="R258"/>
    </row>
    <row r="259" spans="1:18" s="11" customFormat="1" ht="15.75" customHeight="1" x14ac:dyDescent="0.45">
      <c r="A259" s="136" t="s">
        <v>174</v>
      </c>
      <c r="B259" s="136" t="s">
        <v>1043</v>
      </c>
      <c r="C259" s="14">
        <v>1.5</v>
      </c>
      <c r="D259" s="13">
        <v>3641</v>
      </c>
      <c r="E259" s="13">
        <v>3901</v>
      </c>
      <c r="F259" s="13">
        <v>4683</v>
      </c>
      <c r="G259" s="13">
        <v>5409</v>
      </c>
      <c r="H259" s="13">
        <v>6033</v>
      </c>
      <c r="I259" s="13">
        <v>145650</v>
      </c>
      <c r="J259" s="13">
        <v>166500</v>
      </c>
      <c r="K259" s="13">
        <v>187350</v>
      </c>
      <c r="L259" s="13">
        <v>208050</v>
      </c>
      <c r="M259" s="13">
        <v>224700</v>
      </c>
      <c r="N259" s="16">
        <v>241350</v>
      </c>
      <c r="O259" s="16">
        <v>258000</v>
      </c>
      <c r="P259" s="16">
        <v>274650</v>
      </c>
      <c r="R259"/>
    </row>
    <row r="260" spans="1:18" s="11" customFormat="1" ht="15.75" customHeight="1" x14ac:dyDescent="0.45">
      <c r="A260" s="136" t="s">
        <v>174</v>
      </c>
      <c r="B260" s="136" t="s">
        <v>1044</v>
      </c>
      <c r="C260" s="14">
        <v>1.4</v>
      </c>
      <c r="D260" s="13">
        <v>3398</v>
      </c>
      <c r="E260" s="13">
        <v>3641</v>
      </c>
      <c r="F260" s="13">
        <v>4371</v>
      </c>
      <c r="G260" s="13">
        <v>5048</v>
      </c>
      <c r="H260" s="13">
        <v>5631</v>
      </c>
      <c r="I260" s="13">
        <v>135940</v>
      </c>
      <c r="J260" s="13">
        <v>155400</v>
      </c>
      <c r="K260" s="13">
        <v>174860</v>
      </c>
      <c r="L260" s="13">
        <v>194180</v>
      </c>
      <c r="M260" s="13">
        <v>209720</v>
      </c>
      <c r="N260" s="16">
        <v>225260</v>
      </c>
      <c r="O260" s="16">
        <v>240799.99999999997</v>
      </c>
      <c r="P260" s="16">
        <v>256339.99999999997</v>
      </c>
      <c r="R260"/>
    </row>
    <row r="261" spans="1:18" s="11" customFormat="1" ht="15.75" customHeight="1" x14ac:dyDescent="0.45">
      <c r="A261" s="136" t="s">
        <v>174</v>
      </c>
      <c r="B261" s="136" t="s">
        <v>1045</v>
      </c>
      <c r="C261" s="14">
        <v>1.3</v>
      </c>
      <c r="D261" s="13">
        <v>3155</v>
      </c>
      <c r="E261" s="13">
        <v>3381</v>
      </c>
      <c r="F261" s="13">
        <v>4059</v>
      </c>
      <c r="G261" s="13">
        <v>4688</v>
      </c>
      <c r="H261" s="13">
        <v>5229</v>
      </c>
      <c r="I261" s="15">
        <v>126230</v>
      </c>
      <c r="J261" s="15">
        <v>144300</v>
      </c>
      <c r="K261" s="15">
        <v>162370</v>
      </c>
      <c r="L261" s="15">
        <v>180310</v>
      </c>
      <c r="M261" s="15">
        <v>194740</v>
      </c>
      <c r="N261" s="15">
        <v>209170</v>
      </c>
      <c r="O261" s="15">
        <v>223600</v>
      </c>
      <c r="P261" s="15">
        <v>238030</v>
      </c>
      <c r="R261"/>
    </row>
    <row r="262" spans="1:18" s="11" customFormat="1" ht="15.75" customHeight="1" x14ac:dyDescent="0.45">
      <c r="A262" s="136" t="s">
        <v>174</v>
      </c>
      <c r="B262" s="136" t="s">
        <v>1046</v>
      </c>
      <c r="C262" s="14">
        <v>1.2</v>
      </c>
      <c r="D262" s="13">
        <v>2913</v>
      </c>
      <c r="E262" s="13">
        <v>3121</v>
      </c>
      <c r="F262" s="13">
        <v>3747</v>
      </c>
      <c r="G262" s="13">
        <v>4327</v>
      </c>
      <c r="H262" s="13">
        <v>4827</v>
      </c>
      <c r="I262" s="15">
        <v>116520</v>
      </c>
      <c r="J262" s="15">
        <v>133200</v>
      </c>
      <c r="K262" s="15">
        <v>149880</v>
      </c>
      <c r="L262" s="15">
        <v>166440</v>
      </c>
      <c r="M262" s="15">
        <v>179760</v>
      </c>
      <c r="N262" s="15">
        <v>193080</v>
      </c>
      <c r="O262" s="15">
        <v>206400</v>
      </c>
      <c r="P262" s="15">
        <v>219720</v>
      </c>
      <c r="R262"/>
    </row>
    <row r="263" spans="1:18" s="11" customFormat="1" ht="15.75" customHeight="1" x14ac:dyDescent="0.45">
      <c r="A263" s="136" t="s">
        <v>174</v>
      </c>
      <c r="B263" s="136" t="s">
        <v>1047</v>
      </c>
      <c r="C263" s="14">
        <v>1.1000000000000001</v>
      </c>
      <c r="D263" s="13">
        <v>2670</v>
      </c>
      <c r="E263" s="13">
        <v>2861</v>
      </c>
      <c r="F263" s="13">
        <v>3434</v>
      </c>
      <c r="G263" s="13">
        <v>3966</v>
      </c>
      <c r="H263" s="13">
        <v>4424</v>
      </c>
      <c r="I263" s="13">
        <v>106810.00000000001</v>
      </c>
      <c r="J263" s="13">
        <v>122100.00000000001</v>
      </c>
      <c r="K263" s="13">
        <v>137390</v>
      </c>
      <c r="L263" s="13">
        <v>152570</v>
      </c>
      <c r="M263" s="13">
        <v>164780</v>
      </c>
      <c r="N263" s="13">
        <v>176990</v>
      </c>
      <c r="O263" s="13">
        <v>189200.00000000003</v>
      </c>
      <c r="P263" s="13">
        <v>201410.00000000003</v>
      </c>
      <c r="R263"/>
    </row>
    <row r="264" spans="1:18" s="11" customFormat="1" ht="15.75" customHeight="1" x14ac:dyDescent="0.45">
      <c r="A264" s="136" t="s">
        <v>174</v>
      </c>
      <c r="B264" s="136" t="s">
        <v>1048</v>
      </c>
      <c r="C264" s="14">
        <v>1</v>
      </c>
      <c r="D264" s="13">
        <v>2427</v>
      </c>
      <c r="E264" s="13">
        <v>2601</v>
      </c>
      <c r="F264" s="13">
        <v>3122</v>
      </c>
      <c r="G264" s="13">
        <v>3606</v>
      </c>
      <c r="H264" s="13">
        <v>4022</v>
      </c>
      <c r="I264" s="13">
        <v>97100</v>
      </c>
      <c r="J264" s="13">
        <v>111000</v>
      </c>
      <c r="K264" s="13">
        <v>124900</v>
      </c>
      <c r="L264" s="13">
        <v>138700</v>
      </c>
      <c r="M264" s="13">
        <v>149800</v>
      </c>
      <c r="N264" s="13">
        <v>160900</v>
      </c>
      <c r="O264" s="13">
        <v>172000</v>
      </c>
      <c r="P264" s="13">
        <v>183100</v>
      </c>
      <c r="R264"/>
    </row>
    <row r="265" spans="1:18" s="11" customFormat="1" ht="15.75" customHeight="1" x14ac:dyDescent="0.45">
      <c r="A265" s="136" t="s">
        <v>174</v>
      </c>
      <c r="B265" s="136" t="s">
        <v>1049</v>
      </c>
      <c r="C265" s="14">
        <v>0.9</v>
      </c>
      <c r="D265" s="13">
        <v>2184</v>
      </c>
      <c r="E265" s="13">
        <v>2341</v>
      </c>
      <c r="F265" s="13">
        <v>2810</v>
      </c>
      <c r="G265" s="13">
        <v>3245</v>
      </c>
      <c r="H265" s="13">
        <v>3620</v>
      </c>
      <c r="I265" s="15">
        <v>87390</v>
      </c>
      <c r="J265" s="15">
        <v>99900</v>
      </c>
      <c r="K265" s="15">
        <v>112410</v>
      </c>
      <c r="L265" s="15">
        <v>124830</v>
      </c>
      <c r="M265" s="15">
        <v>134820</v>
      </c>
      <c r="N265" s="15">
        <v>144810</v>
      </c>
      <c r="O265" s="15">
        <v>154800</v>
      </c>
      <c r="P265" s="15">
        <v>164790</v>
      </c>
      <c r="R265"/>
    </row>
    <row r="266" spans="1:18" s="11" customFormat="1" ht="15.75" customHeight="1" x14ac:dyDescent="0.45">
      <c r="A266" s="136" t="s">
        <v>174</v>
      </c>
      <c r="B266" s="136" t="s">
        <v>1050</v>
      </c>
      <c r="C266" s="14">
        <v>0.8</v>
      </c>
      <c r="D266" s="13">
        <v>1942</v>
      </c>
      <c r="E266" s="13">
        <v>2081</v>
      </c>
      <c r="F266" s="13">
        <v>2498</v>
      </c>
      <c r="G266" s="13">
        <v>2885</v>
      </c>
      <c r="H266" s="13">
        <v>3218</v>
      </c>
      <c r="I266" s="15">
        <v>77680</v>
      </c>
      <c r="J266" s="15">
        <v>88800</v>
      </c>
      <c r="K266" s="15">
        <v>99920</v>
      </c>
      <c r="L266" s="15">
        <v>110960</v>
      </c>
      <c r="M266" s="15">
        <v>119840</v>
      </c>
      <c r="N266" s="15">
        <v>128720</v>
      </c>
      <c r="O266" s="15">
        <v>137600</v>
      </c>
      <c r="P266" s="15">
        <v>146480</v>
      </c>
      <c r="R266"/>
    </row>
    <row r="267" spans="1:18" s="11" customFormat="1" ht="15.75" customHeight="1" x14ac:dyDescent="0.45">
      <c r="A267" s="136" t="s">
        <v>174</v>
      </c>
      <c r="B267" s="136" t="s">
        <v>1051</v>
      </c>
      <c r="C267" s="14">
        <v>0.7</v>
      </c>
      <c r="D267" s="13">
        <v>1699</v>
      </c>
      <c r="E267" s="13">
        <v>1820</v>
      </c>
      <c r="F267" s="13">
        <v>2185</v>
      </c>
      <c r="G267" s="13">
        <v>2524</v>
      </c>
      <c r="H267" s="13">
        <v>2815</v>
      </c>
      <c r="I267" s="13">
        <v>67970</v>
      </c>
      <c r="J267" s="13">
        <v>77700</v>
      </c>
      <c r="K267" s="13">
        <v>87430</v>
      </c>
      <c r="L267" s="13">
        <v>97090</v>
      </c>
      <c r="M267" s="13">
        <v>104860</v>
      </c>
      <c r="N267" s="16">
        <v>112630</v>
      </c>
      <c r="O267" s="16">
        <v>120399.99999999999</v>
      </c>
      <c r="P267" s="16">
        <v>128169.99999999999</v>
      </c>
      <c r="R267"/>
    </row>
    <row r="268" spans="1:18" s="11" customFormat="1" ht="15.75" customHeight="1" x14ac:dyDescent="0.45">
      <c r="A268" s="136" t="s">
        <v>174</v>
      </c>
      <c r="B268" s="136" t="s">
        <v>1052</v>
      </c>
      <c r="C268" s="14">
        <v>0.6</v>
      </c>
      <c r="D268" s="13">
        <v>1456</v>
      </c>
      <c r="E268" s="13">
        <v>1560</v>
      </c>
      <c r="F268" s="13">
        <v>1873</v>
      </c>
      <c r="G268" s="13">
        <v>2163</v>
      </c>
      <c r="H268" s="13">
        <v>2413</v>
      </c>
      <c r="I268" s="13">
        <v>58260</v>
      </c>
      <c r="J268" s="13">
        <v>66600</v>
      </c>
      <c r="K268" s="13">
        <v>74940</v>
      </c>
      <c r="L268" s="13">
        <v>83220</v>
      </c>
      <c r="M268" s="13">
        <v>89880</v>
      </c>
      <c r="N268" s="16">
        <v>96540</v>
      </c>
      <c r="O268" s="16">
        <v>103200</v>
      </c>
      <c r="P268" s="16">
        <v>109860</v>
      </c>
      <c r="R268"/>
    </row>
    <row r="269" spans="1:18" s="11" customFormat="1" ht="15.75" customHeight="1" x14ac:dyDescent="0.45">
      <c r="A269" s="136" t="s">
        <v>174</v>
      </c>
      <c r="B269" s="136" t="s">
        <v>1053</v>
      </c>
      <c r="C269" s="14">
        <v>0.55000000000000004</v>
      </c>
      <c r="D269" s="13">
        <v>1335</v>
      </c>
      <c r="E269" s="13">
        <v>1430</v>
      </c>
      <c r="F269" s="13">
        <v>1717</v>
      </c>
      <c r="G269" s="13">
        <v>1983</v>
      </c>
      <c r="H269" s="13">
        <v>2212</v>
      </c>
      <c r="I269" s="13">
        <v>53405.000000000007</v>
      </c>
      <c r="J269" s="13">
        <v>61050.000000000007</v>
      </c>
      <c r="K269" s="13">
        <v>68695</v>
      </c>
      <c r="L269" s="13">
        <v>76285</v>
      </c>
      <c r="M269" s="13">
        <v>82390</v>
      </c>
      <c r="N269" s="16">
        <v>88495</v>
      </c>
      <c r="O269" s="16">
        <v>94600.000000000015</v>
      </c>
      <c r="P269" s="16">
        <v>100705.00000000001</v>
      </c>
      <c r="R269"/>
    </row>
    <row r="270" spans="1:18" s="11" customFormat="1" ht="15.75" customHeight="1" x14ac:dyDescent="0.45">
      <c r="A270" s="136" t="s">
        <v>174</v>
      </c>
      <c r="B270" s="136" t="s">
        <v>1054</v>
      </c>
      <c r="C270" s="14">
        <v>0.5</v>
      </c>
      <c r="D270" s="13">
        <v>1213</v>
      </c>
      <c r="E270" s="13">
        <v>1300</v>
      </c>
      <c r="F270" s="13">
        <v>1561</v>
      </c>
      <c r="G270" s="13">
        <v>1803</v>
      </c>
      <c r="H270" s="13">
        <v>2011</v>
      </c>
      <c r="I270" s="13">
        <v>48550</v>
      </c>
      <c r="J270" s="13">
        <v>55500</v>
      </c>
      <c r="K270" s="13">
        <v>62450</v>
      </c>
      <c r="L270" s="13">
        <v>69350</v>
      </c>
      <c r="M270" s="13">
        <v>74900</v>
      </c>
      <c r="N270" s="16">
        <v>80450</v>
      </c>
      <c r="O270" s="16">
        <v>86000</v>
      </c>
      <c r="P270" s="16">
        <v>91550</v>
      </c>
      <c r="R270"/>
    </row>
    <row r="271" spans="1:18" s="11" customFormat="1" ht="15.75" customHeight="1" x14ac:dyDescent="0.45">
      <c r="A271" s="136" t="s">
        <v>174</v>
      </c>
      <c r="B271" s="136" t="s">
        <v>1055</v>
      </c>
      <c r="C271" s="14">
        <v>0.45</v>
      </c>
      <c r="D271" s="13">
        <v>1092</v>
      </c>
      <c r="E271" s="13">
        <v>1170</v>
      </c>
      <c r="F271" s="13">
        <v>1405</v>
      </c>
      <c r="G271" s="13">
        <v>1622</v>
      </c>
      <c r="H271" s="13">
        <v>1810</v>
      </c>
      <c r="I271" s="15">
        <v>43695</v>
      </c>
      <c r="J271" s="15">
        <v>49950</v>
      </c>
      <c r="K271" s="15">
        <v>56205</v>
      </c>
      <c r="L271" s="15">
        <v>62415</v>
      </c>
      <c r="M271" s="15">
        <v>67410</v>
      </c>
      <c r="N271" s="15">
        <v>72405</v>
      </c>
      <c r="O271" s="15">
        <v>77400</v>
      </c>
      <c r="P271" s="15">
        <v>82395</v>
      </c>
      <c r="R271"/>
    </row>
    <row r="272" spans="1:18" s="11" customFormat="1" ht="15.75" customHeight="1" x14ac:dyDescent="0.45">
      <c r="A272" s="136" t="s">
        <v>174</v>
      </c>
      <c r="B272" s="136" t="s">
        <v>1056</v>
      </c>
      <c r="C272" s="14">
        <v>0.4</v>
      </c>
      <c r="D272" s="13">
        <v>971</v>
      </c>
      <c r="E272" s="13">
        <v>1040</v>
      </c>
      <c r="F272" s="13">
        <v>1249</v>
      </c>
      <c r="G272" s="13">
        <v>1442</v>
      </c>
      <c r="H272" s="13">
        <v>1609</v>
      </c>
      <c r="I272" s="15">
        <v>38840</v>
      </c>
      <c r="J272" s="15">
        <v>44400</v>
      </c>
      <c r="K272" s="15">
        <v>49960</v>
      </c>
      <c r="L272" s="15">
        <v>55480</v>
      </c>
      <c r="M272" s="15">
        <v>59920</v>
      </c>
      <c r="N272" s="15">
        <v>64360</v>
      </c>
      <c r="O272" s="15">
        <v>68800</v>
      </c>
      <c r="P272" s="15">
        <v>73240</v>
      </c>
      <c r="R272"/>
    </row>
    <row r="273" spans="1:18" s="11" customFormat="1" ht="15.75" customHeight="1" x14ac:dyDescent="0.45">
      <c r="A273" s="136" t="s">
        <v>174</v>
      </c>
      <c r="B273" s="136" t="s">
        <v>1057</v>
      </c>
      <c r="C273" s="14">
        <v>0.3</v>
      </c>
      <c r="D273" s="13">
        <v>728</v>
      </c>
      <c r="E273" s="13">
        <v>780</v>
      </c>
      <c r="F273" s="13">
        <v>936</v>
      </c>
      <c r="G273" s="13">
        <v>1081</v>
      </c>
      <c r="H273" s="13">
        <v>1206</v>
      </c>
      <c r="I273" s="13">
        <v>29130</v>
      </c>
      <c r="J273" s="13">
        <v>33300</v>
      </c>
      <c r="K273" s="13">
        <v>37470</v>
      </c>
      <c r="L273" s="13">
        <v>41610</v>
      </c>
      <c r="M273" s="13">
        <v>44940</v>
      </c>
      <c r="N273" s="13">
        <v>48270</v>
      </c>
      <c r="O273" s="13">
        <v>51600</v>
      </c>
      <c r="P273" s="13">
        <v>54930</v>
      </c>
      <c r="R273"/>
    </row>
    <row r="274" spans="1:18" s="11" customFormat="1" ht="15.75" customHeight="1" x14ac:dyDescent="0.45">
      <c r="A274" s="136" t="s">
        <v>174</v>
      </c>
      <c r="B274" s="136" t="s">
        <v>1058</v>
      </c>
      <c r="C274" s="14">
        <v>0.2</v>
      </c>
      <c r="D274" s="13">
        <v>485</v>
      </c>
      <c r="E274" s="13">
        <v>520</v>
      </c>
      <c r="F274" s="13">
        <v>624</v>
      </c>
      <c r="G274" s="13">
        <v>721</v>
      </c>
      <c r="H274" s="13">
        <v>804</v>
      </c>
      <c r="I274" s="13">
        <v>19420</v>
      </c>
      <c r="J274" s="13">
        <v>22200</v>
      </c>
      <c r="K274" s="13">
        <v>24980</v>
      </c>
      <c r="L274" s="13">
        <v>27740</v>
      </c>
      <c r="M274" s="13">
        <v>29960</v>
      </c>
      <c r="N274" s="13">
        <v>32180</v>
      </c>
      <c r="O274" s="13">
        <v>34400</v>
      </c>
      <c r="P274" s="13">
        <v>36620</v>
      </c>
      <c r="R274"/>
    </row>
    <row r="275" spans="1:18" s="11" customFormat="1" ht="15.75" customHeight="1" x14ac:dyDescent="0.45">
      <c r="A275" s="136" t="s">
        <v>175</v>
      </c>
      <c r="B275" s="136" t="s">
        <v>1059</v>
      </c>
      <c r="C275" s="14">
        <v>1.2</v>
      </c>
      <c r="D275" s="13">
        <v>2445</v>
      </c>
      <c r="E275" s="13">
        <v>2620</v>
      </c>
      <c r="F275" s="13">
        <v>3144</v>
      </c>
      <c r="G275" s="13">
        <v>3633</v>
      </c>
      <c r="H275" s="13">
        <v>4053</v>
      </c>
      <c r="I275" s="15">
        <v>97800</v>
      </c>
      <c r="J275" s="15">
        <v>111840</v>
      </c>
      <c r="K275" s="15">
        <v>125760</v>
      </c>
      <c r="L275" s="15">
        <v>139680</v>
      </c>
      <c r="M275" s="15">
        <v>150960</v>
      </c>
      <c r="N275" s="15">
        <v>162120</v>
      </c>
      <c r="O275" s="15">
        <v>173280</v>
      </c>
      <c r="P275" s="15">
        <v>184440</v>
      </c>
      <c r="R275"/>
    </row>
    <row r="276" spans="1:18" s="11" customFormat="1" ht="15.75" customHeight="1" x14ac:dyDescent="0.45">
      <c r="A276" s="136" t="s">
        <v>175</v>
      </c>
      <c r="B276" s="136" t="s">
        <v>1060</v>
      </c>
      <c r="C276" s="14">
        <v>1.1000000000000001</v>
      </c>
      <c r="D276" s="13">
        <v>2241</v>
      </c>
      <c r="E276" s="13">
        <v>2402</v>
      </c>
      <c r="F276" s="13">
        <v>2882</v>
      </c>
      <c r="G276" s="13">
        <v>3330</v>
      </c>
      <c r="H276" s="13">
        <v>3715</v>
      </c>
      <c r="I276" s="15">
        <v>89650</v>
      </c>
      <c r="J276" s="15">
        <v>102520.00000000001</v>
      </c>
      <c r="K276" s="15">
        <v>115280.00000000001</v>
      </c>
      <c r="L276" s="15">
        <v>128040.00000000001</v>
      </c>
      <c r="M276" s="15">
        <v>138380</v>
      </c>
      <c r="N276" s="15">
        <v>148610</v>
      </c>
      <c r="O276" s="15">
        <v>158840</v>
      </c>
      <c r="P276" s="15">
        <v>169070</v>
      </c>
      <c r="R276"/>
    </row>
    <row r="277" spans="1:18" s="11" customFormat="1" ht="15.75" customHeight="1" x14ac:dyDescent="0.45">
      <c r="A277" s="136" t="s">
        <v>175</v>
      </c>
      <c r="B277" s="136" t="s">
        <v>1061</v>
      </c>
      <c r="C277" s="14">
        <v>1</v>
      </c>
      <c r="D277" s="13">
        <v>2037</v>
      </c>
      <c r="E277" s="13">
        <v>2183</v>
      </c>
      <c r="F277" s="13">
        <v>2620</v>
      </c>
      <c r="G277" s="13">
        <v>3027</v>
      </c>
      <c r="H277" s="13">
        <v>3377</v>
      </c>
      <c r="I277" s="13">
        <v>81500</v>
      </c>
      <c r="J277" s="13">
        <v>93200</v>
      </c>
      <c r="K277" s="13">
        <v>104800</v>
      </c>
      <c r="L277" s="13">
        <v>116400</v>
      </c>
      <c r="M277" s="13">
        <v>125800</v>
      </c>
      <c r="N277" s="16">
        <v>135100</v>
      </c>
      <c r="O277" s="16">
        <v>144400</v>
      </c>
      <c r="P277" s="16">
        <v>153700</v>
      </c>
      <c r="R277"/>
    </row>
    <row r="278" spans="1:18" s="11" customFormat="1" ht="15.75" customHeight="1" x14ac:dyDescent="0.45">
      <c r="A278" s="136" t="s">
        <v>175</v>
      </c>
      <c r="B278" s="136" t="s">
        <v>1062</v>
      </c>
      <c r="C278" s="14">
        <v>0.9</v>
      </c>
      <c r="D278" s="13">
        <v>1833</v>
      </c>
      <c r="E278" s="13">
        <v>1965</v>
      </c>
      <c r="F278" s="13">
        <v>2358</v>
      </c>
      <c r="G278" s="13">
        <v>2724</v>
      </c>
      <c r="H278" s="13">
        <v>3039</v>
      </c>
      <c r="I278" s="13">
        <v>73350</v>
      </c>
      <c r="J278" s="13">
        <v>83880</v>
      </c>
      <c r="K278" s="13">
        <v>94320</v>
      </c>
      <c r="L278" s="13">
        <v>104760</v>
      </c>
      <c r="M278" s="13">
        <v>113220</v>
      </c>
      <c r="N278" s="16">
        <v>121590</v>
      </c>
      <c r="O278" s="16">
        <v>129960</v>
      </c>
      <c r="P278" s="16">
        <v>138330</v>
      </c>
      <c r="R278"/>
    </row>
    <row r="279" spans="1:18" s="11" customFormat="1" ht="15.75" customHeight="1" x14ac:dyDescent="0.45">
      <c r="A279" s="136" t="s">
        <v>175</v>
      </c>
      <c r="B279" s="136" t="s">
        <v>1063</v>
      </c>
      <c r="C279" s="14">
        <v>0.8</v>
      </c>
      <c r="D279" s="13">
        <v>1630</v>
      </c>
      <c r="E279" s="13">
        <v>1747</v>
      </c>
      <c r="F279" s="13">
        <v>2096</v>
      </c>
      <c r="G279" s="13">
        <v>2422</v>
      </c>
      <c r="H279" s="13">
        <v>2702</v>
      </c>
      <c r="I279" s="13">
        <v>65200</v>
      </c>
      <c r="J279" s="13">
        <v>74560</v>
      </c>
      <c r="K279" s="13">
        <v>83840</v>
      </c>
      <c r="L279" s="13">
        <v>93120</v>
      </c>
      <c r="M279" s="13">
        <v>100640</v>
      </c>
      <c r="N279" s="16">
        <v>108080</v>
      </c>
      <c r="O279" s="16">
        <v>115520</v>
      </c>
      <c r="P279" s="16">
        <v>122960</v>
      </c>
      <c r="R279"/>
    </row>
    <row r="280" spans="1:18" s="11" customFormat="1" ht="15.75" customHeight="1" x14ac:dyDescent="0.45">
      <c r="A280" s="136" t="s">
        <v>175</v>
      </c>
      <c r="B280" s="136" t="s">
        <v>1064</v>
      </c>
      <c r="C280" s="14">
        <v>0.7</v>
      </c>
      <c r="D280" s="13">
        <v>1426</v>
      </c>
      <c r="E280" s="13">
        <v>1528</v>
      </c>
      <c r="F280" s="13">
        <v>1834</v>
      </c>
      <c r="G280" s="13">
        <v>2119</v>
      </c>
      <c r="H280" s="13">
        <v>2364</v>
      </c>
      <c r="I280" s="13">
        <v>57050</v>
      </c>
      <c r="J280" s="13">
        <v>65239.999999999993</v>
      </c>
      <c r="K280" s="13">
        <v>73360</v>
      </c>
      <c r="L280" s="13">
        <v>81480</v>
      </c>
      <c r="M280" s="13">
        <v>88060</v>
      </c>
      <c r="N280" s="16">
        <v>94570</v>
      </c>
      <c r="O280" s="16">
        <v>101080</v>
      </c>
      <c r="P280" s="16">
        <v>107590</v>
      </c>
      <c r="R280"/>
    </row>
    <row r="281" spans="1:18" s="11" customFormat="1" ht="15.75" customHeight="1" x14ac:dyDescent="0.45">
      <c r="A281" s="136" t="s">
        <v>175</v>
      </c>
      <c r="B281" s="136" t="s">
        <v>1065</v>
      </c>
      <c r="C281" s="14">
        <v>0.6</v>
      </c>
      <c r="D281" s="13">
        <v>1222</v>
      </c>
      <c r="E281" s="13">
        <v>1310</v>
      </c>
      <c r="F281" s="13">
        <v>1572</v>
      </c>
      <c r="G281" s="13">
        <v>1816</v>
      </c>
      <c r="H281" s="13">
        <v>2026</v>
      </c>
      <c r="I281" s="15">
        <v>48900</v>
      </c>
      <c r="J281" s="15">
        <v>55920</v>
      </c>
      <c r="K281" s="15">
        <v>62880</v>
      </c>
      <c r="L281" s="15">
        <v>69840</v>
      </c>
      <c r="M281" s="15">
        <v>75480</v>
      </c>
      <c r="N281" s="15">
        <v>81060</v>
      </c>
      <c r="O281" s="15">
        <v>86640</v>
      </c>
      <c r="P281" s="15">
        <v>92220</v>
      </c>
      <c r="R281"/>
    </row>
    <row r="282" spans="1:18" s="11" customFormat="1" ht="15.75" customHeight="1" x14ac:dyDescent="0.45">
      <c r="A282" s="136" t="s">
        <v>175</v>
      </c>
      <c r="B282" s="136" t="s">
        <v>1066</v>
      </c>
      <c r="C282" s="14">
        <v>0.55000000000000004</v>
      </c>
      <c r="D282" s="13">
        <v>1120</v>
      </c>
      <c r="E282" s="13">
        <v>1201</v>
      </c>
      <c r="F282" s="13">
        <v>1441</v>
      </c>
      <c r="G282" s="13">
        <v>1665</v>
      </c>
      <c r="H282" s="13">
        <v>1857</v>
      </c>
      <c r="I282" s="15">
        <v>44825</v>
      </c>
      <c r="J282" s="15">
        <v>51260.000000000007</v>
      </c>
      <c r="K282" s="15">
        <v>57640.000000000007</v>
      </c>
      <c r="L282" s="15">
        <v>64020.000000000007</v>
      </c>
      <c r="M282" s="15">
        <v>69190</v>
      </c>
      <c r="N282" s="15">
        <v>74305</v>
      </c>
      <c r="O282" s="15">
        <v>79420</v>
      </c>
      <c r="P282" s="15">
        <v>84535</v>
      </c>
      <c r="R282"/>
    </row>
    <row r="283" spans="1:18" s="11" customFormat="1" ht="15.75" customHeight="1" x14ac:dyDescent="0.45">
      <c r="A283" s="136" t="s">
        <v>175</v>
      </c>
      <c r="B283" s="136" t="s">
        <v>1067</v>
      </c>
      <c r="C283" s="14">
        <v>0.5</v>
      </c>
      <c r="D283" s="13">
        <v>1018</v>
      </c>
      <c r="E283" s="13">
        <v>1091</v>
      </c>
      <c r="F283" s="13">
        <v>1310</v>
      </c>
      <c r="G283" s="13">
        <v>1513</v>
      </c>
      <c r="H283" s="13">
        <v>1688</v>
      </c>
      <c r="I283" s="13">
        <v>40750</v>
      </c>
      <c r="J283" s="13">
        <v>46600</v>
      </c>
      <c r="K283" s="13">
        <v>52400</v>
      </c>
      <c r="L283" s="13">
        <v>58200</v>
      </c>
      <c r="M283" s="13">
        <v>62900</v>
      </c>
      <c r="N283" s="13">
        <v>67550</v>
      </c>
      <c r="O283" s="13">
        <v>72200</v>
      </c>
      <c r="P283" s="13">
        <v>76850</v>
      </c>
      <c r="R283"/>
    </row>
    <row r="284" spans="1:18" s="11" customFormat="1" ht="15.75" customHeight="1" x14ac:dyDescent="0.45">
      <c r="A284" s="136" t="s">
        <v>175</v>
      </c>
      <c r="B284" s="136" t="s">
        <v>1068</v>
      </c>
      <c r="C284" s="14">
        <v>0.45</v>
      </c>
      <c r="D284" s="13">
        <v>916</v>
      </c>
      <c r="E284" s="13">
        <v>982</v>
      </c>
      <c r="F284" s="13">
        <v>1179</v>
      </c>
      <c r="G284" s="13">
        <v>1362</v>
      </c>
      <c r="H284" s="13">
        <v>1519</v>
      </c>
      <c r="I284" s="13">
        <v>36675</v>
      </c>
      <c r="J284" s="13">
        <v>41940</v>
      </c>
      <c r="K284" s="13">
        <v>47160</v>
      </c>
      <c r="L284" s="13">
        <v>52380</v>
      </c>
      <c r="M284" s="13">
        <v>56610</v>
      </c>
      <c r="N284" s="13">
        <v>60795</v>
      </c>
      <c r="O284" s="13">
        <v>64980</v>
      </c>
      <c r="P284" s="13">
        <v>69165</v>
      </c>
      <c r="R284"/>
    </row>
    <row r="285" spans="1:18" s="11" customFormat="1" ht="15.75" customHeight="1" x14ac:dyDescent="0.45">
      <c r="A285" s="136" t="s">
        <v>175</v>
      </c>
      <c r="B285" s="136" t="s">
        <v>1069</v>
      </c>
      <c r="C285" s="14">
        <v>0.4</v>
      </c>
      <c r="D285" s="13">
        <v>815</v>
      </c>
      <c r="E285" s="13">
        <v>873</v>
      </c>
      <c r="F285" s="13">
        <v>1048</v>
      </c>
      <c r="G285" s="13">
        <v>1211</v>
      </c>
      <c r="H285" s="13">
        <v>1351</v>
      </c>
      <c r="I285" s="15">
        <v>32600</v>
      </c>
      <c r="J285" s="15">
        <v>37280</v>
      </c>
      <c r="K285" s="15">
        <v>41920</v>
      </c>
      <c r="L285" s="15">
        <v>46560</v>
      </c>
      <c r="M285" s="15">
        <v>50320</v>
      </c>
      <c r="N285" s="15">
        <v>54040</v>
      </c>
      <c r="O285" s="15">
        <v>57760</v>
      </c>
      <c r="P285" s="15">
        <v>61480</v>
      </c>
      <c r="R285"/>
    </row>
    <row r="286" spans="1:18" s="11" customFormat="1" ht="15.75" customHeight="1" x14ac:dyDescent="0.45">
      <c r="A286" s="136" t="s">
        <v>175</v>
      </c>
      <c r="B286" s="136" t="s">
        <v>1070</v>
      </c>
      <c r="C286" s="14">
        <v>0.3</v>
      </c>
      <c r="D286" s="13">
        <v>611</v>
      </c>
      <c r="E286" s="13">
        <v>655</v>
      </c>
      <c r="F286" s="13">
        <v>786</v>
      </c>
      <c r="G286" s="13">
        <v>908</v>
      </c>
      <c r="H286" s="13">
        <v>1013</v>
      </c>
      <c r="I286" s="15">
        <v>24450</v>
      </c>
      <c r="J286" s="15">
        <v>27960</v>
      </c>
      <c r="K286" s="15">
        <v>31440</v>
      </c>
      <c r="L286" s="15">
        <v>34920</v>
      </c>
      <c r="M286" s="15">
        <v>37740</v>
      </c>
      <c r="N286" s="15">
        <v>40530</v>
      </c>
      <c r="O286" s="15">
        <v>43320</v>
      </c>
      <c r="P286" s="15">
        <v>46110</v>
      </c>
      <c r="R286"/>
    </row>
    <row r="287" spans="1:18" s="11" customFormat="1" ht="15.75" customHeight="1" x14ac:dyDescent="0.45">
      <c r="A287" s="136" t="s">
        <v>175</v>
      </c>
      <c r="B287" s="136" t="s">
        <v>1071</v>
      </c>
      <c r="C287" s="14">
        <v>0.2</v>
      </c>
      <c r="D287" s="13">
        <v>407</v>
      </c>
      <c r="E287" s="13">
        <v>436</v>
      </c>
      <c r="F287" s="13">
        <v>524</v>
      </c>
      <c r="G287" s="13">
        <v>605</v>
      </c>
      <c r="H287" s="13">
        <v>675</v>
      </c>
      <c r="I287" s="13">
        <v>16300</v>
      </c>
      <c r="J287" s="13">
        <v>18640</v>
      </c>
      <c r="K287" s="13">
        <v>20960</v>
      </c>
      <c r="L287" s="13">
        <v>23280</v>
      </c>
      <c r="M287" s="13">
        <v>25160</v>
      </c>
      <c r="N287" s="16">
        <v>27020</v>
      </c>
      <c r="O287" s="16">
        <v>28880</v>
      </c>
      <c r="P287" s="16">
        <v>30740</v>
      </c>
      <c r="R287"/>
    </row>
    <row r="288" spans="1:18" s="11" customFormat="1" ht="15.75" customHeight="1" x14ac:dyDescent="0.45">
      <c r="A288" s="136" t="s">
        <v>176</v>
      </c>
      <c r="B288" s="136" t="s">
        <v>1072</v>
      </c>
      <c r="C288" s="14">
        <v>1.2</v>
      </c>
      <c r="D288" s="13">
        <v>3024</v>
      </c>
      <c r="E288" s="13">
        <v>3240</v>
      </c>
      <c r="F288" s="13">
        <v>3888</v>
      </c>
      <c r="G288" s="13">
        <v>4494</v>
      </c>
      <c r="H288" s="13">
        <v>5013</v>
      </c>
      <c r="I288" s="13">
        <v>120960</v>
      </c>
      <c r="J288" s="13">
        <v>138240</v>
      </c>
      <c r="K288" s="13">
        <v>155520</v>
      </c>
      <c r="L288" s="13">
        <v>172800</v>
      </c>
      <c r="M288" s="13">
        <v>186720</v>
      </c>
      <c r="N288" s="16">
        <v>200520</v>
      </c>
      <c r="O288" s="16">
        <v>214320</v>
      </c>
      <c r="P288" s="16">
        <v>228120</v>
      </c>
      <c r="R288"/>
    </row>
    <row r="289" spans="1:18" s="11" customFormat="1" ht="15.75" customHeight="1" x14ac:dyDescent="0.45">
      <c r="A289" s="136" t="s">
        <v>176</v>
      </c>
      <c r="B289" s="136" t="s">
        <v>1073</v>
      </c>
      <c r="C289" s="14">
        <v>1.1000000000000001</v>
      </c>
      <c r="D289" s="13">
        <v>2772</v>
      </c>
      <c r="E289" s="13">
        <v>2970</v>
      </c>
      <c r="F289" s="13">
        <v>3564</v>
      </c>
      <c r="G289" s="13">
        <v>4119</v>
      </c>
      <c r="H289" s="13">
        <v>4595</v>
      </c>
      <c r="I289" s="13">
        <v>110880.00000000001</v>
      </c>
      <c r="J289" s="13">
        <v>126720.00000000001</v>
      </c>
      <c r="K289" s="13">
        <v>142560</v>
      </c>
      <c r="L289" s="13">
        <v>158400</v>
      </c>
      <c r="M289" s="13">
        <v>171160</v>
      </c>
      <c r="N289" s="16">
        <v>183810.00000000003</v>
      </c>
      <c r="O289" s="16">
        <v>196460.00000000003</v>
      </c>
      <c r="P289" s="16">
        <v>209110.00000000003</v>
      </c>
      <c r="R289"/>
    </row>
    <row r="290" spans="1:18" s="11" customFormat="1" ht="15.75" customHeight="1" x14ac:dyDescent="0.45">
      <c r="A290" s="136" t="s">
        <v>176</v>
      </c>
      <c r="B290" s="136" t="s">
        <v>1074</v>
      </c>
      <c r="C290" s="14">
        <v>1</v>
      </c>
      <c r="D290" s="13">
        <v>2520</v>
      </c>
      <c r="E290" s="13">
        <v>2700</v>
      </c>
      <c r="F290" s="13">
        <v>3240</v>
      </c>
      <c r="G290" s="13">
        <v>3745</v>
      </c>
      <c r="H290" s="13">
        <v>4177</v>
      </c>
      <c r="I290" s="13">
        <v>100800</v>
      </c>
      <c r="J290" s="13">
        <v>115200</v>
      </c>
      <c r="K290" s="13">
        <v>129600</v>
      </c>
      <c r="L290" s="13">
        <v>144000</v>
      </c>
      <c r="M290" s="13">
        <v>155600</v>
      </c>
      <c r="N290" s="16">
        <v>167100</v>
      </c>
      <c r="O290" s="16">
        <v>178600</v>
      </c>
      <c r="P290" s="16">
        <v>190100</v>
      </c>
      <c r="R290"/>
    </row>
    <row r="291" spans="1:18" s="11" customFormat="1" ht="18" customHeight="1" x14ac:dyDescent="0.45">
      <c r="A291" s="136" t="s">
        <v>176</v>
      </c>
      <c r="B291" s="136" t="s">
        <v>1075</v>
      </c>
      <c r="C291" s="14">
        <v>0.9</v>
      </c>
      <c r="D291" s="13">
        <v>2268</v>
      </c>
      <c r="E291" s="13">
        <v>2430</v>
      </c>
      <c r="F291" s="13">
        <v>2916</v>
      </c>
      <c r="G291" s="13">
        <v>3370</v>
      </c>
      <c r="H291" s="13">
        <v>3759</v>
      </c>
      <c r="I291" s="13">
        <v>90720</v>
      </c>
      <c r="J291" s="13">
        <v>103680</v>
      </c>
      <c r="K291" s="13">
        <v>116640</v>
      </c>
      <c r="L291" s="13">
        <v>129600</v>
      </c>
      <c r="M291" s="13">
        <v>140040</v>
      </c>
      <c r="N291" s="16">
        <v>150390</v>
      </c>
      <c r="O291" s="16">
        <v>160740</v>
      </c>
      <c r="P291" s="16">
        <v>171090</v>
      </c>
      <c r="R291"/>
    </row>
    <row r="292" spans="1:18" s="11" customFormat="1" ht="18" customHeight="1" x14ac:dyDescent="0.45">
      <c r="A292" s="136" t="s">
        <v>176</v>
      </c>
      <c r="B292" s="136" t="s">
        <v>1076</v>
      </c>
      <c r="C292" s="14">
        <v>0.8</v>
      </c>
      <c r="D292" s="13">
        <v>2016</v>
      </c>
      <c r="E292" s="13">
        <v>2160</v>
      </c>
      <c r="F292" s="13">
        <v>2592</v>
      </c>
      <c r="G292" s="13">
        <v>2996</v>
      </c>
      <c r="H292" s="13">
        <v>3342</v>
      </c>
      <c r="I292" s="13">
        <v>80640</v>
      </c>
      <c r="J292" s="13">
        <v>92160</v>
      </c>
      <c r="K292" s="13">
        <v>103680</v>
      </c>
      <c r="L292" s="13">
        <v>115200</v>
      </c>
      <c r="M292" s="13">
        <v>124480</v>
      </c>
      <c r="N292" s="13">
        <v>133680</v>
      </c>
      <c r="O292" s="13">
        <v>142880</v>
      </c>
      <c r="P292" s="13">
        <v>152080</v>
      </c>
      <c r="R292"/>
    </row>
    <row r="293" spans="1:18" s="11" customFormat="1" ht="15.75" customHeight="1" x14ac:dyDescent="0.45">
      <c r="A293" s="136" t="s">
        <v>176</v>
      </c>
      <c r="B293" s="136" t="s">
        <v>1077</v>
      </c>
      <c r="C293" s="14">
        <v>0.7</v>
      </c>
      <c r="D293" s="13">
        <v>1764</v>
      </c>
      <c r="E293" s="13">
        <v>1890</v>
      </c>
      <c r="F293" s="13">
        <v>2268</v>
      </c>
      <c r="G293" s="13">
        <v>2621</v>
      </c>
      <c r="H293" s="13">
        <v>2924</v>
      </c>
      <c r="I293" s="13">
        <v>70560</v>
      </c>
      <c r="J293" s="13">
        <v>80640</v>
      </c>
      <c r="K293" s="13">
        <v>90720</v>
      </c>
      <c r="L293" s="13">
        <v>100800</v>
      </c>
      <c r="M293" s="13">
        <v>108920</v>
      </c>
      <c r="N293" s="13">
        <v>116969.99999999999</v>
      </c>
      <c r="O293" s="13">
        <v>125019.99999999999</v>
      </c>
      <c r="P293" s="13">
        <v>133070</v>
      </c>
      <c r="R293"/>
    </row>
    <row r="294" spans="1:18" s="11" customFormat="1" ht="15.75" customHeight="1" x14ac:dyDescent="0.45">
      <c r="A294" s="136" t="s">
        <v>176</v>
      </c>
      <c r="B294" s="136" t="s">
        <v>1078</v>
      </c>
      <c r="C294" s="14">
        <v>0.6</v>
      </c>
      <c r="D294" s="13">
        <v>1512</v>
      </c>
      <c r="E294" s="13">
        <v>1620</v>
      </c>
      <c r="F294" s="13">
        <v>1944</v>
      </c>
      <c r="G294" s="13">
        <v>2247</v>
      </c>
      <c r="H294" s="13">
        <v>2506</v>
      </c>
      <c r="I294" s="13">
        <v>60480</v>
      </c>
      <c r="J294" s="13">
        <v>69120</v>
      </c>
      <c r="K294" s="13">
        <v>77760</v>
      </c>
      <c r="L294" s="13">
        <v>86400</v>
      </c>
      <c r="M294" s="13">
        <v>93360</v>
      </c>
      <c r="N294" s="13">
        <v>100260</v>
      </c>
      <c r="O294" s="13">
        <v>107160</v>
      </c>
      <c r="P294" s="13">
        <v>114060</v>
      </c>
      <c r="R294"/>
    </row>
    <row r="295" spans="1:18" s="11" customFormat="1" ht="15.75" customHeight="1" x14ac:dyDescent="0.45">
      <c r="A295" s="136" t="s">
        <v>176</v>
      </c>
      <c r="B295" s="136" t="s">
        <v>1079</v>
      </c>
      <c r="C295" s="14">
        <v>0.55000000000000004</v>
      </c>
      <c r="D295" s="13">
        <v>1386</v>
      </c>
      <c r="E295" s="13">
        <v>1485</v>
      </c>
      <c r="F295" s="13">
        <v>1782</v>
      </c>
      <c r="G295" s="13">
        <v>2059</v>
      </c>
      <c r="H295" s="13">
        <v>2297</v>
      </c>
      <c r="I295" s="15">
        <v>55440.000000000007</v>
      </c>
      <c r="J295" s="15">
        <v>63360.000000000007</v>
      </c>
      <c r="K295" s="15">
        <v>71280</v>
      </c>
      <c r="L295" s="15">
        <v>79200</v>
      </c>
      <c r="M295" s="15">
        <v>85580</v>
      </c>
      <c r="N295" s="15">
        <v>91905.000000000015</v>
      </c>
      <c r="O295" s="15">
        <v>98230.000000000015</v>
      </c>
      <c r="P295" s="15">
        <v>104555.00000000001</v>
      </c>
      <c r="R295"/>
    </row>
    <row r="296" spans="1:18" s="11" customFormat="1" ht="15.75" customHeight="1" x14ac:dyDescent="0.45">
      <c r="A296" s="136" t="s">
        <v>176</v>
      </c>
      <c r="B296" s="136" t="s">
        <v>1080</v>
      </c>
      <c r="C296" s="14">
        <v>0.5</v>
      </c>
      <c r="D296" s="13">
        <v>1260</v>
      </c>
      <c r="E296" s="13">
        <v>1350</v>
      </c>
      <c r="F296" s="13">
        <v>1620</v>
      </c>
      <c r="G296" s="13">
        <v>1872</v>
      </c>
      <c r="H296" s="13">
        <v>2088</v>
      </c>
      <c r="I296" s="15">
        <v>50400</v>
      </c>
      <c r="J296" s="15">
        <v>57600</v>
      </c>
      <c r="K296" s="15">
        <v>64800</v>
      </c>
      <c r="L296" s="15">
        <v>72000</v>
      </c>
      <c r="M296" s="15">
        <v>77800</v>
      </c>
      <c r="N296" s="15">
        <v>83550</v>
      </c>
      <c r="O296" s="15">
        <v>89300</v>
      </c>
      <c r="P296" s="15">
        <v>95050</v>
      </c>
      <c r="R296"/>
    </row>
    <row r="297" spans="1:18" s="11" customFormat="1" ht="15.75" customHeight="1" x14ac:dyDescent="0.45">
      <c r="A297" s="136" t="s">
        <v>176</v>
      </c>
      <c r="B297" s="136" t="s">
        <v>1081</v>
      </c>
      <c r="C297" s="14">
        <v>0.45</v>
      </c>
      <c r="D297" s="13">
        <v>1134</v>
      </c>
      <c r="E297" s="13">
        <v>1215</v>
      </c>
      <c r="F297" s="13">
        <v>1458</v>
      </c>
      <c r="G297" s="13">
        <v>1685</v>
      </c>
      <c r="H297" s="13">
        <v>1879</v>
      </c>
      <c r="I297" s="13">
        <v>45360</v>
      </c>
      <c r="J297" s="13">
        <v>51840</v>
      </c>
      <c r="K297" s="13">
        <v>58320</v>
      </c>
      <c r="L297" s="13">
        <v>64800</v>
      </c>
      <c r="M297" s="13">
        <v>70020</v>
      </c>
      <c r="N297" s="16">
        <v>75195</v>
      </c>
      <c r="O297" s="16">
        <v>80370</v>
      </c>
      <c r="P297" s="16">
        <v>85545</v>
      </c>
      <c r="R297"/>
    </row>
    <row r="298" spans="1:18" s="11" customFormat="1" ht="15.75" customHeight="1" x14ac:dyDescent="0.45">
      <c r="A298" s="136" t="s">
        <v>176</v>
      </c>
      <c r="B298" s="136" t="s">
        <v>1082</v>
      </c>
      <c r="C298" s="14">
        <v>0.4</v>
      </c>
      <c r="D298" s="13">
        <v>1008</v>
      </c>
      <c r="E298" s="13">
        <v>1080</v>
      </c>
      <c r="F298" s="13">
        <v>1296</v>
      </c>
      <c r="G298" s="13">
        <v>1498</v>
      </c>
      <c r="H298" s="13">
        <v>1671</v>
      </c>
      <c r="I298" s="13">
        <v>40320</v>
      </c>
      <c r="J298" s="13">
        <v>46080</v>
      </c>
      <c r="K298" s="13">
        <v>51840</v>
      </c>
      <c r="L298" s="13">
        <v>57600</v>
      </c>
      <c r="M298" s="13">
        <v>62240</v>
      </c>
      <c r="N298" s="16">
        <v>66840</v>
      </c>
      <c r="O298" s="16">
        <v>71440</v>
      </c>
      <c r="P298" s="16">
        <v>76040</v>
      </c>
      <c r="R298"/>
    </row>
    <row r="299" spans="1:18" s="11" customFormat="1" ht="15.75" customHeight="1" x14ac:dyDescent="0.45">
      <c r="A299" s="136" t="s">
        <v>176</v>
      </c>
      <c r="B299" s="136" t="s">
        <v>1083</v>
      </c>
      <c r="C299" s="14">
        <v>0.3</v>
      </c>
      <c r="D299" s="13">
        <v>756</v>
      </c>
      <c r="E299" s="13">
        <v>810</v>
      </c>
      <c r="F299" s="13">
        <v>972</v>
      </c>
      <c r="G299" s="13">
        <v>1123</v>
      </c>
      <c r="H299" s="13">
        <v>1253</v>
      </c>
      <c r="I299" s="13">
        <v>30240</v>
      </c>
      <c r="J299" s="13">
        <v>34560</v>
      </c>
      <c r="K299" s="13">
        <v>38880</v>
      </c>
      <c r="L299" s="13">
        <v>43200</v>
      </c>
      <c r="M299" s="13">
        <v>46680</v>
      </c>
      <c r="N299" s="16">
        <v>50130</v>
      </c>
      <c r="O299" s="16">
        <v>53580</v>
      </c>
      <c r="P299" s="16">
        <v>57030</v>
      </c>
      <c r="R299"/>
    </row>
    <row r="300" spans="1:18" s="11" customFormat="1" ht="15.75" customHeight="1" x14ac:dyDescent="0.45">
      <c r="A300" s="136" t="s">
        <v>176</v>
      </c>
      <c r="B300" s="136" t="s">
        <v>1084</v>
      </c>
      <c r="C300" s="14">
        <v>0.2</v>
      </c>
      <c r="D300" s="13">
        <v>504</v>
      </c>
      <c r="E300" s="13">
        <v>540</v>
      </c>
      <c r="F300" s="13">
        <v>648</v>
      </c>
      <c r="G300" s="13">
        <v>749</v>
      </c>
      <c r="H300" s="13">
        <v>835</v>
      </c>
      <c r="I300" s="13">
        <v>20160</v>
      </c>
      <c r="J300" s="13">
        <v>23040</v>
      </c>
      <c r="K300" s="13">
        <v>25920</v>
      </c>
      <c r="L300" s="13">
        <v>28800</v>
      </c>
      <c r="M300" s="13">
        <v>31120</v>
      </c>
      <c r="N300" s="16">
        <v>33420</v>
      </c>
      <c r="O300" s="16">
        <v>35720</v>
      </c>
      <c r="P300" s="16">
        <v>38020</v>
      </c>
      <c r="R300"/>
    </row>
    <row r="301" spans="1:18" s="11" customFormat="1" ht="15.75" customHeight="1" x14ac:dyDescent="0.45">
      <c r="A301" s="136" t="s">
        <v>177</v>
      </c>
      <c r="B301" s="136" t="s">
        <v>1085</v>
      </c>
      <c r="C301" s="14">
        <v>1.2</v>
      </c>
      <c r="D301" s="13">
        <v>2046</v>
      </c>
      <c r="E301" s="13">
        <v>2193</v>
      </c>
      <c r="F301" s="13">
        <v>2631</v>
      </c>
      <c r="G301" s="13">
        <v>3039</v>
      </c>
      <c r="H301" s="13">
        <v>3390</v>
      </c>
      <c r="I301" s="15">
        <v>81840</v>
      </c>
      <c r="J301" s="15">
        <v>93600</v>
      </c>
      <c r="K301" s="15">
        <v>105240</v>
      </c>
      <c r="L301" s="15">
        <v>116880</v>
      </c>
      <c r="M301" s="15">
        <v>126240</v>
      </c>
      <c r="N301" s="15">
        <v>135600</v>
      </c>
      <c r="O301" s="15">
        <v>144960</v>
      </c>
      <c r="P301" s="15">
        <v>154320</v>
      </c>
      <c r="R301"/>
    </row>
    <row r="302" spans="1:18" s="11" customFormat="1" ht="15.75" customHeight="1" x14ac:dyDescent="0.45">
      <c r="A302" s="136" t="s">
        <v>177</v>
      </c>
      <c r="B302" s="136" t="s">
        <v>1086</v>
      </c>
      <c r="C302" s="14">
        <v>1.1000000000000001</v>
      </c>
      <c r="D302" s="13">
        <v>1875</v>
      </c>
      <c r="E302" s="13">
        <v>2010</v>
      </c>
      <c r="F302" s="13">
        <v>2411</v>
      </c>
      <c r="G302" s="13">
        <v>2785</v>
      </c>
      <c r="H302" s="13">
        <v>3107</v>
      </c>
      <c r="I302" s="15">
        <v>75020</v>
      </c>
      <c r="J302" s="15">
        <v>85800</v>
      </c>
      <c r="K302" s="15">
        <v>96470.000000000015</v>
      </c>
      <c r="L302" s="15">
        <v>107140.00000000001</v>
      </c>
      <c r="M302" s="15">
        <v>115720.00000000001</v>
      </c>
      <c r="N302" s="15">
        <v>124300.00000000001</v>
      </c>
      <c r="O302" s="15">
        <v>132880</v>
      </c>
      <c r="P302" s="15">
        <v>141460</v>
      </c>
      <c r="R302"/>
    </row>
    <row r="303" spans="1:18" s="11" customFormat="1" ht="15.75" customHeight="1" x14ac:dyDescent="0.45">
      <c r="A303" s="136" t="s">
        <v>177</v>
      </c>
      <c r="B303" s="136" t="s">
        <v>1087</v>
      </c>
      <c r="C303" s="14">
        <v>1</v>
      </c>
      <c r="D303" s="13">
        <v>1705</v>
      </c>
      <c r="E303" s="13">
        <v>1827</v>
      </c>
      <c r="F303" s="13">
        <v>2192</v>
      </c>
      <c r="G303" s="13">
        <v>2532</v>
      </c>
      <c r="H303" s="13">
        <v>2825</v>
      </c>
      <c r="I303" s="13">
        <v>68200</v>
      </c>
      <c r="J303" s="13">
        <v>78000</v>
      </c>
      <c r="K303" s="13">
        <v>87700</v>
      </c>
      <c r="L303" s="13">
        <v>97400</v>
      </c>
      <c r="M303" s="13">
        <v>105200</v>
      </c>
      <c r="N303" s="13">
        <v>113000</v>
      </c>
      <c r="O303" s="13">
        <v>120800</v>
      </c>
      <c r="P303" s="13">
        <v>128600</v>
      </c>
      <c r="R303"/>
    </row>
    <row r="304" spans="1:18" s="11" customFormat="1" ht="15.75" customHeight="1" x14ac:dyDescent="0.45">
      <c r="A304" s="136" t="s">
        <v>177</v>
      </c>
      <c r="B304" s="136" t="s">
        <v>1088</v>
      </c>
      <c r="C304" s="14">
        <v>0.9</v>
      </c>
      <c r="D304" s="13">
        <v>1534</v>
      </c>
      <c r="E304" s="13">
        <v>1644</v>
      </c>
      <c r="F304" s="13">
        <v>1973</v>
      </c>
      <c r="G304" s="13">
        <v>2279</v>
      </c>
      <c r="H304" s="13">
        <v>2542</v>
      </c>
      <c r="I304" s="13">
        <v>61380</v>
      </c>
      <c r="J304" s="13">
        <v>70200</v>
      </c>
      <c r="K304" s="13">
        <v>78930</v>
      </c>
      <c r="L304" s="13">
        <v>87660</v>
      </c>
      <c r="M304" s="13">
        <v>94680</v>
      </c>
      <c r="N304" s="13">
        <v>101700</v>
      </c>
      <c r="O304" s="13">
        <v>108720</v>
      </c>
      <c r="P304" s="13">
        <v>115740</v>
      </c>
      <c r="R304"/>
    </row>
    <row r="305" spans="1:18" s="11" customFormat="1" ht="15.75" customHeight="1" x14ac:dyDescent="0.45">
      <c r="A305" s="136" t="s">
        <v>177</v>
      </c>
      <c r="B305" s="136" t="s">
        <v>1089</v>
      </c>
      <c r="C305" s="14">
        <v>0.8</v>
      </c>
      <c r="D305" s="13">
        <v>1364</v>
      </c>
      <c r="E305" s="13">
        <v>1462</v>
      </c>
      <c r="F305" s="13">
        <v>1754</v>
      </c>
      <c r="G305" s="13">
        <v>2026</v>
      </c>
      <c r="H305" s="13">
        <v>2260</v>
      </c>
      <c r="I305" s="15">
        <v>54560</v>
      </c>
      <c r="J305" s="15">
        <v>62400</v>
      </c>
      <c r="K305" s="15">
        <v>70160</v>
      </c>
      <c r="L305" s="15">
        <v>77920</v>
      </c>
      <c r="M305" s="15">
        <v>84160</v>
      </c>
      <c r="N305" s="15">
        <v>90400</v>
      </c>
      <c r="O305" s="15">
        <v>96640</v>
      </c>
      <c r="P305" s="15">
        <v>102880</v>
      </c>
      <c r="R305"/>
    </row>
    <row r="306" spans="1:18" s="11" customFormat="1" ht="15.75" customHeight="1" x14ac:dyDescent="0.45">
      <c r="A306" s="136" t="s">
        <v>177</v>
      </c>
      <c r="B306" s="136" t="s">
        <v>1090</v>
      </c>
      <c r="C306" s="14">
        <v>0.7</v>
      </c>
      <c r="D306" s="13">
        <v>1193</v>
      </c>
      <c r="E306" s="13">
        <v>1279</v>
      </c>
      <c r="F306" s="13">
        <v>1534</v>
      </c>
      <c r="G306" s="13">
        <v>1772</v>
      </c>
      <c r="H306" s="13">
        <v>1977</v>
      </c>
      <c r="I306" s="15">
        <v>47740</v>
      </c>
      <c r="J306" s="15">
        <v>54600</v>
      </c>
      <c r="K306" s="15">
        <v>61389.999999999993</v>
      </c>
      <c r="L306" s="15">
        <v>68180</v>
      </c>
      <c r="M306" s="15">
        <v>73640</v>
      </c>
      <c r="N306" s="15">
        <v>79100</v>
      </c>
      <c r="O306" s="15">
        <v>84560</v>
      </c>
      <c r="P306" s="15">
        <v>90020</v>
      </c>
      <c r="R306"/>
    </row>
    <row r="307" spans="1:18" s="11" customFormat="1" ht="15.75" customHeight="1" x14ac:dyDescent="0.45">
      <c r="A307" s="136" t="s">
        <v>177</v>
      </c>
      <c r="B307" s="136" t="s">
        <v>1091</v>
      </c>
      <c r="C307" s="14">
        <v>0.6</v>
      </c>
      <c r="D307" s="13">
        <v>1023</v>
      </c>
      <c r="E307" s="13">
        <v>1096</v>
      </c>
      <c r="F307" s="13">
        <v>1315</v>
      </c>
      <c r="G307" s="13">
        <v>1519</v>
      </c>
      <c r="H307" s="13">
        <v>1695</v>
      </c>
      <c r="I307" s="13">
        <v>40920</v>
      </c>
      <c r="J307" s="13">
        <v>46800</v>
      </c>
      <c r="K307" s="13">
        <v>52620</v>
      </c>
      <c r="L307" s="13">
        <v>58440</v>
      </c>
      <c r="M307" s="13">
        <v>63120</v>
      </c>
      <c r="N307" s="16">
        <v>67800</v>
      </c>
      <c r="O307" s="16">
        <v>72480</v>
      </c>
      <c r="P307" s="16">
        <v>77160</v>
      </c>
      <c r="R307"/>
    </row>
    <row r="308" spans="1:18" s="11" customFormat="1" ht="15.75" customHeight="1" x14ac:dyDescent="0.45">
      <c r="A308" s="136" t="s">
        <v>177</v>
      </c>
      <c r="B308" s="136" t="s">
        <v>1092</v>
      </c>
      <c r="C308" s="14">
        <v>0.55000000000000004</v>
      </c>
      <c r="D308" s="13">
        <v>937</v>
      </c>
      <c r="E308" s="13">
        <v>1005</v>
      </c>
      <c r="F308" s="13">
        <v>1205</v>
      </c>
      <c r="G308" s="13">
        <v>1392</v>
      </c>
      <c r="H308" s="13">
        <v>1553</v>
      </c>
      <c r="I308" s="15">
        <v>37510</v>
      </c>
      <c r="J308" s="15">
        <v>42900</v>
      </c>
      <c r="K308" s="15">
        <v>48235.000000000007</v>
      </c>
      <c r="L308" s="15">
        <v>53570.000000000007</v>
      </c>
      <c r="M308" s="15">
        <v>57860.000000000007</v>
      </c>
      <c r="N308" s="15">
        <v>62150.000000000007</v>
      </c>
      <c r="O308" s="15">
        <v>66440</v>
      </c>
      <c r="P308" s="15">
        <v>70730</v>
      </c>
      <c r="R308"/>
    </row>
    <row r="309" spans="1:18" s="11" customFormat="1" ht="15.75" customHeight="1" x14ac:dyDescent="0.45">
      <c r="A309" s="136" t="s">
        <v>177</v>
      </c>
      <c r="B309" s="136" t="s">
        <v>1093</v>
      </c>
      <c r="C309" s="14">
        <v>0.5</v>
      </c>
      <c r="D309" s="13">
        <v>852</v>
      </c>
      <c r="E309" s="13">
        <v>913</v>
      </c>
      <c r="F309" s="13">
        <v>1096</v>
      </c>
      <c r="G309" s="13">
        <v>1266</v>
      </c>
      <c r="H309" s="13">
        <v>1412</v>
      </c>
      <c r="I309" s="13">
        <v>34100</v>
      </c>
      <c r="J309" s="13">
        <v>39000</v>
      </c>
      <c r="K309" s="13">
        <v>43850</v>
      </c>
      <c r="L309" s="13">
        <v>48700</v>
      </c>
      <c r="M309" s="13">
        <v>52600</v>
      </c>
      <c r="N309" s="16">
        <v>56500</v>
      </c>
      <c r="O309" s="16">
        <v>60400</v>
      </c>
      <c r="P309" s="16">
        <v>64300</v>
      </c>
      <c r="R309"/>
    </row>
    <row r="310" spans="1:18" s="11" customFormat="1" ht="15.75" customHeight="1" x14ac:dyDescent="0.45">
      <c r="A310" s="136" t="s">
        <v>177</v>
      </c>
      <c r="B310" s="136" t="s">
        <v>1094</v>
      </c>
      <c r="C310" s="14">
        <v>0.45</v>
      </c>
      <c r="D310" s="13">
        <v>767</v>
      </c>
      <c r="E310" s="13">
        <v>822</v>
      </c>
      <c r="F310" s="13">
        <v>986</v>
      </c>
      <c r="G310" s="13">
        <v>1139</v>
      </c>
      <c r="H310" s="13">
        <v>1271</v>
      </c>
      <c r="I310" s="13">
        <v>30690</v>
      </c>
      <c r="J310" s="13">
        <v>35100</v>
      </c>
      <c r="K310" s="13">
        <v>39465</v>
      </c>
      <c r="L310" s="13">
        <v>43830</v>
      </c>
      <c r="M310" s="13">
        <v>47340</v>
      </c>
      <c r="N310" s="16">
        <v>50850</v>
      </c>
      <c r="O310" s="16">
        <v>54360</v>
      </c>
      <c r="P310" s="16">
        <v>57870</v>
      </c>
      <c r="R310"/>
    </row>
    <row r="311" spans="1:18" s="11" customFormat="1" ht="15.75" customHeight="1" x14ac:dyDescent="0.45">
      <c r="A311" s="136" t="s">
        <v>177</v>
      </c>
      <c r="B311" s="136" t="s">
        <v>1095</v>
      </c>
      <c r="C311" s="14">
        <v>0.4</v>
      </c>
      <c r="D311" s="13">
        <v>682</v>
      </c>
      <c r="E311" s="13">
        <v>731</v>
      </c>
      <c r="F311" s="13">
        <v>877</v>
      </c>
      <c r="G311" s="13">
        <v>1013</v>
      </c>
      <c r="H311" s="13">
        <v>1130</v>
      </c>
      <c r="I311" s="15">
        <v>27280</v>
      </c>
      <c r="J311" s="15">
        <v>31200</v>
      </c>
      <c r="K311" s="15">
        <v>35080</v>
      </c>
      <c r="L311" s="15">
        <v>38960</v>
      </c>
      <c r="M311" s="15">
        <v>42080</v>
      </c>
      <c r="N311" s="15">
        <v>45200</v>
      </c>
      <c r="O311" s="15">
        <v>48320</v>
      </c>
      <c r="P311" s="15">
        <v>51440</v>
      </c>
      <c r="R311"/>
    </row>
    <row r="312" spans="1:18" s="11" customFormat="1" ht="15.75" customHeight="1" x14ac:dyDescent="0.45">
      <c r="A312" s="136" t="s">
        <v>177</v>
      </c>
      <c r="B312" s="136" t="s">
        <v>1096</v>
      </c>
      <c r="C312" s="14">
        <v>0.3</v>
      </c>
      <c r="D312" s="13">
        <v>511</v>
      </c>
      <c r="E312" s="13">
        <v>548</v>
      </c>
      <c r="F312" s="13">
        <v>657</v>
      </c>
      <c r="G312" s="13">
        <v>759</v>
      </c>
      <c r="H312" s="13">
        <v>847</v>
      </c>
      <c r="I312" s="15">
        <v>20460</v>
      </c>
      <c r="J312" s="15">
        <v>23400</v>
      </c>
      <c r="K312" s="15">
        <v>26310</v>
      </c>
      <c r="L312" s="15">
        <v>29220</v>
      </c>
      <c r="M312" s="15">
        <v>31560</v>
      </c>
      <c r="N312" s="15">
        <v>33900</v>
      </c>
      <c r="O312" s="15">
        <v>36240</v>
      </c>
      <c r="P312" s="15">
        <v>38580</v>
      </c>
      <c r="R312"/>
    </row>
    <row r="313" spans="1:18" s="11" customFormat="1" ht="15.75" customHeight="1" x14ac:dyDescent="0.45">
      <c r="A313" s="136" t="s">
        <v>177</v>
      </c>
      <c r="B313" s="136" t="s">
        <v>1097</v>
      </c>
      <c r="C313" s="14">
        <v>0.2</v>
      </c>
      <c r="D313" s="13">
        <v>341</v>
      </c>
      <c r="E313" s="13">
        <v>365</v>
      </c>
      <c r="F313" s="13">
        <v>438</v>
      </c>
      <c r="G313" s="13">
        <v>506</v>
      </c>
      <c r="H313" s="13">
        <v>565</v>
      </c>
      <c r="I313" s="13">
        <v>13640</v>
      </c>
      <c r="J313" s="13">
        <v>15600</v>
      </c>
      <c r="K313" s="13">
        <v>17540</v>
      </c>
      <c r="L313" s="13">
        <v>19480</v>
      </c>
      <c r="M313" s="13">
        <v>21040</v>
      </c>
      <c r="N313" s="13">
        <v>22600</v>
      </c>
      <c r="O313" s="13">
        <v>24160</v>
      </c>
      <c r="P313" s="13">
        <v>25720</v>
      </c>
      <c r="R313"/>
    </row>
    <row r="314" spans="1:18" s="11" customFormat="1" ht="15.75" customHeight="1" x14ac:dyDescent="0.45">
      <c r="A314" s="136" t="s">
        <v>178</v>
      </c>
      <c r="B314" s="136" t="s">
        <v>1098</v>
      </c>
      <c r="C314" s="14">
        <v>1.2</v>
      </c>
      <c r="D314" s="13">
        <v>2397</v>
      </c>
      <c r="E314" s="13">
        <v>2568</v>
      </c>
      <c r="F314" s="13">
        <v>3081</v>
      </c>
      <c r="G314" s="13">
        <v>3561</v>
      </c>
      <c r="H314" s="13">
        <v>3972</v>
      </c>
      <c r="I314" s="13">
        <v>95880</v>
      </c>
      <c r="J314" s="13">
        <v>109560</v>
      </c>
      <c r="K314" s="13">
        <v>123240</v>
      </c>
      <c r="L314" s="13">
        <v>136920</v>
      </c>
      <c r="M314" s="13">
        <v>147960</v>
      </c>
      <c r="N314" s="13">
        <v>158880</v>
      </c>
      <c r="O314" s="13">
        <v>169800</v>
      </c>
      <c r="P314" s="13">
        <v>180840</v>
      </c>
      <c r="R314"/>
    </row>
    <row r="315" spans="1:18" s="11" customFormat="1" ht="15.75" customHeight="1" x14ac:dyDescent="0.45">
      <c r="A315" s="136" t="s">
        <v>178</v>
      </c>
      <c r="B315" s="136" t="s">
        <v>1099</v>
      </c>
      <c r="C315" s="14">
        <v>1.1000000000000001</v>
      </c>
      <c r="D315" s="13">
        <v>2197</v>
      </c>
      <c r="E315" s="13">
        <v>2354</v>
      </c>
      <c r="F315" s="13">
        <v>2824</v>
      </c>
      <c r="G315" s="13">
        <v>3264</v>
      </c>
      <c r="H315" s="13">
        <v>3641</v>
      </c>
      <c r="I315" s="15">
        <v>87890</v>
      </c>
      <c r="J315" s="15">
        <v>100430.00000000001</v>
      </c>
      <c r="K315" s="15">
        <v>112970.00000000001</v>
      </c>
      <c r="L315" s="15">
        <v>125510.00000000001</v>
      </c>
      <c r="M315" s="15">
        <v>135630</v>
      </c>
      <c r="N315" s="15">
        <v>145640</v>
      </c>
      <c r="O315" s="15">
        <v>155650</v>
      </c>
      <c r="P315" s="15">
        <v>165770</v>
      </c>
      <c r="R315"/>
    </row>
    <row r="316" spans="1:18" s="11" customFormat="1" ht="15.75" customHeight="1" x14ac:dyDescent="0.45">
      <c r="A316" s="136" t="s">
        <v>178</v>
      </c>
      <c r="B316" s="136" t="s">
        <v>1100</v>
      </c>
      <c r="C316" s="14">
        <v>1</v>
      </c>
      <c r="D316" s="13">
        <v>1997</v>
      </c>
      <c r="E316" s="13">
        <v>2140</v>
      </c>
      <c r="F316" s="13">
        <v>2567</v>
      </c>
      <c r="G316" s="13">
        <v>2967</v>
      </c>
      <c r="H316" s="13">
        <v>3310</v>
      </c>
      <c r="I316" s="15">
        <v>79900</v>
      </c>
      <c r="J316" s="15">
        <v>91300</v>
      </c>
      <c r="K316" s="15">
        <v>102700</v>
      </c>
      <c r="L316" s="15">
        <v>114100</v>
      </c>
      <c r="M316" s="15">
        <v>123300</v>
      </c>
      <c r="N316" s="15">
        <v>132400</v>
      </c>
      <c r="O316" s="15">
        <v>141500</v>
      </c>
      <c r="P316" s="15">
        <v>150700</v>
      </c>
      <c r="R316"/>
    </row>
    <row r="317" spans="1:18" s="11" customFormat="1" ht="15.75" customHeight="1" x14ac:dyDescent="0.45">
      <c r="A317" s="136" t="s">
        <v>178</v>
      </c>
      <c r="B317" s="136" t="s">
        <v>1101</v>
      </c>
      <c r="C317" s="14">
        <v>0.9</v>
      </c>
      <c r="D317" s="13">
        <v>1797</v>
      </c>
      <c r="E317" s="13">
        <v>1926</v>
      </c>
      <c r="F317" s="13">
        <v>2310</v>
      </c>
      <c r="G317" s="13">
        <v>2670</v>
      </c>
      <c r="H317" s="13">
        <v>2979</v>
      </c>
      <c r="I317" s="13">
        <v>71910</v>
      </c>
      <c r="J317" s="13">
        <v>82170</v>
      </c>
      <c r="K317" s="13">
        <v>92430</v>
      </c>
      <c r="L317" s="13">
        <v>102690</v>
      </c>
      <c r="M317" s="13">
        <v>110970</v>
      </c>
      <c r="N317" s="16">
        <v>119160</v>
      </c>
      <c r="O317" s="16">
        <v>127350</v>
      </c>
      <c r="P317" s="16">
        <v>135630</v>
      </c>
      <c r="R317"/>
    </row>
    <row r="318" spans="1:18" s="11" customFormat="1" ht="15.6" customHeight="1" x14ac:dyDescent="0.45">
      <c r="A318" s="136" t="s">
        <v>178</v>
      </c>
      <c r="B318" s="136" t="s">
        <v>1102</v>
      </c>
      <c r="C318" s="14">
        <v>0.8</v>
      </c>
      <c r="D318" s="13">
        <v>1598</v>
      </c>
      <c r="E318" s="13">
        <v>1712</v>
      </c>
      <c r="F318" s="13">
        <v>2054</v>
      </c>
      <c r="G318" s="13">
        <v>2374</v>
      </c>
      <c r="H318" s="13">
        <v>2648</v>
      </c>
      <c r="I318" s="15">
        <v>63920</v>
      </c>
      <c r="J318" s="15">
        <v>73040</v>
      </c>
      <c r="K318" s="15">
        <v>82160</v>
      </c>
      <c r="L318" s="15">
        <v>91280</v>
      </c>
      <c r="M318" s="15">
        <v>98640</v>
      </c>
      <c r="N318" s="15">
        <v>105920</v>
      </c>
      <c r="O318" s="15">
        <v>113200</v>
      </c>
      <c r="P318" s="15">
        <v>120560</v>
      </c>
      <c r="R318"/>
    </row>
    <row r="319" spans="1:18" s="11" customFormat="1" ht="15.75" customHeight="1" x14ac:dyDescent="0.45">
      <c r="A319" s="136" t="s">
        <v>178</v>
      </c>
      <c r="B319" s="136" t="s">
        <v>1103</v>
      </c>
      <c r="C319" s="14">
        <v>0.7</v>
      </c>
      <c r="D319" s="13">
        <v>1398</v>
      </c>
      <c r="E319" s="13">
        <v>1498</v>
      </c>
      <c r="F319" s="13">
        <v>1797</v>
      </c>
      <c r="G319" s="13">
        <v>2077</v>
      </c>
      <c r="H319" s="13">
        <v>2317</v>
      </c>
      <c r="I319" s="13">
        <v>55930</v>
      </c>
      <c r="J319" s="13">
        <v>63909.999999999993</v>
      </c>
      <c r="K319" s="13">
        <v>71890</v>
      </c>
      <c r="L319" s="13">
        <v>79870</v>
      </c>
      <c r="M319" s="13">
        <v>86310</v>
      </c>
      <c r="N319" s="16">
        <v>92680</v>
      </c>
      <c r="O319" s="16">
        <v>99050</v>
      </c>
      <c r="P319" s="16">
        <v>105490</v>
      </c>
      <c r="R319"/>
    </row>
    <row r="320" spans="1:18" s="11" customFormat="1" ht="15.75" customHeight="1" x14ac:dyDescent="0.45">
      <c r="A320" s="136" t="s">
        <v>178</v>
      </c>
      <c r="B320" s="136" t="s">
        <v>1104</v>
      </c>
      <c r="C320" s="14">
        <v>0.6</v>
      </c>
      <c r="D320" s="13">
        <v>1198</v>
      </c>
      <c r="E320" s="13">
        <v>1284</v>
      </c>
      <c r="F320" s="13">
        <v>1540</v>
      </c>
      <c r="G320" s="13">
        <v>1780</v>
      </c>
      <c r="H320" s="13">
        <v>1986</v>
      </c>
      <c r="I320" s="13">
        <v>47940</v>
      </c>
      <c r="J320" s="13">
        <v>54780</v>
      </c>
      <c r="K320" s="13">
        <v>61620</v>
      </c>
      <c r="L320" s="13">
        <v>68460</v>
      </c>
      <c r="M320" s="13">
        <v>73980</v>
      </c>
      <c r="N320" s="16">
        <v>79440</v>
      </c>
      <c r="O320" s="16">
        <v>84900</v>
      </c>
      <c r="P320" s="16">
        <v>90420</v>
      </c>
      <c r="R320"/>
    </row>
    <row r="321" spans="1:18" s="11" customFormat="1" ht="15.75" customHeight="1" x14ac:dyDescent="0.45">
      <c r="A321" s="136" t="s">
        <v>178</v>
      </c>
      <c r="B321" s="136" t="s">
        <v>1105</v>
      </c>
      <c r="C321" s="14">
        <v>0.55000000000000004</v>
      </c>
      <c r="D321" s="13">
        <v>1098</v>
      </c>
      <c r="E321" s="13">
        <v>1177</v>
      </c>
      <c r="F321" s="13">
        <v>1412</v>
      </c>
      <c r="G321" s="13">
        <v>1632</v>
      </c>
      <c r="H321" s="13">
        <v>1820</v>
      </c>
      <c r="I321" s="13">
        <v>43945</v>
      </c>
      <c r="J321" s="13">
        <v>50215.000000000007</v>
      </c>
      <c r="K321" s="13">
        <v>56485.000000000007</v>
      </c>
      <c r="L321" s="13">
        <v>62755.000000000007</v>
      </c>
      <c r="M321" s="13">
        <v>67815</v>
      </c>
      <c r="N321" s="16">
        <v>72820</v>
      </c>
      <c r="O321" s="16">
        <v>77825</v>
      </c>
      <c r="P321" s="16">
        <v>82885</v>
      </c>
      <c r="R321"/>
    </row>
    <row r="322" spans="1:18" s="11" customFormat="1" ht="15.75" customHeight="1" x14ac:dyDescent="0.45">
      <c r="A322" s="136" t="s">
        <v>178</v>
      </c>
      <c r="B322" s="136" t="s">
        <v>1106</v>
      </c>
      <c r="C322" s="14">
        <v>0.5</v>
      </c>
      <c r="D322" s="13">
        <v>998</v>
      </c>
      <c r="E322" s="13">
        <v>1070</v>
      </c>
      <c r="F322" s="13">
        <v>1283</v>
      </c>
      <c r="G322" s="13">
        <v>1483</v>
      </c>
      <c r="H322" s="13">
        <v>1655</v>
      </c>
      <c r="I322" s="13">
        <v>39950</v>
      </c>
      <c r="J322" s="13">
        <v>45650</v>
      </c>
      <c r="K322" s="13">
        <v>51350</v>
      </c>
      <c r="L322" s="13">
        <v>57050</v>
      </c>
      <c r="M322" s="13">
        <v>61650</v>
      </c>
      <c r="N322" s="13">
        <v>66200</v>
      </c>
      <c r="O322" s="13">
        <v>70750</v>
      </c>
      <c r="P322" s="13">
        <v>75350</v>
      </c>
      <c r="R322"/>
    </row>
    <row r="323" spans="1:18" s="11" customFormat="1" ht="15.75" customHeight="1" x14ac:dyDescent="0.45">
      <c r="A323" s="136" t="s">
        <v>178</v>
      </c>
      <c r="B323" s="136" t="s">
        <v>1107</v>
      </c>
      <c r="C323" s="14">
        <v>0.45</v>
      </c>
      <c r="D323" s="13">
        <v>898</v>
      </c>
      <c r="E323" s="13">
        <v>963</v>
      </c>
      <c r="F323" s="13">
        <v>1155</v>
      </c>
      <c r="G323" s="13">
        <v>1335</v>
      </c>
      <c r="H323" s="13">
        <v>1489</v>
      </c>
      <c r="I323" s="13">
        <v>35955</v>
      </c>
      <c r="J323" s="13">
        <v>41085</v>
      </c>
      <c r="K323" s="13">
        <v>46215</v>
      </c>
      <c r="L323" s="13">
        <v>51345</v>
      </c>
      <c r="M323" s="13">
        <v>55485</v>
      </c>
      <c r="N323" s="13">
        <v>59580</v>
      </c>
      <c r="O323" s="13">
        <v>63675</v>
      </c>
      <c r="P323" s="13">
        <v>67815</v>
      </c>
      <c r="R323"/>
    </row>
    <row r="324" spans="1:18" s="11" customFormat="1" ht="15.75" customHeight="1" x14ac:dyDescent="0.45">
      <c r="A324" s="136" t="s">
        <v>178</v>
      </c>
      <c r="B324" s="136" t="s">
        <v>1108</v>
      </c>
      <c r="C324" s="14">
        <v>0.4</v>
      </c>
      <c r="D324" s="13">
        <v>799</v>
      </c>
      <c r="E324" s="13">
        <v>856</v>
      </c>
      <c r="F324" s="13">
        <v>1027</v>
      </c>
      <c r="G324" s="13">
        <v>1187</v>
      </c>
      <c r="H324" s="13">
        <v>1324</v>
      </c>
      <c r="I324" s="13">
        <v>31960</v>
      </c>
      <c r="J324" s="13">
        <v>36520</v>
      </c>
      <c r="K324" s="13">
        <v>41080</v>
      </c>
      <c r="L324" s="13">
        <v>45640</v>
      </c>
      <c r="M324" s="13">
        <v>49320</v>
      </c>
      <c r="N324" s="13">
        <v>52960</v>
      </c>
      <c r="O324" s="13">
        <v>56600</v>
      </c>
      <c r="P324" s="13">
        <v>60280</v>
      </c>
      <c r="R324"/>
    </row>
    <row r="325" spans="1:18" s="11" customFormat="1" ht="15.75" customHeight="1" x14ac:dyDescent="0.45">
      <c r="A325" s="136" t="s">
        <v>178</v>
      </c>
      <c r="B325" s="136" t="s">
        <v>1109</v>
      </c>
      <c r="C325" s="14">
        <v>0.3</v>
      </c>
      <c r="D325" s="13">
        <v>599</v>
      </c>
      <c r="E325" s="13">
        <v>642</v>
      </c>
      <c r="F325" s="13">
        <v>770</v>
      </c>
      <c r="G325" s="13">
        <v>890</v>
      </c>
      <c r="H325" s="13">
        <v>993</v>
      </c>
      <c r="I325" s="15">
        <v>23970</v>
      </c>
      <c r="J325" s="15">
        <v>27390</v>
      </c>
      <c r="K325" s="15">
        <v>30810</v>
      </c>
      <c r="L325" s="15">
        <v>34230</v>
      </c>
      <c r="M325" s="15">
        <v>36990</v>
      </c>
      <c r="N325" s="15">
        <v>39720</v>
      </c>
      <c r="O325" s="15">
        <v>42450</v>
      </c>
      <c r="P325" s="15">
        <v>45210</v>
      </c>
      <c r="R325"/>
    </row>
    <row r="326" spans="1:18" s="11" customFormat="1" ht="15.75" customHeight="1" x14ac:dyDescent="0.45">
      <c r="A326" s="136" t="s">
        <v>178</v>
      </c>
      <c r="B326" s="136" t="s">
        <v>1110</v>
      </c>
      <c r="C326" s="14">
        <v>0.2</v>
      </c>
      <c r="D326" s="13">
        <v>399</v>
      </c>
      <c r="E326" s="13">
        <v>428</v>
      </c>
      <c r="F326" s="13">
        <v>513</v>
      </c>
      <c r="G326" s="13">
        <v>593</v>
      </c>
      <c r="H326" s="13">
        <v>662</v>
      </c>
      <c r="I326" s="15">
        <v>15980</v>
      </c>
      <c r="J326" s="15">
        <v>18260</v>
      </c>
      <c r="K326" s="15">
        <v>20540</v>
      </c>
      <c r="L326" s="15">
        <v>22820</v>
      </c>
      <c r="M326" s="15">
        <v>24660</v>
      </c>
      <c r="N326" s="15">
        <v>26480</v>
      </c>
      <c r="O326" s="15">
        <v>28300</v>
      </c>
      <c r="P326" s="15">
        <v>30140</v>
      </c>
      <c r="R326"/>
    </row>
    <row r="327" spans="1:18" s="11" customFormat="1" ht="18" customHeight="1" x14ac:dyDescent="0.45">
      <c r="A327" s="136" t="s">
        <v>179</v>
      </c>
      <c r="B327" s="136" t="s">
        <v>1111</v>
      </c>
      <c r="C327" s="14">
        <v>1.2</v>
      </c>
      <c r="D327" s="13">
        <v>3024</v>
      </c>
      <c r="E327" s="13">
        <v>3240</v>
      </c>
      <c r="F327" s="13">
        <v>3888</v>
      </c>
      <c r="G327" s="13">
        <v>4494</v>
      </c>
      <c r="H327" s="13">
        <v>5013</v>
      </c>
      <c r="I327" s="13">
        <v>120960</v>
      </c>
      <c r="J327" s="13">
        <v>138240</v>
      </c>
      <c r="K327" s="13">
        <v>155520</v>
      </c>
      <c r="L327" s="13">
        <v>172800</v>
      </c>
      <c r="M327" s="13">
        <v>186720</v>
      </c>
      <c r="N327" s="16">
        <v>200520</v>
      </c>
      <c r="O327" s="16">
        <v>214320</v>
      </c>
      <c r="P327" s="16">
        <v>228120</v>
      </c>
      <c r="R327"/>
    </row>
    <row r="328" spans="1:18" s="11" customFormat="1" ht="15.75" customHeight="1" x14ac:dyDescent="0.45">
      <c r="A328" s="136" t="s">
        <v>179</v>
      </c>
      <c r="B328" s="136" t="s">
        <v>1112</v>
      </c>
      <c r="C328" s="14">
        <v>1.1000000000000001</v>
      </c>
      <c r="D328" s="13">
        <v>2772</v>
      </c>
      <c r="E328" s="13">
        <v>2970</v>
      </c>
      <c r="F328" s="13">
        <v>3564</v>
      </c>
      <c r="G328" s="13">
        <v>4119</v>
      </c>
      <c r="H328" s="13">
        <v>4595</v>
      </c>
      <c r="I328" s="15">
        <v>110880.00000000001</v>
      </c>
      <c r="J328" s="15">
        <v>126720.00000000001</v>
      </c>
      <c r="K328" s="15">
        <v>142560</v>
      </c>
      <c r="L328" s="15">
        <v>158400</v>
      </c>
      <c r="M328" s="15">
        <v>171160</v>
      </c>
      <c r="N328" s="15">
        <v>183810.00000000003</v>
      </c>
      <c r="O328" s="15">
        <v>196460.00000000003</v>
      </c>
      <c r="P328" s="15">
        <v>209110.00000000003</v>
      </c>
      <c r="R328"/>
    </row>
    <row r="329" spans="1:18" s="11" customFormat="1" ht="15.75" customHeight="1" x14ac:dyDescent="0.45">
      <c r="A329" s="136" t="s">
        <v>179</v>
      </c>
      <c r="B329" s="136" t="s">
        <v>1113</v>
      </c>
      <c r="C329" s="14">
        <v>1</v>
      </c>
      <c r="D329" s="13">
        <v>2520</v>
      </c>
      <c r="E329" s="13">
        <v>2700</v>
      </c>
      <c r="F329" s="13">
        <v>3240</v>
      </c>
      <c r="G329" s="13">
        <v>3745</v>
      </c>
      <c r="H329" s="13">
        <v>4177</v>
      </c>
      <c r="I329" s="13">
        <v>100800</v>
      </c>
      <c r="J329" s="13">
        <v>115200</v>
      </c>
      <c r="K329" s="13">
        <v>129600</v>
      </c>
      <c r="L329" s="13">
        <v>144000</v>
      </c>
      <c r="M329" s="13">
        <v>155600</v>
      </c>
      <c r="N329" s="16">
        <v>167100</v>
      </c>
      <c r="O329" s="16">
        <v>178600</v>
      </c>
      <c r="P329" s="16">
        <v>190100</v>
      </c>
      <c r="R329"/>
    </row>
    <row r="330" spans="1:18" s="11" customFormat="1" ht="15.75" customHeight="1" x14ac:dyDescent="0.45">
      <c r="A330" s="136" t="s">
        <v>179</v>
      </c>
      <c r="B330" s="136" t="s">
        <v>1114</v>
      </c>
      <c r="C330" s="14">
        <v>0.9</v>
      </c>
      <c r="D330" s="13">
        <v>2268</v>
      </c>
      <c r="E330" s="13">
        <v>2430</v>
      </c>
      <c r="F330" s="13">
        <v>2916</v>
      </c>
      <c r="G330" s="13">
        <v>3370</v>
      </c>
      <c r="H330" s="13">
        <v>3759</v>
      </c>
      <c r="I330" s="13">
        <v>90720</v>
      </c>
      <c r="J330" s="13">
        <v>103680</v>
      </c>
      <c r="K330" s="13">
        <v>116640</v>
      </c>
      <c r="L330" s="13">
        <v>129600</v>
      </c>
      <c r="M330" s="13">
        <v>140040</v>
      </c>
      <c r="N330" s="16">
        <v>150390</v>
      </c>
      <c r="O330" s="16">
        <v>160740</v>
      </c>
      <c r="P330" s="16">
        <v>171090</v>
      </c>
      <c r="R330"/>
    </row>
    <row r="331" spans="1:18" s="11" customFormat="1" ht="15.75" customHeight="1" x14ac:dyDescent="0.45">
      <c r="A331" s="136" t="s">
        <v>179</v>
      </c>
      <c r="B331" s="136" t="s">
        <v>1115</v>
      </c>
      <c r="C331" s="14">
        <v>0.8</v>
      </c>
      <c r="D331" s="13">
        <v>2016</v>
      </c>
      <c r="E331" s="13">
        <v>2160</v>
      </c>
      <c r="F331" s="13">
        <v>2592</v>
      </c>
      <c r="G331" s="13">
        <v>2996</v>
      </c>
      <c r="H331" s="13">
        <v>3342</v>
      </c>
      <c r="I331" s="13">
        <v>80640</v>
      </c>
      <c r="J331" s="13">
        <v>92160</v>
      </c>
      <c r="K331" s="13">
        <v>103680</v>
      </c>
      <c r="L331" s="13">
        <v>115200</v>
      </c>
      <c r="M331" s="13">
        <v>124480</v>
      </c>
      <c r="N331" s="16">
        <v>133680</v>
      </c>
      <c r="O331" s="16">
        <v>142880</v>
      </c>
      <c r="P331" s="16">
        <v>152080</v>
      </c>
      <c r="R331"/>
    </row>
    <row r="332" spans="1:18" s="11" customFormat="1" ht="15.75" customHeight="1" x14ac:dyDescent="0.45">
      <c r="A332" s="136" t="s">
        <v>179</v>
      </c>
      <c r="B332" s="136" t="s">
        <v>1116</v>
      </c>
      <c r="C332" s="14">
        <v>0.7</v>
      </c>
      <c r="D332" s="13">
        <v>1764</v>
      </c>
      <c r="E332" s="13">
        <v>1890</v>
      </c>
      <c r="F332" s="13">
        <v>2268</v>
      </c>
      <c r="G332" s="13">
        <v>2621</v>
      </c>
      <c r="H332" s="13">
        <v>2924</v>
      </c>
      <c r="I332" s="13">
        <v>70560</v>
      </c>
      <c r="J332" s="13">
        <v>80640</v>
      </c>
      <c r="K332" s="13">
        <v>90720</v>
      </c>
      <c r="L332" s="13">
        <v>100800</v>
      </c>
      <c r="M332" s="13">
        <v>108920</v>
      </c>
      <c r="N332" s="13">
        <v>116969.99999999999</v>
      </c>
      <c r="O332" s="13">
        <v>125019.99999999999</v>
      </c>
      <c r="P332" s="13">
        <v>133070</v>
      </c>
      <c r="R332"/>
    </row>
    <row r="333" spans="1:18" s="11" customFormat="1" ht="15.75" customHeight="1" x14ac:dyDescent="0.45">
      <c r="A333" s="136" t="s">
        <v>179</v>
      </c>
      <c r="B333" s="136" t="s">
        <v>1117</v>
      </c>
      <c r="C333" s="14">
        <v>0.6</v>
      </c>
      <c r="D333" s="13">
        <v>1512</v>
      </c>
      <c r="E333" s="13">
        <v>1620</v>
      </c>
      <c r="F333" s="13">
        <v>1944</v>
      </c>
      <c r="G333" s="13">
        <v>2247</v>
      </c>
      <c r="H333" s="13">
        <v>2506</v>
      </c>
      <c r="I333" s="13">
        <v>60480</v>
      </c>
      <c r="J333" s="13">
        <v>69120</v>
      </c>
      <c r="K333" s="13">
        <v>77760</v>
      </c>
      <c r="L333" s="13">
        <v>86400</v>
      </c>
      <c r="M333" s="13">
        <v>93360</v>
      </c>
      <c r="N333" s="13">
        <v>100260</v>
      </c>
      <c r="O333" s="13">
        <v>107160</v>
      </c>
      <c r="P333" s="13">
        <v>114060</v>
      </c>
      <c r="R333"/>
    </row>
    <row r="334" spans="1:18" s="11" customFormat="1" ht="15.75" customHeight="1" x14ac:dyDescent="0.45">
      <c r="A334" s="136" t="s">
        <v>179</v>
      </c>
      <c r="B334" s="136" t="s">
        <v>1118</v>
      </c>
      <c r="C334" s="14">
        <v>0.55000000000000004</v>
      </c>
      <c r="D334" s="13">
        <v>1386</v>
      </c>
      <c r="E334" s="13">
        <v>1485</v>
      </c>
      <c r="F334" s="13">
        <v>1782</v>
      </c>
      <c r="G334" s="13">
        <v>2059</v>
      </c>
      <c r="H334" s="13">
        <v>2297</v>
      </c>
      <c r="I334" s="13">
        <v>55440.000000000007</v>
      </c>
      <c r="J334" s="13">
        <v>63360.000000000007</v>
      </c>
      <c r="K334" s="13">
        <v>71280</v>
      </c>
      <c r="L334" s="13">
        <v>79200</v>
      </c>
      <c r="M334" s="13">
        <v>85580</v>
      </c>
      <c r="N334" s="13">
        <v>91905.000000000015</v>
      </c>
      <c r="O334" s="13">
        <v>98230.000000000015</v>
      </c>
      <c r="P334" s="13">
        <v>104555.00000000001</v>
      </c>
      <c r="R334"/>
    </row>
    <row r="335" spans="1:18" s="11" customFormat="1" ht="15.75" customHeight="1" x14ac:dyDescent="0.45">
      <c r="A335" s="136" t="s">
        <v>179</v>
      </c>
      <c r="B335" s="136" t="s">
        <v>1119</v>
      </c>
      <c r="C335" s="14">
        <v>0.5</v>
      </c>
      <c r="D335" s="13">
        <v>1260</v>
      </c>
      <c r="E335" s="13">
        <v>1350</v>
      </c>
      <c r="F335" s="13">
        <v>1620</v>
      </c>
      <c r="G335" s="13">
        <v>1872</v>
      </c>
      <c r="H335" s="13">
        <v>2088</v>
      </c>
      <c r="I335" s="15">
        <v>50400</v>
      </c>
      <c r="J335" s="15">
        <v>57600</v>
      </c>
      <c r="K335" s="15">
        <v>64800</v>
      </c>
      <c r="L335" s="15">
        <v>72000</v>
      </c>
      <c r="M335" s="15">
        <v>77800</v>
      </c>
      <c r="N335" s="15">
        <v>83550</v>
      </c>
      <c r="O335" s="15">
        <v>89300</v>
      </c>
      <c r="P335" s="15">
        <v>95050</v>
      </c>
      <c r="R335"/>
    </row>
    <row r="336" spans="1:18" s="11" customFormat="1" ht="15.75" customHeight="1" x14ac:dyDescent="0.45">
      <c r="A336" s="136" t="s">
        <v>179</v>
      </c>
      <c r="B336" s="136" t="s">
        <v>1120</v>
      </c>
      <c r="C336" s="14">
        <v>0.45</v>
      </c>
      <c r="D336" s="13">
        <v>1134</v>
      </c>
      <c r="E336" s="13">
        <v>1215</v>
      </c>
      <c r="F336" s="13">
        <v>1458</v>
      </c>
      <c r="G336" s="13">
        <v>1685</v>
      </c>
      <c r="H336" s="13">
        <v>1879</v>
      </c>
      <c r="I336" s="15">
        <v>45360</v>
      </c>
      <c r="J336" s="15">
        <v>51840</v>
      </c>
      <c r="K336" s="15">
        <v>58320</v>
      </c>
      <c r="L336" s="15">
        <v>64800</v>
      </c>
      <c r="M336" s="15">
        <v>70020</v>
      </c>
      <c r="N336" s="15">
        <v>75195</v>
      </c>
      <c r="O336" s="15">
        <v>80370</v>
      </c>
      <c r="P336" s="15">
        <v>85545</v>
      </c>
      <c r="R336"/>
    </row>
    <row r="337" spans="1:19" s="11" customFormat="1" ht="15.75" customHeight="1" x14ac:dyDescent="0.45">
      <c r="A337" s="136" t="s">
        <v>179</v>
      </c>
      <c r="B337" s="136" t="s">
        <v>1121</v>
      </c>
      <c r="C337" s="14">
        <v>0.4</v>
      </c>
      <c r="D337" s="13">
        <v>1008</v>
      </c>
      <c r="E337" s="13">
        <v>1080</v>
      </c>
      <c r="F337" s="13">
        <v>1296</v>
      </c>
      <c r="G337" s="13">
        <v>1498</v>
      </c>
      <c r="H337" s="13">
        <v>1671</v>
      </c>
      <c r="I337" s="13">
        <v>40320</v>
      </c>
      <c r="J337" s="13">
        <v>46080</v>
      </c>
      <c r="K337" s="13">
        <v>51840</v>
      </c>
      <c r="L337" s="13">
        <v>57600</v>
      </c>
      <c r="M337" s="13">
        <v>62240</v>
      </c>
      <c r="N337" s="16">
        <v>66840</v>
      </c>
      <c r="O337" s="16">
        <v>71440</v>
      </c>
      <c r="P337" s="16">
        <v>76040</v>
      </c>
      <c r="R337"/>
    </row>
    <row r="338" spans="1:19" s="11" customFormat="1" ht="15.75" customHeight="1" x14ac:dyDescent="0.45">
      <c r="A338" s="136" t="s">
        <v>179</v>
      </c>
      <c r="B338" s="136" t="s">
        <v>1122</v>
      </c>
      <c r="C338" s="14">
        <v>0.3</v>
      </c>
      <c r="D338" s="13">
        <v>756</v>
      </c>
      <c r="E338" s="13">
        <v>810</v>
      </c>
      <c r="F338" s="13">
        <v>972</v>
      </c>
      <c r="G338" s="13">
        <v>1123</v>
      </c>
      <c r="H338" s="13">
        <v>1253</v>
      </c>
      <c r="I338" s="15">
        <v>30240</v>
      </c>
      <c r="J338" s="15">
        <v>34560</v>
      </c>
      <c r="K338" s="15">
        <v>38880</v>
      </c>
      <c r="L338" s="15">
        <v>43200</v>
      </c>
      <c r="M338" s="15">
        <v>46680</v>
      </c>
      <c r="N338" s="15">
        <v>50130</v>
      </c>
      <c r="O338" s="15">
        <v>53580</v>
      </c>
      <c r="P338" s="15">
        <v>57030</v>
      </c>
      <c r="R338"/>
    </row>
    <row r="339" spans="1:19" s="11" customFormat="1" ht="15.75" customHeight="1" x14ac:dyDescent="0.45">
      <c r="A339" s="136" t="s">
        <v>179</v>
      </c>
      <c r="B339" s="136" t="s">
        <v>1123</v>
      </c>
      <c r="C339" s="14">
        <v>0.2</v>
      </c>
      <c r="D339" s="13">
        <v>504</v>
      </c>
      <c r="E339" s="13">
        <v>540</v>
      </c>
      <c r="F339" s="13">
        <v>648</v>
      </c>
      <c r="G339" s="13">
        <v>749</v>
      </c>
      <c r="H339" s="13">
        <v>835</v>
      </c>
      <c r="I339" s="13">
        <v>20160</v>
      </c>
      <c r="J339" s="13">
        <v>23040</v>
      </c>
      <c r="K339" s="13">
        <v>25920</v>
      </c>
      <c r="L339" s="13">
        <v>28800</v>
      </c>
      <c r="M339" s="13">
        <v>31120</v>
      </c>
      <c r="N339" s="16">
        <v>33420</v>
      </c>
      <c r="O339" s="16">
        <v>35720</v>
      </c>
      <c r="P339" s="16">
        <v>38020</v>
      </c>
      <c r="R339"/>
    </row>
    <row r="340" spans="1:19" s="11" customFormat="1" ht="15.75" customHeight="1" x14ac:dyDescent="0.45">
      <c r="A340" s="136" t="s">
        <v>180</v>
      </c>
      <c r="B340" s="136" t="s">
        <v>1124</v>
      </c>
      <c r="C340" s="14">
        <v>1.6</v>
      </c>
      <c r="D340" s="13">
        <v>3448</v>
      </c>
      <c r="E340" s="13">
        <v>3694</v>
      </c>
      <c r="F340" s="13">
        <v>4432</v>
      </c>
      <c r="G340" s="13">
        <v>5126</v>
      </c>
      <c r="H340" s="13">
        <v>5720</v>
      </c>
      <c r="I340" s="13">
        <v>137920</v>
      </c>
      <c r="J340" s="13">
        <v>157600</v>
      </c>
      <c r="K340" s="13">
        <v>177280</v>
      </c>
      <c r="L340" s="13">
        <v>197120</v>
      </c>
      <c r="M340" s="13">
        <v>212960</v>
      </c>
      <c r="N340" s="16">
        <v>228800</v>
      </c>
      <c r="O340" s="16">
        <v>244320</v>
      </c>
      <c r="P340" s="16">
        <v>260160</v>
      </c>
      <c r="R340"/>
    </row>
    <row r="341" spans="1:19" s="11" customFormat="1" ht="15.75" customHeight="1" x14ac:dyDescent="0.45">
      <c r="A341" s="136" t="s">
        <v>180</v>
      </c>
      <c r="B341" s="136" t="s">
        <v>1125</v>
      </c>
      <c r="C341" s="14">
        <v>1.5</v>
      </c>
      <c r="D341" s="13">
        <v>3232</v>
      </c>
      <c r="E341" s="13">
        <v>3463</v>
      </c>
      <c r="F341" s="13">
        <v>4155</v>
      </c>
      <c r="G341" s="13">
        <v>4805</v>
      </c>
      <c r="H341" s="13">
        <v>5362</v>
      </c>
      <c r="I341" s="15">
        <v>129300</v>
      </c>
      <c r="J341" s="15">
        <v>147750</v>
      </c>
      <c r="K341" s="15">
        <v>166200</v>
      </c>
      <c r="L341" s="15">
        <v>184800</v>
      </c>
      <c r="M341" s="15">
        <v>199650</v>
      </c>
      <c r="N341" s="15">
        <v>214500</v>
      </c>
      <c r="O341" s="15">
        <v>229050</v>
      </c>
      <c r="P341" s="15">
        <v>243900</v>
      </c>
      <c r="R341"/>
    </row>
    <row r="342" spans="1:19" s="11" customFormat="1" ht="15.75" customHeight="1" x14ac:dyDescent="0.45">
      <c r="A342" s="136" t="s">
        <v>180</v>
      </c>
      <c r="B342" s="136" t="s">
        <v>1126</v>
      </c>
      <c r="C342" s="14">
        <v>1.4</v>
      </c>
      <c r="D342" s="13">
        <v>3017</v>
      </c>
      <c r="E342" s="13">
        <v>3232</v>
      </c>
      <c r="F342" s="13">
        <v>3878</v>
      </c>
      <c r="G342" s="13">
        <v>4485</v>
      </c>
      <c r="H342" s="13">
        <v>5005</v>
      </c>
      <c r="I342" s="15">
        <v>120679.99999999999</v>
      </c>
      <c r="J342" s="15">
        <v>137900</v>
      </c>
      <c r="K342" s="15">
        <v>155120</v>
      </c>
      <c r="L342" s="15">
        <v>172480</v>
      </c>
      <c r="M342" s="15">
        <v>186340</v>
      </c>
      <c r="N342" s="15">
        <v>200200</v>
      </c>
      <c r="O342" s="15">
        <v>213780</v>
      </c>
      <c r="P342" s="15">
        <v>227640</v>
      </c>
      <c r="R342"/>
    </row>
    <row r="343" spans="1:19" s="11" customFormat="1" ht="15.75" customHeight="1" x14ac:dyDescent="0.45">
      <c r="A343" s="136" t="s">
        <v>180</v>
      </c>
      <c r="B343" s="136" t="s">
        <v>1127</v>
      </c>
      <c r="C343" s="14">
        <v>1.3</v>
      </c>
      <c r="D343" s="13">
        <v>2801</v>
      </c>
      <c r="E343" s="13">
        <v>3001</v>
      </c>
      <c r="F343" s="13">
        <v>3601</v>
      </c>
      <c r="G343" s="13">
        <v>4164</v>
      </c>
      <c r="H343" s="13">
        <v>4647</v>
      </c>
      <c r="I343" s="13">
        <v>112060</v>
      </c>
      <c r="J343" s="13">
        <v>128050</v>
      </c>
      <c r="K343" s="13">
        <v>144040</v>
      </c>
      <c r="L343" s="13">
        <v>160160</v>
      </c>
      <c r="M343" s="13">
        <v>173030</v>
      </c>
      <c r="N343" s="13">
        <v>185900</v>
      </c>
      <c r="O343" s="13">
        <v>198510</v>
      </c>
      <c r="P343" s="13">
        <v>211380</v>
      </c>
      <c r="R343"/>
    </row>
    <row r="344" spans="1:19" s="11" customFormat="1" ht="15.75" customHeight="1" x14ac:dyDescent="0.45">
      <c r="A344" s="136" t="s">
        <v>180</v>
      </c>
      <c r="B344" s="136" t="s">
        <v>1128</v>
      </c>
      <c r="C344" s="14">
        <v>1.2</v>
      </c>
      <c r="D344" s="13">
        <v>2586</v>
      </c>
      <c r="E344" s="13">
        <v>2770</v>
      </c>
      <c r="F344" s="13">
        <v>3324</v>
      </c>
      <c r="G344" s="13">
        <v>3844</v>
      </c>
      <c r="H344" s="13">
        <v>4290</v>
      </c>
      <c r="I344" s="13">
        <v>103440</v>
      </c>
      <c r="J344" s="13">
        <v>118200</v>
      </c>
      <c r="K344" s="13">
        <v>132960</v>
      </c>
      <c r="L344" s="13">
        <v>147840</v>
      </c>
      <c r="M344" s="13">
        <v>159720</v>
      </c>
      <c r="N344" s="13">
        <v>171600</v>
      </c>
      <c r="O344" s="13">
        <v>183240</v>
      </c>
      <c r="P344" s="13">
        <v>195120</v>
      </c>
      <c r="R344"/>
    </row>
    <row r="345" spans="1:19" s="11" customFormat="1" ht="15.75" customHeight="1" x14ac:dyDescent="0.45">
      <c r="A345" s="136" t="s">
        <v>180</v>
      </c>
      <c r="B345" s="136" t="s">
        <v>1129</v>
      </c>
      <c r="C345" s="14">
        <v>1.1000000000000001</v>
      </c>
      <c r="D345" s="13">
        <v>2370</v>
      </c>
      <c r="E345" s="13">
        <v>2539</v>
      </c>
      <c r="F345" s="13">
        <v>3047</v>
      </c>
      <c r="G345" s="13">
        <v>3524</v>
      </c>
      <c r="H345" s="13">
        <v>3932</v>
      </c>
      <c r="I345" s="15">
        <v>94820.000000000015</v>
      </c>
      <c r="J345" s="15">
        <v>108350.00000000001</v>
      </c>
      <c r="K345" s="15">
        <v>121880.00000000001</v>
      </c>
      <c r="L345" s="15">
        <v>135520</v>
      </c>
      <c r="M345" s="15">
        <v>146410</v>
      </c>
      <c r="N345" s="15">
        <v>157300</v>
      </c>
      <c r="O345" s="15">
        <v>167970</v>
      </c>
      <c r="P345" s="15">
        <v>178860</v>
      </c>
      <c r="R345"/>
    </row>
    <row r="346" spans="1:19" s="11" customFormat="1" ht="15.75" customHeight="1" x14ac:dyDescent="0.45">
      <c r="A346" s="136" t="s">
        <v>180</v>
      </c>
      <c r="B346" s="136" t="s">
        <v>1130</v>
      </c>
      <c r="C346" s="14">
        <v>1</v>
      </c>
      <c r="D346" s="13">
        <v>2155</v>
      </c>
      <c r="E346" s="13">
        <v>2308</v>
      </c>
      <c r="F346" s="13">
        <v>2770</v>
      </c>
      <c r="G346" s="13">
        <v>3203</v>
      </c>
      <c r="H346" s="13">
        <v>3575</v>
      </c>
      <c r="I346" s="15">
        <v>86200</v>
      </c>
      <c r="J346" s="15">
        <v>98500</v>
      </c>
      <c r="K346" s="15">
        <v>110800</v>
      </c>
      <c r="L346" s="15">
        <v>123200</v>
      </c>
      <c r="M346" s="15">
        <v>133100</v>
      </c>
      <c r="N346" s="15">
        <v>143000</v>
      </c>
      <c r="O346" s="15">
        <v>152700</v>
      </c>
      <c r="P346" s="15">
        <v>162600</v>
      </c>
      <c r="R346"/>
    </row>
    <row r="347" spans="1:19" s="11" customFormat="1" ht="15.75" customHeight="1" x14ac:dyDescent="0.45">
      <c r="A347" s="136" t="s">
        <v>180</v>
      </c>
      <c r="B347" s="136" t="s">
        <v>1131</v>
      </c>
      <c r="C347" s="14">
        <v>0.9</v>
      </c>
      <c r="D347" s="13">
        <v>1939</v>
      </c>
      <c r="E347" s="13">
        <v>2077</v>
      </c>
      <c r="F347" s="13">
        <v>2493</v>
      </c>
      <c r="G347" s="13">
        <v>2883</v>
      </c>
      <c r="H347" s="13">
        <v>3217</v>
      </c>
      <c r="I347" s="13">
        <v>77580</v>
      </c>
      <c r="J347" s="13">
        <v>88650</v>
      </c>
      <c r="K347" s="13">
        <v>99720</v>
      </c>
      <c r="L347" s="13">
        <v>110880</v>
      </c>
      <c r="M347" s="13">
        <v>119790</v>
      </c>
      <c r="N347" s="16">
        <v>128700</v>
      </c>
      <c r="O347" s="16">
        <v>137430</v>
      </c>
      <c r="P347" s="16">
        <v>146340</v>
      </c>
      <c r="R347"/>
      <c r="S347" s="12"/>
    </row>
    <row r="348" spans="1:19" s="11" customFormat="1" ht="15.75" customHeight="1" x14ac:dyDescent="0.45">
      <c r="A348" s="136" t="s">
        <v>180</v>
      </c>
      <c r="B348" s="136" t="s">
        <v>1132</v>
      </c>
      <c r="C348" s="14">
        <v>0.8</v>
      </c>
      <c r="D348" s="13">
        <v>1724</v>
      </c>
      <c r="E348" s="13">
        <v>1847</v>
      </c>
      <c r="F348" s="13">
        <v>2216</v>
      </c>
      <c r="G348" s="13">
        <v>2563</v>
      </c>
      <c r="H348" s="13">
        <v>2860</v>
      </c>
      <c r="I348" s="15">
        <v>68960</v>
      </c>
      <c r="J348" s="15">
        <v>78800</v>
      </c>
      <c r="K348" s="15">
        <v>88640</v>
      </c>
      <c r="L348" s="15">
        <v>98560</v>
      </c>
      <c r="M348" s="15">
        <v>106480</v>
      </c>
      <c r="N348" s="15">
        <v>114400</v>
      </c>
      <c r="O348" s="15">
        <v>122160</v>
      </c>
      <c r="P348" s="15">
        <v>130080</v>
      </c>
      <c r="R348"/>
    </row>
    <row r="349" spans="1:19" s="11" customFormat="1" ht="15.75" customHeight="1" x14ac:dyDescent="0.45">
      <c r="A349" s="136" t="s">
        <v>180</v>
      </c>
      <c r="B349" s="136" t="s">
        <v>1133</v>
      </c>
      <c r="C349" s="14">
        <v>0.7</v>
      </c>
      <c r="D349" s="13">
        <v>1508</v>
      </c>
      <c r="E349" s="13">
        <v>1616</v>
      </c>
      <c r="F349" s="13">
        <v>1939</v>
      </c>
      <c r="G349" s="13">
        <v>2242</v>
      </c>
      <c r="H349" s="13">
        <v>2502</v>
      </c>
      <c r="I349" s="13">
        <v>60339.999999999993</v>
      </c>
      <c r="J349" s="13">
        <v>68950</v>
      </c>
      <c r="K349" s="13">
        <v>77560</v>
      </c>
      <c r="L349" s="13">
        <v>86240</v>
      </c>
      <c r="M349" s="13">
        <v>93170</v>
      </c>
      <c r="N349" s="16">
        <v>100100</v>
      </c>
      <c r="O349" s="16">
        <v>106890</v>
      </c>
      <c r="P349" s="16">
        <v>113820</v>
      </c>
      <c r="R349"/>
    </row>
    <row r="350" spans="1:19" s="11" customFormat="1" ht="15.75" customHeight="1" x14ac:dyDescent="0.45">
      <c r="A350" s="136" t="s">
        <v>180</v>
      </c>
      <c r="B350" s="136" t="s">
        <v>1134</v>
      </c>
      <c r="C350" s="14">
        <v>0.6</v>
      </c>
      <c r="D350" s="13">
        <v>1293</v>
      </c>
      <c r="E350" s="13">
        <v>1385</v>
      </c>
      <c r="F350" s="13">
        <v>1662</v>
      </c>
      <c r="G350" s="13">
        <v>1922</v>
      </c>
      <c r="H350" s="13">
        <v>2145</v>
      </c>
      <c r="I350" s="13">
        <v>51720</v>
      </c>
      <c r="J350" s="13">
        <v>59100</v>
      </c>
      <c r="K350" s="13">
        <v>66480</v>
      </c>
      <c r="L350" s="13">
        <v>73920</v>
      </c>
      <c r="M350" s="13">
        <v>79860</v>
      </c>
      <c r="N350" s="16">
        <v>85800</v>
      </c>
      <c r="O350" s="16">
        <v>91620</v>
      </c>
      <c r="P350" s="16">
        <v>97560</v>
      </c>
      <c r="R350"/>
    </row>
    <row r="351" spans="1:19" s="11" customFormat="1" ht="15.75" customHeight="1" x14ac:dyDescent="0.45">
      <c r="A351" s="136" t="s">
        <v>180</v>
      </c>
      <c r="B351" s="136" t="s">
        <v>1135</v>
      </c>
      <c r="C351" s="14">
        <v>0.55000000000000004</v>
      </c>
      <c r="D351" s="13">
        <v>1185</v>
      </c>
      <c r="E351" s="13">
        <v>1269</v>
      </c>
      <c r="F351" s="13">
        <v>1523</v>
      </c>
      <c r="G351" s="13">
        <v>1762</v>
      </c>
      <c r="H351" s="13">
        <v>1966</v>
      </c>
      <c r="I351" s="13">
        <v>47410.000000000007</v>
      </c>
      <c r="J351" s="13">
        <v>54175.000000000007</v>
      </c>
      <c r="K351" s="13">
        <v>60940.000000000007</v>
      </c>
      <c r="L351" s="13">
        <v>67760</v>
      </c>
      <c r="M351" s="13">
        <v>73205</v>
      </c>
      <c r="N351" s="13">
        <v>78650</v>
      </c>
      <c r="O351" s="13">
        <v>83985</v>
      </c>
      <c r="P351" s="13">
        <v>89430</v>
      </c>
      <c r="R351"/>
    </row>
    <row r="352" spans="1:19" s="11" customFormat="1" ht="15.75" customHeight="1" x14ac:dyDescent="0.45">
      <c r="A352" s="136" t="s">
        <v>180</v>
      </c>
      <c r="B352" s="136" t="s">
        <v>1136</v>
      </c>
      <c r="C352" s="14">
        <v>0.5</v>
      </c>
      <c r="D352" s="13">
        <v>1077</v>
      </c>
      <c r="E352" s="13">
        <v>1154</v>
      </c>
      <c r="F352" s="13">
        <v>1385</v>
      </c>
      <c r="G352" s="13">
        <v>1601</v>
      </c>
      <c r="H352" s="13">
        <v>1787</v>
      </c>
      <c r="I352" s="13">
        <v>43100</v>
      </c>
      <c r="J352" s="13">
        <v>49250</v>
      </c>
      <c r="K352" s="13">
        <v>55400</v>
      </c>
      <c r="L352" s="13">
        <v>61600</v>
      </c>
      <c r="M352" s="13">
        <v>66550</v>
      </c>
      <c r="N352" s="13">
        <v>71500</v>
      </c>
      <c r="O352" s="13">
        <v>76350</v>
      </c>
      <c r="P352" s="13">
        <v>81300</v>
      </c>
      <c r="R352"/>
    </row>
    <row r="353" spans="1:18" s="11" customFormat="1" ht="15.75" customHeight="1" x14ac:dyDescent="0.45">
      <c r="A353" s="136" t="s">
        <v>180</v>
      </c>
      <c r="B353" s="136" t="s">
        <v>1137</v>
      </c>
      <c r="C353" s="14">
        <v>0.45</v>
      </c>
      <c r="D353" s="13">
        <v>969</v>
      </c>
      <c r="E353" s="13">
        <v>1038</v>
      </c>
      <c r="F353" s="13">
        <v>1246</v>
      </c>
      <c r="G353" s="13">
        <v>1441</v>
      </c>
      <c r="H353" s="13">
        <v>1608</v>
      </c>
      <c r="I353" s="13">
        <v>38790</v>
      </c>
      <c r="J353" s="13">
        <v>44325</v>
      </c>
      <c r="K353" s="13">
        <v>49860</v>
      </c>
      <c r="L353" s="13">
        <v>55440</v>
      </c>
      <c r="M353" s="13">
        <v>59895</v>
      </c>
      <c r="N353" s="13">
        <v>64350</v>
      </c>
      <c r="O353" s="13">
        <v>68715</v>
      </c>
      <c r="P353" s="13">
        <v>73170</v>
      </c>
      <c r="R353"/>
    </row>
    <row r="354" spans="1:18" s="11" customFormat="1" ht="15.75" customHeight="1" x14ac:dyDescent="0.45">
      <c r="A354" s="136" t="s">
        <v>180</v>
      </c>
      <c r="B354" s="136" t="s">
        <v>1138</v>
      </c>
      <c r="C354" s="14">
        <v>0.4</v>
      </c>
      <c r="D354" s="13">
        <v>862</v>
      </c>
      <c r="E354" s="13">
        <v>923</v>
      </c>
      <c r="F354" s="13">
        <v>1108</v>
      </c>
      <c r="G354" s="13">
        <v>1281</v>
      </c>
      <c r="H354" s="13">
        <v>1430</v>
      </c>
      <c r="I354" s="13">
        <v>34480</v>
      </c>
      <c r="J354" s="13">
        <v>39400</v>
      </c>
      <c r="K354" s="13">
        <v>44320</v>
      </c>
      <c r="L354" s="13">
        <v>49280</v>
      </c>
      <c r="M354" s="13">
        <v>53240</v>
      </c>
      <c r="N354" s="13">
        <v>57200</v>
      </c>
      <c r="O354" s="13">
        <v>61080</v>
      </c>
      <c r="P354" s="13">
        <v>65040</v>
      </c>
      <c r="R354"/>
    </row>
    <row r="355" spans="1:18" s="11" customFormat="1" ht="15.75" customHeight="1" x14ac:dyDescent="0.45">
      <c r="A355" s="136" t="s">
        <v>180</v>
      </c>
      <c r="B355" s="136" t="s">
        <v>1139</v>
      </c>
      <c r="C355" s="14">
        <v>0.3</v>
      </c>
      <c r="D355" s="13">
        <v>646</v>
      </c>
      <c r="E355" s="13">
        <v>692</v>
      </c>
      <c r="F355" s="13">
        <v>831</v>
      </c>
      <c r="G355" s="13">
        <v>961</v>
      </c>
      <c r="H355" s="13">
        <v>1072</v>
      </c>
      <c r="I355" s="15">
        <v>25860</v>
      </c>
      <c r="J355" s="15">
        <v>29550</v>
      </c>
      <c r="K355" s="15">
        <v>33240</v>
      </c>
      <c r="L355" s="15">
        <v>36960</v>
      </c>
      <c r="M355" s="15">
        <v>39930</v>
      </c>
      <c r="N355" s="15">
        <v>42900</v>
      </c>
      <c r="O355" s="15">
        <v>45810</v>
      </c>
      <c r="P355" s="15">
        <v>48780</v>
      </c>
      <c r="R355"/>
    </row>
    <row r="356" spans="1:18" s="11" customFormat="1" ht="15.75" customHeight="1" x14ac:dyDescent="0.45">
      <c r="A356" s="136" t="s">
        <v>180</v>
      </c>
      <c r="B356" s="136" t="s">
        <v>1140</v>
      </c>
      <c r="C356" s="14">
        <v>0.2</v>
      </c>
      <c r="D356" s="13">
        <v>431</v>
      </c>
      <c r="E356" s="13">
        <v>461</v>
      </c>
      <c r="F356" s="13">
        <v>554</v>
      </c>
      <c r="G356" s="13">
        <v>640</v>
      </c>
      <c r="H356" s="13">
        <v>715</v>
      </c>
      <c r="I356" s="15">
        <v>17240</v>
      </c>
      <c r="J356" s="15">
        <v>19700</v>
      </c>
      <c r="K356" s="15">
        <v>22160</v>
      </c>
      <c r="L356" s="15">
        <v>24640</v>
      </c>
      <c r="M356" s="15">
        <v>26620</v>
      </c>
      <c r="N356" s="15">
        <v>28600</v>
      </c>
      <c r="O356" s="15">
        <v>30540</v>
      </c>
      <c r="P356" s="15">
        <v>32520</v>
      </c>
      <c r="R356"/>
    </row>
    <row r="357" spans="1:18" s="11" customFormat="1" ht="15.75" customHeight="1" x14ac:dyDescent="0.45">
      <c r="A357" s="136" t="s">
        <v>181</v>
      </c>
      <c r="B357" s="136" t="s">
        <v>1141</v>
      </c>
      <c r="C357" s="14">
        <v>1.6</v>
      </c>
      <c r="D357" s="13">
        <v>3460</v>
      </c>
      <c r="E357" s="13">
        <v>3710</v>
      </c>
      <c r="F357" s="13">
        <v>4452</v>
      </c>
      <c r="G357" s="13">
        <v>5146</v>
      </c>
      <c r="H357" s="13">
        <v>5740</v>
      </c>
      <c r="I357" s="13">
        <v>138400</v>
      </c>
      <c r="J357" s="13">
        <v>158400</v>
      </c>
      <c r="K357" s="13">
        <v>178080</v>
      </c>
      <c r="L357" s="13">
        <v>197920</v>
      </c>
      <c r="M357" s="13">
        <v>213760</v>
      </c>
      <c r="N357" s="16">
        <v>229600</v>
      </c>
      <c r="O357" s="16">
        <v>245440</v>
      </c>
      <c r="P357" s="16">
        <v>261280</v>
      </c>
      <c r="R357"/>
    </row>
    <row r="358" spans="1:18" s="11" customFormat="1" ht="15.75" customHeight="1" x14ac:dyDescent="0.45">
      <c r="A358" s="136" t="s">
        <v>181</v>
      </c>
      <c r="B358" s="136" t="s">
        <v>1142</v>
      </c>
      <c r="C358" s="14">
        <v>1.5</v>
      </c>
      <c r="D358" s="13">
        <v>3243</v>
      </c>
      <c r="E358" s="13">
        <v>3478</v>
      </c>
      <c r="F358" s="13">
        <v>4173</v>
      </c>
      <c r="G358" s="13">
        <v>4824</v>
      </c>
      <c r="H358" s="13">
        <v>5381</v>
      </c>
      <c r="I358" s="13">
        <v>129750</v>
      </c>
      <c r="J358" s="13">
        <v>148500</v>
      </c>
      <c r="K358" s="13">
        <v>166950</v>
      </c>
      <c r="L358" s="13">
        <v>185550</v>
      </c>
      <c r="M358" s="13">
        <v>200400</v>
      </c>
      <c r="N358" s="13">
        <v>215250</v>
      </c>
      <c r="O358" s="13">
        <v>230100</v>
      </c>
      <c r="P358" s="13">
        <v>244950</v>
      </c>
      <c r="R358"/>
    </row>
    <row r="359" spans="1:18" s="11" customFormat="1" ht="15.75" customHeight="1" x14ac:dyDescent="0.45">
      <c r="A359" s="136" t="s">
        <v>181</v>
      </c>
      <c r="B359" s="136" t="s">
        <v>1143</v>
      </c>
      <c r="C359" s="14">
        <v>1.4</v>
      </c>
      <c r="D359" s="13">
        <v>3027</v>
      </c>
      <c r="E359" s="13">
        <v>3246</v>
      </c>
      <c r="F359" s="13">
        <v>3895</v>
      </c>
      <c r="G359" s="13">
        <v>4502</v>
      </c>
      <c r="H359" s="13">
        <v>5022</v>
      </c>
      <c r="I359" s="13">
        <v>121099.99999999999</v>
      </c>
      <c r="J359" s="13">
        <v>138600</v>
      </c>
      <c r="K359" s="13">
        <v>155820</v>
      </c>
      <c r="L359" s="13">
        <v>173180</v>
      </c>
      <c r="M359" s="13">
        <v>187040</v>
      </c>
      <c r="N359" s="16">
        <v>200900</v>
      </c>
      <c r="O359" s="16">
        <v>214760</v>
      </c>
      <c r="P359" s="16">
        <v>228620</v>
      </c>
      <c r="R359"/>
    </row>
    <row r="360" spans="1:18" s="11" customFormat="1" ht="15.75" customHeight="1" x14ac:dyDescent="0.45">
      <c r="A360" s="136" t="s">
        <v>181</v>
      </c>
      <c r="B360" s="136" t="s">
        <v>1144</v>
      </c>
      <c r="C360" s="14">
        <v>1.3</v>
      </c>
      <c r="D360" s="13">
        <v>2811</v>
      </c>
      <c r="E360" s="13">
        <v>3014</v>
      </c>
      <c r="F360" s="13">
        <v>3617</v>
      </c>
      <c r="G360" s="13">
        <v>4181</v>
      </c>
      <c r="H360" s="13">
        <v>4663</v>
      </c>
      <c r="I360" s="13">
        <v>112450</v>
      </c>
      <c r="J360" s="13">
        <v>128700</v>
      </c>
      <c r="K360" s="13">
        <v>144690</v>
      </c>
      <c r="L360" s="13">
        <v>160810</v>
      </c>
      <c r="M360" s="13">
        <v>173680</v>
      </c>
      <c r="N360" s="16">
        <v>186550</v>
      </c>
      <c r="O360" s="16">
        <v>199420</v>
      </c>
      <c r="P360" s="16">
        <v>212290</v>
      </c>
      <c r="R360"/>
    </row>
    <row r="361" spans="1:18" s="11" customFormat="1" ht="15.75" customHeight="1" x14ac:dyDescent="0.45">
      <c r="A361" s="136" t="s">
        <v>181</v>
      </c>
      <c r="B361" s="136" t="s">
        <v>1145</v>
      </c>
      <c r="C361" s="14">
        <v>1.2</v>
      </c>
      <c r="D361" s="13">
        <v>2595</v>
      </c>
      <c r="E361" s="13">
        <v>2782</v>
      </c>
      <c r="F361" s="13">
        <v>3339</v>
      </c>
      <c r="G361" s="13">
        <v>3859</v>
      </c>
      <c r="H361" s="13">
        <v>4305</v>
      </c>
      <c r="I361" s="15">
        <v>103800</v>
      </c>
      <c r="J361" s="15">
        <v>118800</v>
      </c>
      <c r="K361" s="15">
        <v>133560</v>
      </c>
      <c r="L361" s="15">
        <v>148440</v>
      </c>
      <c r="M361" s="15">
        <v>160320</v>
      </c>
      <c r="N361" s="15">
        <v>172200</v>
      </c>
      <c r="O361" s="15">
        <v>184080</v>
      </c>
      <c r="P361" s="15">
        <v>195960</v>
      </c>
      <c r="R361"/>
    </row>
    <row r="362" spans="1:18" s="11" customFormat="1" ht="15.75" customHeight="1" x14ac:dyDescent="0.45">
      <c r="A362" s="136" t="s">
        <v>181</v>
      </c>
      <c r="B362" s="136" t="s">
        <v>1146</v>
      </c>
      <c r="C362" s="14">
        <v>1.1000000000000001</v>
      </c>
      <c r="D362" s="13">
        <v>2378</v>
      </c>
      <c r="E362" s="13">
        <v>2550</v>
      </c>
      <c r="F362" s="13">
        <v>3060</v>
      </c>
      <c r="G362" s="13">
        <v>3537</v>
      </c>
      <c r="H362" s="13">
        <v>3946</v>
      </c>
      <c r="I362" s="15">
        <v>95150.000000000015</v>
      </c>
      <c r="J362" s="15">
        <v>108900.00000000001</v>
      </c>
      <c r="K362" s="15">
        <v>122430.00000000001</v>
      </c>
      <c r="L362" s="15">
        <v>136070</v>
      </c>
      <c r="M362" s="15">
        <v>146960</v>
      </c>
      <c r="N362" s="15">
        <v>157850</v>
      </c>
      <c r="O362" s="15">
        <v>168740</v>
      </c>
      <c r="P362" s="15">
        <v>179630</v>
      </c>
      <c r="R362"/>
    </row>
    <row r="363" spans="1:18" s="11" customFormat="1" ht="15.75" customHeight="1" x14ac:dyDescent="0.45">
      <c r="A363" s="136" t="s">
        <v>181</v>
      </c>
      <c r="B363" s="136" t="s">
        <v>1147</v>
      </c>
      <c r="C363" s="14">
        <v>1</v>
      </c>
      <c r="D363" s="13">
        <v>2162</v>
      </c>
      <c r="E363" s="13">
        <v>2318</v>
      </c>
      <c r="F363" s="13">
        <v>2782</v>
      </c>
      <c r="G363" s="13">
        <v>3216</v>
      </c>
      <c r="H363" s="13">
        <v>3587</v>
      </c>
      <c r="I363" s="13">
        <v>86500</v>
      </c>
      <c r="J363" s="13">
        <v>99000</v>
      </c>
      <c r="K363" s="13">
        <v>111300</v>
      </c>
      <c r="L363" s="13">
        <v>123700</v>
      </c>
      <c r="M363" s="13">
        <v>133600</v>
      </c>
      <c r="N363" s="13">
        <v>143500</v>
      </c>
      <c r="O363" s="13">
        <v>153400</v>
      </c>
      <c r="P363" s="13">
        <v>163300</v>
      </c>
      <c r="R363"/>
    </row>
    <row r="364" spans="1:18" s="11" customFormat="1" ht="15.75" customHeight="1" x14ac:dyDescent="0.45">
      <c r="A364" s="136" t="s">
        <v>181</v>
      </c>
      <c r="B364" s="136" t="s">
        <v>1148</v>
      </c>
      <c r="C364" s="14">
        <v>0.9</v>
      </c>
      <c r="D364" s="13">
        <v>1946</v>
      </c>
      <c r="E364" s="13">
        <v>2086</v>
      </c>
      <c r="F364" s="13">
        <v>2504</v>
      </c>
      <c r="G364" s="13">
        <v>2894</v>
      </c>
      <c r="H364" s="13">
        <v>3228</v>
      </c>
      <c r="I364" s="13">
        <v>77850</v>
      </c>
      <c r="J364" s="13">
        <v>89100</v>
      </c>
      <c r="K364" s="13">
        <v>100170</v>
      </c>
      <c r="L364" s="13">
        <v>111330</v>
      </c>
      <c r="M364" s="13">
        <v>120240</v>
      </c>
      <c r="N364" s="13">
        <v>129150</v>
      </c>
      <c r="O364" s="13">
        <v>138060</v>
      </c>
      <c r="P364" s="13">
        <v>146970</v>
      </c>
      <c r="R364"/>
    </row>
    <row r="365" spans="1:18" s="11" customFormat="1" ht="15.75" customHeight="1" x14ac:dyDescent="0.45">
      <c r="A365" s="136" t="s">
        <v>181</v>
      </c>
      <c r="B365" s="136" t="s">
        <v>1149</v>
      </c>
      <c r="C365" s="14">
        <v>0.8</v>
      </c>
      <c r="D365" s="13">
        <v>1730</v>
      </c>
      <c r="E365" s="13">
        <v>1855</v>
      </c>
      <c r="F365" s="13">
        <v>2226</v>
      </c>
      <c r="G365" s="13">
        <v>2573</v>
      </c>
      <c r="H365" s="13">
        <v>2870</v>
      </c>
      <c r="I365" s="15">
        <v>69200</v>
      </c>
      <c r="J365" s="15">
        <v>79200</v>
      </c>
      <c r="K365" s="15">
        <v>89040</v>
      </c>
      <c r="L365" s="15">
        <v>98960</v>
      </c>
      <c r="M365" s="15">
        <v>106880</v>
      </c>
      <c r="N365" s="15">
        <v>114800</v>
      </c>
      <c r="O365" s="15">
        <v>122720</v>
      </c>
      <c r="P365" s="15">
        <v>130640</v>
      </c>
      <c r="R365"/>
    </row>
    <row r="366" spans="1:18" s="11" customFormat="1" ht="15.75" customHeight="1" x14ac:dyDescent="0.45">
      <c r="A366" s="136" t="s">
        <v>181</v>
      </c>
      <c r="B366" s="136" t="s">
        <v>1150</v>
      </c>
      <c r="C366" s="14">
        <v>0.7</v>
      </c>
      <c r="D366" s="13">
        <v>1513</v>
      </c>
      <c r="E366" s="13">
        <v>1623</v>
      </c>
      <c r="F366" s="13">
        <v>1947</v>
      </c>
      <c r="G366" s="13">
        <v>2251</v>
      </c>
      <c r="H366" s="13">
        <v>2511</v>
      </c>
      <c r="I366" s="15">
        <v>60549.999999999993</v>
      </c>
      <c r="J366" s="15">
        <v>69300</v>
      </c>
      <c r="K366" s="15">
        <v>77910</v>
      </c>
      <c r="L366" s="15">
        <v>86590</v>
      </c>
      <c r="M366" s="15">
        <v>93520</v>
      </c>
      <c r="N366" s="15">
        <v>100450</v>
      </c>
      <c r="O366" s="15">
        <v>107380</v>
      </c>
      <c r="P366" s="15">
        <v>114310</v>
      </c>
      <c r="R366"/>
    </row>
    <row r="367" spans="1:18" s="11" customFormat="1" ht="15.75" customHeight="1" x14ac:dyDescent="0.45">
      <c r="A367" s="136" t="s">
        <v>181</v>
      </c>
      <c r="B367" s="136" t="s">
        <v>1151</v>
      </c>
      <c r="C367" s="14">
        <v>0.6</v>
      </c>
      <c r="D367" s="13">
        <v>1297</v>
      </c>
      <c r="E367" s="13">
        <v>1391</v>
      </c>
      <c r="F367" s="13">
        <v>1669</v>
      </c>
      <c r="G367" s="13">
        <v>1929</v>
      </c>
      <c r="H367" s="13">
        <v>2152</v>
      </c>
      <c r="I367" s="13">
        <v>51900</v>
      </c>
      <c r="J367" s="13">
        <v>59400</v>
      </c>
      <c r="K367" s="13">
        <v>66780</v>
      </c>
      <c r="L367" s="13">
        <v>74220</v>
      </c>
      <c r="M367" s="13">
        <v>80160</v>
      </c>
      <c r="N367" s="16">
        <v>86100</v>
      </c>
      <c r="O367" s="16">
        <v>92040</v>
      </c>
      <c r="P367" s="16">
        <v>97980</v>
      </c>
      <c r="R367"/>
    </row>
    <row r="368" spans="1:18" s="11" customFormat="1" ht="15.75" customHeight="1" x14ac:dyDescent="0.45">
      <c r="A368" s="136" t="s">
        <v>181</v>
      </c>
      <c r="B368" s="136" t="s">
        <v>1152</v>
      </c>
      <c r="C368" s="14">
        <v>0.55000000000000004</v>
      </c>
      <c r="D368" s="13">
        <v>1189</v>
      </c>
      <c r="E368" s="13">
        <v>1275</v>
      </c>
      <c r="F368" s="13">
        <v>1530</v>
      </c>
      <c r="G368" s="13">
        <v>1768</v>
      </c>
      <c r="H368" s="13">
        <v>1973</v>
      </c>
      <c r="I368" s="13">
        <v>47575.000000000007</v>
      </c>
      <c r="J368" s="13">
        <v>54450.000000000007</v>
      </c>
      <c r="K368" s="13">
        <v>61215.000000000007</v>
      </c>
      <c r="L368" s="13">
        <v>68035</v>
      </c>
      <c r="M368" s="13">
        <v>73480</v>
      </c>
      <c r="N368" s="13">
        <v>78925</v>
      </c>
      <c r="O368" s="13">
        <v>84370</v>
      </c>
      <c r="P368" s="13">
        <v>89815</v>
      </c>
      <c r="R368"/>
    </row>
    <row r="369" spans="1:18" s="11" customFormat="1" ht="15.75" customHeight="1" x14ac:dyDescent="0.45">
      <c r="A369" s="136" t="s">
        <v>181</v>
      </c>
      <c r="B369" s="136" t="s">
        <v>1153</v>
      </c>
      <c r="C369" s="14">
        <v>0.5</v>
      </c>
      <c r="D369" s="13">
        <v>1081</v>
      </c>
      <c r="E369" s="13">
        <v>1159</v>
      </c>
      <c r="F369" s="13">
        <v>1391</v>
      </c>
      <c r="G369" s="13">
        <v>1608</v>
      </c>
      <c r="H369" s="13">
        <v>1793</v>
      </c>
      <c r="I369" s="13">
        <v>43250</v>
      </c>
      <c r="J369" s="13">
        <v>49500</v>
      </c>
      <c r="K369" s="13">
        <v>55650</v>
      </c>
      <c r="L369" s="13">
        <v>61850</v>
      </c>
      <c r="M369" s="13">
        <v>66800</v>
      </c>
      <c r="N369" s="16">
        <v>71750</v>
      </c>
      <c r="O369" s="16">
        <v>76700</v>
      </c>
      <c r="P369" s="16">
        <v>81650</v>
      </c>
      <c r="R369"/>
    </row>
    <row r="370" spans="1:18" s="11" customFormat="1" ht="15.75" customHeight="1" x14ac:dyDescent="0.45">
      <c r="A370" s="136" t="s">
        <v>181</v>
      </c>
      <c r="B370" s="136" t="s">
        <v>1154</v>
      </c>
      <c r="C370" s="14">
        <v>0.45</v>
      </c>
      <c r="D370" s="13">
        <v>973</v>
      </c>
      <c r="E370" s="13">
        <v>1043</v>
      </c>
      <c r="F370" s="13">
        <v>1252</v>
      </c>
      <c r="G370" s="13">
        <v>1447</v>
      </c>
      <c r="H370" s="13">
        <v>1614</v>
      </c>
      <c r="I370" s="13">
        <v>38925</v>
      </c>
      <c r="J370" s="13">
        <v>44550</v>
      </c>
      <c r="K370" s="13">
        <v>50085</v>
      </c>
      <c r="L370" s="13">
        <v>55665</v>
      </c>
      <c r="M370" s="13">
        <v>60120</v>
      </c>
      <c r="N370" s="16">
        <v>64575</v>
      </c>
      <c r="O370" s="16">
        <v>69030</v>
      </c>
      <c r="P370" s="16">
        <v>73485</v>
      </c>
      <c r="R370"/>
    </row>
    <row r="371" spans="1:18" s="11" customFormat="1" ht="15.75" customHeight="1" x14ac:dyDescent="0.45">
      <c r="A371" s="136" t="s">
        <v>181</v>
      </c>
      <c r="B371" s="136" t="s">
        <v>1155</v>
      </c>
      <c r="C371" s="14">
        <v>0.4</v>
      </c>
      <c r="D371" s="13">
        <v>865</v>
      </c>
      <c r="E371" s="13">
        <v>927</v>
      </c>
      <c r="F371" s="13">
        <v>1113</v>
      </c>
      <c r="G371" s="13">
        <v>1286</v>
      </c>
      <c r="H371" s="13">
        <v>1435</v>
      </c>
      <c r="I371" s="13">
        <v>34600</v>
      </c>
      <c r="J371" s="13">
        <v>39600</v>
      </c>
      <c r="K371" s="13">
        <v>44520</v>
      </c>
      <c r="L371" s="13">
        <v>49480</v>
      </c>
      <c r="M371" s="13">
        <v>53440</v>
      </c>
      <c r="N371" s="16">
        <v>57400</v>
      </c>
      <c r="O371" s="16">
        <v>61360</v>
      </c>
      <c r="P371" s="16">
        <v>65320</v>
      </c>
      <c r="R371"/>
    </row>
    <row r="372" spans="1:18" s="11" customFormat="1" ht="15.75" customHeight="1" x14ac:dyDescent="0.45">
      <c r="A372" s="136" t="s">
        <v>181</v>
      </c>
      <c r="B372" s="136" t="s">
        <v>1156</v>
      </c>
      <c r="C372" s="14">
        <v>0.3</v>
      </c>
      <c r="D372" s="13">
        <v>648</v>
      </c>
      <c r="E372" s="13">
        <v>695</v>
      </c>
      <c r="F372" s="13">
        <v>834</v>
      </c>
      <c r="G372" s="13">
        <v>964</v>
      </c>
      <c r="H372" s="13">
        <v>1076</v>
      </c>
      <c r="I372" s="13">
        <v>25950</v>
      </c>
      <c r="J372" s="13">
        <v>29700</v>
      </c>
      <c r="K372" s="13">
        <v>33390</v>
      </c>
      <c r="L372" s="13">
        <v>37110</v>
      </c>
      <c r="M372" s="13">
        <v>40080</v>
      </c>
      <c r="N372" s="13">
        <v>43050</v>
      </c>
      <c r="O372" s="13">
        <v>46020</v>
      </c>
      <c r="P372" s="13">
        <v>48990</v>
      </c>
      <c r="R372"/>
    </row>
    <row r="373" spans="1:18" s="11" customFormat="1" ht="15.75" customHeight="1" x14ac:dyDescent="0.45">
      <c r="A373" s="136" t="s">
        <v>181</v>
      </c>
      <c r="B373" s="136" t="s">
        <v>1157</v>
      </c>
      <c r="C373" s="14">
        <v>0.2</v>
      </c>
      <c r="D373" s="13">
        <v>432</v>
      </c>
      <c r="E373" s="13">
        <v>463</v>
      </c>
      <c r="F373" s="13">
        <v>556</v>
      </c>
      <c r="G373" s="13">
        <v>643</v>
      </c>
      <c r="H373" s="13">
        <v>717</v>
      </c>
      <c r="I373" s="13">
        <v>17300</v>
      </c>
      <c r="J373" s="13">
        <v>19800</v>
      </c>
      <c r="K373" s="13">
        <v>22260</v>
      </c>
      <c r="L373" s="13">
        <v>24740</v>
      </c>
      <c r="M373" s="13">
        <v>26720</v>
      </c>
      <c r="N373" s="13">
        <v>28700</v>
      </c>
      <c r="O373" s="13">
        <v>30680</v>
      </c>
      <c r="P373" s="13">
        <v>32660</v>
      </c>
      <c r="R373"/>
    </row>
    <row r="374" spans="1:18" s="11" customFormat="1" ht="15.75" customHeight="1" x14ac:dyDescent="0.45">
      <c r="A374" s="136" t="s">
        <v>182</v>
      </c>
      <c r="B374" s="136" t="s">
        <v>1158</v>
      </c>
      <c r="C374" s="14">
        <v>1.2</v>
      </c>
      <c r="D374" s="13">
        <v>2046</v>
      </c>
      <c r="E374" s="13">
        <v>2193</v>
      </c>
      <c r="F374" s="13">
        <v>2631</v>
      </c>
      <c r="G374" s="13">
        <v>3039</v>
      </c>
      <c r="H374" s="13">
        <v>3390</v>
      </c>
      <c r="I374" s="13">
        <v>81840</v>
      </c>
      <c r="J374" s="13">
        <v>93600</v>
      </c>
      <c r="K374" s="13">
        <v>105240</v>
      </c>
      <c r="L374" s="13">
        <v>116880</v>
      </c>
      <c r="M374" s="13">
        <v>126240</v>
      </c>
      <c r="N374" s="13">
        <v>135600</v>
      </c>
      <c r="O374" s="13">
        <v>144960</v>
      </c>
      <c r="P374" s="13">
        <v>154320</v>
      </c>
      <c r="R374"/>
    </row>
    <row r="375" spans="1:18" s="11" customFormat="1" ht="15.75" customHeight="1" x14ac:dyDescent="0.45">
      <c r="A375" s="136" t="s">
        <v>182</v>
      </c>
      <c r="B375" s="136" t="s">
        <v>1159</v>
      </c>
      <c r="C375" s="14">
        <v>1.1000000000000001</v>
      </c>
      <c r="D375" s="13">
        <v>1875</v>
      </c>
      <c r="E375" s="13">
        <v>2010</v>
      </c>
      <c r="F375" s="13">
        <v>2411</v>
      </c>
      <c r="G375" s="13">
        <v>2785</v>
      </c>
      <c r="H375" s="13">
        <v>3107</v>
      </c>
      <c r="I375" s="15">
        <v>75020</v>
      </c>
      <c r="J375" s="15">
        <v>85800</v>
      </c>
      <c r="K375" s="15">
        <v>96470.000000000015</v>
      </c>
      <c r="L375" s="15">
        <v>107140.00000000001</v>
      </c>
      <c r="M375" s="15">
        <v>115720.00000000001</v>
      </c>
      <c r="N375" s="15">
        <v>124300.00000000001</v>
      </c>
      <c r="O375" s="15">
        <v>132880</v>
      </c>
      <c r="P375" s="15">
        <v>141460</v>
      </c>
      <c r="R375"/>
    </row>
    <row r="376" spans="1:18" s="11" customFormat="1" ht="15.75" customHeight="1" x14ac:dyDescent="0.45">
      <c r="A376" s="136" t="s">
        <v>182</v>
      </c>
      <c r="B376" s="136" t="s">
        <v>1160</v>
      </c>
      <c r="C376" s="14">
        <v>1</v>
      </c>
      <c r="D376" s="13">
        <v>1705</v>
      </c>
      <c r="E376" s="13">
        <v>1827</v>
      </c>
      <c r="F376" s="13">
        <v>2192</v>
      </c>
      <c r="G376" s="13">
        <v>2532</v>
      </c>
      <c r="H376" s="13">
        <v>2825</v>
      </c>
      <c r="I376" s="15">
        <v>68200</v>
      </c>
      <c r="J376" s="15">
        <v>78000</v>
      </c>
      <c r="K376" s="15">
        <v>87700</v>
      </c>
      <c r="L376" s="15">
        <v>97400</v>
      </c>
      <c r="M376" s="15">
        <v>105200</v>
      </c>
      <c r="N376" s="15">
        <v>113000</v>
      </c>
      <c r="O376" s="15">
        <v>120800</v>
      </c>
      <c r="P376" s="15">
        <v>128600</v>
      </c>
      <c r="R376"/>
    </row>
    <row r="377" spans="1:18" s="11" customFormat="1" ht="15.75" customHeight="1" x14ac:dyDescent="0.45">
      <c r="A377" s="136" t="s">
        <v>182</v>
      </c>
      <c r="B377" s="136" t="s">
        <v>1161</v>
      </c>
      <c r="C377" s="14">
        <v>0.9</v>
      </c>
      <c r="D377" s="13">
        <v>1534</v>
      </c>
      <c r="E377" s="13">
        <v>1644</v>
      </c>
      <c r="F377" s="13">
        <v>1973</v>
      </c>
      <c r="G377" s="13">
        <v>2279</v>
      </c>
      <c r="H377" s="13">
        <v>2542</v>
      </c>
      <c r="I377" s="13">
        <v>61380</v>
      </c>
      <c r="J377" s="13">
        <v>70200</v>
      </c>
      <c r="K377" s="13">
        <v>78930</v>
      </c>
      <c r="L377" s="13">
        <v>87660</v>
      </c>
      <c r="M377" s="13">
        <v>94680</v>
      </c>
      <c r="N377" s="16">
        <v>101700</v>
      </c>
      <c r="O377" s="16">
        <v>108720</v>
      </c>
      <c r="P377" s="16">
        <v>115740</v>
      </c>
      <c r="R377"/>
    </row>
    <row r="378" spans="1:18" s="11" customFormat="1" ht="15.75" customHeight="1" x14ac:dyDescent="0.45">
      <c r="A378" s="136" t="s">
        <v>182</v>
      </c>
      <c r="B378" s="136" t="s">
        <v>1162</v>
      </c>
      <c r="C378" s="14">
        <v>0.8</v>
      </c>
      <c r="D378" s="13">
        <v>1364</v>
      </c>
      <c r="E378" s="13">
        <v>1462</v>
      </c>
      <c r="F378" s="13">
        <v>1754</v>
      </c>
      <c r="G378" s="13">
        <v>2026</v>
      </c>
      <c r="H378" s="13">
        <v>2260</v>
      </c>
      <c r="I378" s="13">
        <v>54560</v>
      </c>
      <c r="J378" s="13">
        <v>62400</v>
      </c>
      <c r="K378" s="13">
        <v>70160</v>
      </c>
      <c r="L378" s="13">
        <v>77920</v>
      </c>
      <c r="M378" s="13">
        <v>84160</v>
      </c>
      <c r="N378" s="13">
        <v>90400</v>
      </c>
      <c r="O378" s="13">
        <v>96640</v>
      </c>
      <c r="P378" s="13">
        <v>102880</v>
      </c>
      <c r="R378"/>
    </row>
    <row r="379" spans="1:18" s="11" customFormat="1" ht="15.75" customHeight="1" x14ac:dyDescent="0.45">
      <c r="A379" s="136" t="s">
        <v>182</v>
      </c>
      <c r="B379" s="136" t="s">
        <v>1163</v>
      </c>
      <c r="C379" s="14">
        <v>0.7</v>
      </c>
      <c r="D379" s="13">
        <v>1193</v>
      </c>
      <c r="E379" s="13">
        <v>1279</v>
      </c>
      <c r="F379" s="13">
        <v>1534</v>
      </c>
      <c r="G379" s="13">
        <v>1772</v>
      </c>
      <c r="H379" s="13">
        <v>1977</v>
      </c>
      <c r="I379" s="13">
        <v>47740</v>
      </c>
      <c r="J379" s="13">
        <v>54600</v>
      </c>
      <c r="K379" s="13">
        <v>61389.999999999993</v>
      </c>
      <c r="L379" s="13">
        <v>68180</v>
      </c>
      <c r="M379" s="13">
        <v>73640</v>
      </c>
      <c r="N379" s="16">
        <v>79100</v>
      </c>
      <c r="O379" s="16">
        <v>84560</v>
      </c>
      <c r="P379" s="16">
        <v>90020</v>
      </c>
      <c r="R379"/>
    </row>
    <row r="380" spans="1:18" s="11" customFormat="1" ht="15.75" customHeight="1" x14ac:dyDescent="0.45">
      <c r="A380" s="136" t="s">
        <v>182</v>
      </c>
      <c r="B380" s="136" t="s">
        <v>1164</v>
      </c>
      <c r="C380" s="14">
        <v>0.6</v>
      </c>
      <c r="D380" s="13">
        <v>1023</v>
      </c>
      <c r="E380" s="13">
        <v>1096</v>
      </c>
      <c r="F380" s="13">
        <v>1315</v>
      </c>
      <c r="G380" s="13">
        <v>1519</v>
      </c>
      <c r="H380" s="13">
        <v>1695</v>
      </c>
      <c r="I380" s="13">
        <v>40920</v>
      </c>
      <c r="J380" s="13">
        <v>46800</v>
      </c>
      <c r="K380" s="13">
        <v>52620</v>
      </c>
      <c r="L380" s="13">
        <v>58440</v>
      </c>
      <c r="M380" s="13">
        <v>63120</v>
      </c>
      <c r="N380" s="16">
        <v>67800</v>
      </c>
      <c r="O380" s="16">
        <v>72480</v>
      </c>
      <c r="P380" s="16">
        <v>77160</v>
      </c>
      <c r="R380"/>
    </row>
    <row r="381" spans="1:18" s="11" customFormat="1" ht="15.75" customHeight="1" x14ac:dyDescent="0.45">
      <c r="A381" s="136" t="s">
        <v>182</v>
      </c>
      <c r="B381" s="136" t="s">
        <v>1165</v>
      </c>
      <c r="C381" s="14">
        <v>0.55000000000000004</v>
      </c>
      <c r="D381" s="13">
        <v>937</v>
      </c>
      <c r="E381" s="13">
        <v>1005</v>
      </c>
      <c r="F381" s="13">
        <v>1205</v>
      </c>
      <c r="G381" s="13">
        <v>1392</v>
      </c>
      <c r="H381" s="13">
        <v>1553</v>
      </c>
      <c r="I381" s="13">
        <v>37510</v>
      </c>
      <c r="J381" s="13">
        <v>42900</v>
      </c>
      <c r="K381" s="13">
        <v>48235.000000000007</v>
      </c>
      <c r="L381" s="13">
        <v>53570.000000000007</v>
      </c>
      <c r="M381" s="13">
        <v>57860.000000000007</v>
      </c>
      <c r="N381" s="16">
        <v>62150.000000000007</v>
      </c>
      <c r="O381" s="16">
        <v>66440</v>
      </c>
      <c r="P381" s="16">
        <v>70730</v>
      </c>
      <c r="R381"/>
    </row>
    <row r="382" spans="1:18" s="11" customFormat="1" ht="15.75" customHeight="1" x14ac:dyDescent="0.45">
      <c r="A382" s="136" t="s">
        <v>182</v>
      </c>
      <c r="B382" s="136" t="s">
        <v>1166</v>
      </c>
      <c r="C382" s="14">
        <v>0.5</v>
      </c>
      <c r="D382" s="13">
        <v>852</v>
      </c>
      <c r="E382" s="13">
        <v>913</v>
      </c>
      <c r="F382" s="13">
        <v>1096</v>
      </c>
      <c r="G382" s="13">
        <v>1266</v>
      </c>
      <c r="H382" s="13">
        <v>1412</v>
      </c>
      <c r="I382" s="13">
        <v>34100</v>
      </c>
      <c r="J382" s="13">
        <v>39000</v>
      </c>
      <c r="K382" s="13">
        <v>43850</v>
      </c>
      <c r="L382" s="13">
        <v>48700</v>
      </c>
      <c r="M382" s="13">
        <v>52600</v>
      </c>
      <c r="N382" s="13">
        <v>56500</v>
      </c>
      <c r="O382" s="13">
        <v>60400</v>
      </c>
      <c r="P382" s="13">
        <v>64300</v>
      </c>
      <c r="R382"/>
    </row>
    <row r="383" spans="1:18" s="11" customFormat="1" ht="15.75" customHeight="1" x14ac:dyDescent="0.45">
      <c r="A383" s="136" t="s">
        <v>182</v>
      </c>
      <c r="B383" s="136" t="s">
        <v>1167</v>
      </c>
      <c r="C383" s="14">
        <v>0.45</v>
      </c>
      <c r="D383" s="13">
        <v>767</v>
      </c>
      <c r="E383" s="13">
        <v>822</v>
      </c>
      <c r="F383" s="13">
        <v>986</v>
      </c>
      <c r="G383" s="13">
        <v>1139</v>
      </c>
      <c r="H383" s="13">
        <v>1271</v>
      </c>
      <c r="I383" s="13">
        <v>30690</v>
      </c>
      <c r="J383" s="13">
        <v>35100</v>
      </c>
      <c r="K383" s="13">
        <v>39465</v>
      </c>
      <c r="L383" s="13">
        <v>43830</v>
      </c>
      <c r="M383" s="13">
        <v>47340</v>
      </c>
      <c r="N383" s="13">
        <v>50850</v>
      </c>
      <c r="O383" s="13">
        <v>54360</v>
      </c>
      <c r="P383" s="13">
        <v>57870</v>
      </c>
      <c r="R383"/>
    </row>
    <row r="384" spans="1:18" s="11" customFormat="1" ht="15.75" customHeight="1" x14ac:dyDescent="0.45">
      <c r="A384" s="136" t="s">
        <v>182</v>
      </c>
      <c r="B384" s="136" t="s">
        <v>1168</v>
      </c>
      <c r="C384" s="14">
        <v>0.4</v>
      </c>
      <c r="D384" s="13">
        <v>682</v>
      </c>
      <c r="E384" s="13">
        <v>731</v>
      </c>
      <c r="F384" s="13">
        <v>877</v>
      </c>
      <c r="G384" s="13">
        <v>1013</v>
      </c>
      <c r="H384" s="13">
        <v>1130</v>
      </c>
      <c r="I384" s="13">
        <v>27280</v>
      </c>
      <c r="J384" s="13">
        <v>31200</v>
      </c>
      <c r="K384" s="13">
        <v>35080</v>
      </c>
      <c r="L384" s="13">
        <v>38960</v>
      </c>
      <c r="M384" s="13">
        <v>42080</v>
      </c>
      <c r="N384" s="13">
        <v>45200</v>
      </c>
      <c r="O384" s="13">
        <v>48320</v>
      </c>
      <c r="P384" s="13">
        <v>51440</v>
      </c>
      <c r="R384"/>
    </row>
    <row r="385" spans="1:18" s="11" customFormat="1" ht="15.75" customHeight="1" x14ac:dyDescent="0.45">
      <c r="A385" s="136" t="s">
        <v>182</v>
      </c>
      <c r="B385" s="136" t="s">
        <v>1169</v>
      </c>
      <c r="C385" s="14">
        <v>0.3</v>
      </c>
      <c r="D385" s="13">
        <v>511</v>
      </c>
      <c r="E385" s="13">
        <v>548</v>
      </c>
      <c r="F385" s="13">
        <v>657</v>
      </c>
      <c r="G385" s="13">
        <v>759</v>
      </c>
      <c r="H385" s="13">
        <v>847</v>
      </c>
      <c r="I385" s="15">
        <v>20460</v>
      </c>
      <c r="J385" s="15">
        <v>23400</v>
      </c>
      <c r="K385" s="15">
        <v>26310</v>
      </c>
      <c r="L385" s="15">
        <v>29220</v>
      </c>
      <c r="M385" s="15">
        <v>31560</v>
      </c>
      <c r="N385" s="15">
        <v>33900</v>
      </c>
      <c r="O385" s="15">
        <v>36240</v>
      </c>
      <c r="P385" s="15">
        <v>38580</v>
      </c>
      <c r="R385"/>
    </row>
    <row r="386" spans="1:18" s="11" customFormat="1" ht="15.75" customHeight="1" x14ac:dyDescent="0.45">
      <c r="A386" s="136" t="s">
        <v>182</v>
      </c>
      <c r="B386" s="136" t="s">
        <v>1170</v>
      </c>
      <c r="C386" s="14">
        <v>0.2</v>
      </c>
      <c r="D386" s="13">
        <v>341</v>
      </c>
      <c r="E386" s="13">
        <v>365</v>
      </c>
      <c r="F386" s="13">
        <v>438</v>
      </c>
      <c r="G386" s="13">
        <v>506</v>
      </c>
      <c r="H386" s="13">
        <v>565</v>
      </c>
      <c r="I386" s="15">
        <v>13640</v>
      </c>
      <c r="J386" s="15">
        <v>15600</v>
      </c>
      <c r="K386" s="15">
        <v>17540</v>
      </c>
      <c r="L386" s="15">
        <v>19480</v>
      </c>
      <c r="M386" s="15">
        <v>21040</v>
      </c>
      <c r="N386" s="15">
        <v>22600</v>
      </c>
      <c r="O386" s="15">
        <v>24160</v>
      </c>
      <c r="P386" s="15">
        <v>25720</v>
      </c>
      <c r="R386"/>
    </row>
    <row r="387" spans="1:18" s="11" customFormat="1" ht="15.75" customHeight="1" x14ac:dyDescent="0.45">
      <c r="A387" s="136" t="s">
        <v>183</v>
      </c>
      <c r="B387" s="136" t="s">
        <v>1171</v>
      </c>
      <c r="C387" s="14">
        <v>1.2</v>
      </c>
      <c r="D387" s="13">
        <v>2046</v>
      </c>
      <c r="E387" s="13">
        <v>2193</v>
      </c>
      <c r="F387" s="13">
        <v>2631</v>
      </c>
      <c r="G387" s="13">
        <v>3039</v>
      </c>
      <c r="H387" s="13">
        <v>3390</v>
      </c>
      <c r="I387" s="13">
        <v>81840</v>
      </c>
      <c r="J387" s="13">
        <v>93600</v>
      </c>
      <c r="K387" s="13">
        <v>105240</v>
      </c>
      <c r="L387" s="13">
        <v>116880</v>
      </c>
      <c r="M387" s="13">
        <v>126240</v>
      </c>
      <c r="N387" s="16">
        <v>135600</v>
      </c>
      <c r="O387" s="16">
        <v>144960</v>
      </c>
      <c r="P387" s="16">
        <v>154320</v>
      </c>
      <c r="R387"/>
    </row>
    <row r="388" spans="1:18" s="11" customFormat="1" ht="15.75" customHeight="1" x14ac:dyDescent="0.45">
      <c r="A388" s="136" t="s">
        <v>183</v>
      </c>
      <c r="B388" s="136" t="s">
        <v>1172</v>
      </c>
      <c r="C388" s="14">
        <v>1.1000000000000001</v>
      </c>
      <c r="D388" s="13">
        <v>1875</v>
      </c>
      <c r="E388" s="13">
        <v>2010</v>
      </c>
      <c r="F388" s="13">
        <v>2411</v>
      </c>
      <c r="G388" s="13">
        <v>2785</v>
      </c>
      <c r="H388" s="13">
        <v>3107</v>
      </c>
      <c r="I388" s="13">
        <v>75020</v>
      </c>
      <c r="J388" s="13">
        <v>85800</v>
      </c>
      <c r="K388" s="13">
        <v>96470.000000000015</v>
      </c>
      <c r="L388" s="13">
        <v>107140.00000000001</v>
      </c>
      <c r="M388" s="13">
        <v>115720.00000000001</v>
      </c>
      <c r="N388" s="13">
        <v>124300.00000000001</v>
      </c>
      <c r="O388" s="13">
        <v>132880</v>
      </c>
      <c r="P388" s="13">
        <v>141460</v>
      </c>
      <c r="R388"/>
    </row>
    <row r="389" spans="1:18" s="11" customFormat="1" ht="15.75" customHeight="1" x14ac:dyDescent="0.45">
      <c r="A389" s="136" t="s">
        <v>183</v>
      </c>
      <c r="B389" s="136" t="s">
        <v>1173</v>
      </c>
      <c r="C389" s="14">
        <v>1</v>
      </c>
      <c r="D389" s="13">
        <v>1705</v>
      </c>
      <c r="E389" s="13">
        <v>1827</v>
      </c>
      <c r="F389" s="13">
        <v>2192</v>
      </c>
      <c r="G389" s="13">
        <v>2532</v>
      </c>
      <c r="H389" s="13">
        <v>2825</v>
      </c>
      <c r="I389" s="13">
        <v>68200</v>
      </c>
      <c r="J389" s="13">
        <v>78000</v>
      </c>
      <c r="K389" s="13">
        <v>87700</v>
      </c>
      <c r="L389" s="13">
        <v>97400</v>
      </c>
      <c r="M389" s="13">
        <v>105200</v>
      </c>
      <c r="N389" s="16">
        <v>113000</v>
      </c>
      <c r="O389" s="16">
        <v>120800</v>
      </c>
      <c r="P389" s="16">
        <v>128600</v>
      </c>
      <c r="R389"/>
    </row>
    <row r="390" spans="1:18" s="11" customFormat="1" ht="15.75" customHeight="1" x14ac:dyDescent="0.45">
      <c r="A390" s="136" t="s">
        <v>183</v>
      </c>
      <c r="B390" s="136" t="s">
        <v>1174</v>
      </c>
      <c r="C390" s="14">
        <v>0.9</v>
      </c>
      <c r="D390" s="13">
        <v>1534</v>
      </c>
      <c r="E390" s="13">
        <v>1644</v>
      </c>
      <c r="F390" s="13">
        <v>1973</v>
      </c>
      <c r="G390" s="13">
        <v>2279</v>
      </c>
      <c r="H390" s="13">
        <v>2542</v>
      </c>
      <c r="I390" s="13">
        <v>61380</v>
      </c>
      <c r="J390" s="13">
        <v>70200</v>
      </c>
      <c r="K390" s="13">
        <v>78930</v>
      </c>
      <c r="L390" s="13">
        <v>87660</v>
      </c>
      <c r="M390" s="13">
        <v>94680</v>
      </c>
      <c r="N390" s="16">
        <v>101700</v>
      </c>
      <c r="O390" s="16">
        <v>108720</v>
      </c>
      <c r="P390" s="16">
        <v>115740</v>
      </c>
      <c r="R390"/>
    </row>
    <row r="391" spans="1:18" s="11" customFormat="1" ht="15.75" customHeight="1" x14ac:dyDescent="0.45">
      <c r="A391" s="136" t="s">
        <v>183</v>
      </c>
      <c r="B391" s="136" t="s">
        <v>1175</v>
      </c>
      <c r="C391" s="14">
        <v>0.8</v>
      </c>
      <c r="D391" s="13">
        <v>1364</v>
      </c>
      <c r="E391" s="13">
        <v>1462</v>
      </c>
      <c r="F391" s="13">
        <v>1754</v>
      </c>
      <c r="G391" s="13">
        <v>2026</v>
      </c>
      <c r="H391" s="13">
        <v>2260</v>
      </c>
      <c r="I391" s="13">
        <v>54560</v>
      </c>
      <c r="J391" s="13">
        <v>62400</v>
      </c>
      <c r="K391" s="13">
        <v>70160</v>
      </c>
      <c r="L391" s="13">
        <v>77920</v>
      </c>
      <c r="M391" s="13">
        <v>84160</v>
      </c>
      <c r="N391" s="16">
        <v>90400</v>
      </c>
      <c r="O391" s="16">
        <v>96640</v>
      </c>
      <c r="P391" s="16">
        <v>102880</v>
      </c>
      <c r="R391"/>
    </row>
    <row r="392" spans="1:18" s="11" customFormat="1" ht="15.75" customHeight="1" x14ac:dyDescent="0.45">
      <c r="A392" s="136" t="s">
        <v>183</v>
      </c>
      <c r="B392" s="136" t="s">
        <v>1176</v>
      </c>
      <c r="C392" s="14">
        <v>0.7</v>
      </c>
      <c r="D392" s="13">
        <v>1193</v>
      </c>
      <c r="E392" s="13">
        <v>1279</v>
      </c>
      <c r="F392" s="13">
        <v>1534</v>
      </c>
      <c r="G392" s="13">
        <v>1772</v>
      </c>
      <c r="H392" s="13">
        <v>1977</v>
      </c>
      <c r="I392" s="13">
        <v>47740</v>
      </c>
      <c r="J392" s="13">
        <v>54600</v>
      </c>
      <c r="K392" s="13">
        <v>61389.999999999993</v>
      </c>
      <c r="L392" s="13">
        <v>68180</v>
      </c>
      <c r="M392" s="13">
        <v>73640</v>
      </c>
      <c r="N392" s="13">
        <v>79100</v>
      </c>
      <c r="O392" s="13">
        <v>84560</v>
      </c>
      <c r="P392" s="13">
        <v>90020</v>
      </c>
      <c r="R392"/>
    </row>
    <row r="393" spans="1:18" s="11" customFormat="1" ht="15.75" customHeight="1" x14ac:dyDescent="0.45">
      <c r="A393" s="136" t="s">
        <v>183</v>
      </c>
      <c r="B393" s="136" t="s">
        <v>1177</v>
      </c>
      <c r="C393" s="14">
        <v>0.6</v>
      </c>
      <c r="D393" s="13">
        <v>1023</v>
      </c>
      <c r="E393" s="13">
        <v>1096</v>
      </c>
      <c r="F393" s="13">
        <v>1315</v>
      </c>
      <c r="G393" s="13">
        <v>1519</v>
      </c>
      <c r="H393" s="13">
        <v>1695</v>
      </c>
      <c r="I393" s="13">
        <v>40920</v>
      </c>
      <c r="J393" s="13">
        <v>46800</v>
      </c>
      <c r="K393" s="13">
        <v>52620</v>
      </c>
      <c r="L393" s="13">
        <v>58440</v>
      </c>
      <c r="M393" s="13">
        <v>63120</v>
      </c>
      <c r="N393" s="13">
        <v>67800</v>
      </c>
      <c r="O393" s="13">
        <v>72480</v>
      </c>
      <c r="P393" s="13">
        <v>77160</v>
      </c>
      <c r="R393"/>
    </row>
    <row r="394" spans="1:18" s="11" customFormat="1" ht="15.75" customHeight="1" x14ac:dyDescent="0.45">
      <c r="A394" s="136" t="s">
        <v>183</v>
      </c>
      <c r="B394" s="136" t="s">
        <v>1178</v>
      </c>
      <c r="C394" s="14">
        <v>0.55000000000000004</v>
      </c>
      <c r="D394" s="13">
        <v>937</v>
      </c>
      <c r="E394" s="13">
        <v>1005</v>
      </c>
      <c r="F394" s="13">
        <v>1205</v>
      </c>
      <c r="G394" s="13">
        <v>1392</v>
      </c>
      <c r="H394" s="13">
        <v>1553</v>
      </c>
      <c r="I394" s="13">
        <v>37510</v>
      </c>
      <c r="J394" s="13">
        <v>42900</v>
      </c>
      <c r="K394" s="13">
        <v>48235.000000000007</v>
      </c>
      <c r="L394" s="13">
        <v>53570.000000000007</v>
      </c>
      <c r="M394" s="13">
        <v>57860.000000000007</v>
      </c>
      <c r="N394" s="13">
        <v>62150.000000000007</v>
      </c>
      <c r="O394" s="13">
        <v>66440</v>
      </c>
      <c r="P394" s="13">
        <v>70730</v>
      </c>
      <c r="R394"/>
    </row>
    <row r="395" spans="1:18" s="11" customFormat="1" ht="15.75" customHeight="1" x14ac:dyDescent="0.45">
      <c r="A395" s="136" t="s">
        <v>183</v>
      </c>
      <c r="B395" s="136" t="s">
        <v>1179</v>
      </c>
      <c r="C395" s="14">
        <v>0.5</v>
      </c>
      <c r="D395" s="13">
        <v>852</v>
      </c>
      <c r="E395" s="13">
        <v>913</v>
      </c>
      <c r="F395" s="13">
        <v>1096</v>
      </c>
      <c r="G395" s="13">
        <v>1266</v>
      </c>
      <c r="H395" s="13">
        <v>1412</v>
      </c>
      <c r="I395" s="15">
        <v>34100</v>
      </c>
      <c r="J395" s="15">
        <v>39000</v>
      </c>
      <c r="K395" s="15">
        <v>43850</v>
      </c>
      <c r="L395" s="15">
        <v>48700</v>
      </c>
      <c r="M395" s="15">
        <v>52600</v>
      </c>
      <c r="N395" s="15">
        <v>56500</v>
      </c>
      <c r="O395" s="15">
        <v>60400</v>
      </c>
      <c r="P395" s="15">
        <v>64300</v>
      </c>
      <c r="R395"/>
    </row>
    <row r="396" spans="1:18" s="11" customFormat="1" ht="15.75" customHeight="1" x14ac:dyDescent="0.45">
      <c r="A396" s="136" t="s">
        <v>183</v>
      </c>
      <c r="B396" s="136" t="s">
        <v>1180</v>
      </c>
      <c r="C396" s="14">
        <v>0.45</v>
      </c>
      <c r="D396" s="13">
        <v>767</v>
      </c>
      <c r="E396" s="13">
        <v>822</v>
      </c>
      <c r="F396" s="13">
        <v>986</v>
      </c>
      <c r="G396" s="13">
        <v>1139</v>
      </c>
      <c r="H396" s="13">
        <v>1271</v>
      </c>
      <c r="I396" s="15">
        <v>30690</v>
      </c>
      <c r="J396" s="15">
        <v>35100</v>
      </c>
      <c r="K396" s="15">
        <v>39465</v>
      </c>
      <c r="L396" s="15">
        <v>43830</v>
      </c>
      <c r="M396" s="15">
        <v>47340</v>
      </c>
      <c r="N396" s="15">
        <v>50850</v>
      </c>
      <c r="O396" s="15">
        <v>54360</v>
      </c>
      <c r="P396" s="15">
        <v>57870</v>
      </c>
      <c r="R396"/>
    </row>
    <row r="397" spans="1:18" s="11" customFormat="1" ht="15.75" customHeight="1" x14ac:dyDescent="0.45">
      <c r="A397" s="136" t="s">
        <v>183</v>
      </c>
      <c r="B397" s="136" t="s">
        <v>1181</v>
      </c>
      <c r="C397" s="14">
        <v>0.4</v>
      </c>
      <c r="D397" s="13">
        <v>682</v>
      </c>
      <c r="E397" s="13">
        <v>731</v>
      </c>
      <c r="F397" s="13">
        <v>877</v>
      </c>
      <c r="G397" s="13">
        <v>1013</v>
      </c>
      <c r="H397" s="13">
        <v>1130</v>
      </c>
      <c r="I397" s="13">
        <v>27280</v>
      </c>
      <c r="J397" s="13">
        <v>31200</v>
      </c>
      <c r="K397" s="13">
        <v>35080</v>
      </c>
      <c r="L397" s="13">
        <v>38960</v>
      </c>
      <c r="M397" s="13">
        <v>42080</v>
      </c>
      <c r="N397" s="16">
        <v>45200</v>
      </c>
      <c r="O397" s="16">
        <v>48320</v>
      </c>
      <c r="P397" s="16">
        <v>51440</v>
      </c>
      <c r="R397"/>
    </row>
    <row r="398" spans="1:18" s="11" customFormat="1" ht="15.75" customHeight="1" x14ac:dyDescent="0.45">
      <c r="A398" s="136" t="s">
        <v>183</v>
      </c>
      <c r="B398" s="136" t="s">
        <v>1182</v>
      </c>
      <c r="C398" s="14">
        <v>0.3</v>
      </c>
      <c r="D398" s="13">
        <v>511</v>
      </c>
      <c r="E398" s="13">
        <v>548</v>
      </c>
      <c r="F398" s="13">
        <v>657</v>
      </c>
      <c r="G398" s="13">
        <v>759</v>
      </c>
      <c r="H398" s="13">
        <v>847</v>
      </c>
      <c r="I398" s="13">
        <v>20460</v>
      </c>
      <c r="J398" s="13">
        <v>23400</v>
      </c>
      <c r="K398" s="13">
        <v>26310</v>
      </c>
      <c r="L398" s="13">
        <v>29220</v>
      </c>
      <c r="M398" s="13">
        <v>31560</v>
      </c>
      <c r="N398" s="13">
        <v>33900</v>
      </c>
      <c r="O398" s="13">
        <v>36240</v>
      </c>
      <c r="P398" s="13">
        <v>38580</v>
      </c>
      <c r="R398"/>
    </row>
    <row r="399" spans="1:18" s="11" customFormat="1" ht="15.75" customHeight="1" x14ac:dyDescent="0.45">
      <c r="A399" s="136" t="s">
        <v>183</v>
      </c>
      <c r="B399" s="136" t="s">
        <v>1183</v>
      </c>
      <c r="C399" s="14">
        <v>0.2</v>
      </c>
      <c r="D399" s="13">
        <v>341</v>
      </c>
      <c r="E399" s="13">
        <v>365</v>
      </c>
      <c r="F399" s="13">
        <v>438</v>
      </c>
      <c r="G399" s="13">
        <v>506</v>
      </c>
      <c r="H399" s="13">
        <v>565</v>
      </c>
      <c r="I399" s="13">
        <v>13640</v>
      </c>
      <c r="J399" s="13">
        <v>15600</v>
      </c>
      <c r="K399" s="13">
        <v>17540</v>
      </c>
      <c r="L399" s="13">
        <v>19480</v>
      </c>
      <c r="M399" s="13">
        <v>21040</v>
      </c>
      <c r="N399" s="16">
        <v>22600</v>
      </c>
      <c r="O399" s="16">
        <v>24160</v>
      </c>
      <c r="P399" s="16">
        <v>25720</v>
      </c>
      <c r="R399"/>
    </row>
    <row r="400" spans="1:18" s="11" customFormat="1" ht="15.75" customHeight="1" x14ac:dyDescent="0.45">
      <c r="A400" s="136" t="s">
        <v>184</v>
      </c>
      <c r="B400" s="136" t="s">
        <v>1184</v>
      </c>
      <c r="C400" s="14">
        <v>1.2</v>
      </c>
      <c r="D400" s="13">
        <v>2046</v>
      </c>
      <c r="E400" s="13">
        <v>2193</v>
      </c>
      <c r="F400" s="13">
        <v>2631</v>
      </c>
      <c r="G400" s="13">
        <v>3039</v>
      </c>
      <c r="H400" s="13">
        <v>3390</v>
      </c>
      <c r="I400" s="13">
        <v>81840</v>
      </c>
      <c r="J400" s="13">
        <v>93600</v>
      </c>
      <c r="K400" s="13">
        <v>105240</v>
      </c>
      <c r="L400" s="13">
        <v>116880</v>
      </c>
      <c r="M400" s="13">
        <v>126240</v>
      </c>
      <c r="N400" s="16">
        <v>135600</v>
      </c>
      <c r="O400" s="16">
        <v>144960</v>
      </c>
      <c r="P400" s="16">
        <v>154320</v>
      </c>
      <c r="R400"/>
    </row>
    <row r="401" spans="1:18" s="11" customFormat="1" ht="15.75" customHeight="1" x14ac:dyDescent="0.45">
      <c r="A401" s="136" t="s">
        <v>184</v>
      </c>
      <c r="B401" s="136" t="s">
        <v>1185</v>
      </c>
      <c r="C401" s="14">
        <v>1.1000000000000001</v>
      </c>
      <c r="D401" s="13">
        <v>1875</v>
      </c>
      <c r="E401" s="13">
        <v>2010</v>
      </c>
      <c r="F401" s="13">
        <v>2411</v>
      </c>
      <c r="G401" s="13">
        <v>2785</v>
      </c>
      <c r="H401" s="13">
        <v>3107</v>
      </c>
      <c r="I401" s="13">
        <v>75020</v>
      </c>
      <c r="J401" s="13">
        <v>85800</v>
      </c>
      <c r="K401" s="13">
        <v>96470.000000000015</v>
      </c>
      <c r="L401" s="13">
        <v>107140.00000000001</v>
      </c>
      <c r="M401" s="13">
        <v>115720.00000000001</v>
      </c>
      <c r="N401" s="16">
        <v>124300.00000000001</v>
      </c>
      <c r="O401" s="16">
        <v>132880</v>
      </c>
      <c r="P401" s="16">
        <v>141460</v>
      </c>
      <c r="R401"/>
    </row>
    <row r="402" spans="1:18" s="11" customFormat="1" ht="15.75" customHeight="1" x14ac:dyDescent="0.45">
      <c r="A402" s="136" t="s">
        <v>184</v>
      </c>
      <c r="B402" s="136" t="s">
        <v>1186</v>
      </c>
      <c r="C402" s="14">
        <v>1</v>
      </c>
      <c r="D402" s="13">
        <v>1705</v>
      </c>
      <c r="E402" s="13">
        <v>1827</v>
      </c>
      <c r="F402" s="13">
        <v>2192</v>
      </c>
      <c r="G402" s="13">
        <v>2532</v>
      </c>
      <c r="H402" s="13">
        <v>2825</v>
      </c>
      <c r="I402" s="13">
        <v>68200</v>
      </c>
      <c r="J402" s="13">
        <v>78000</v>
      </c>
      <c r="K402" s="13">
        <v>87700</v>
      </c>
      <c r="L402" s="13">
        <v>97400</v>
      </c>
      <c r="M402" s="13">
        <v>105200</v>
      </c>
      <c r="N402" s="13">
        <v>113000</v>
      </c>
      <c r="O402" s="13">
        <v>120800</v>
      </c>
      <c r="P402" s="13">
        <v>128600</v>
      </c>
      <c r="R402"/>
    </row>
    <row r="403" spans="1:18" s="11" customFormat="1" ht="15.75" customHeight="1" x14ac:dyDescent="0.45">
      <c r="A403" s="136" t="s">
        <v>184</v>
      </c>
      <c r="B403" s="136" t="s">
        <v>1187</v>
      </c>
      <c r="C403" s="14">
        <v>0.9</v>
      </c>
      <c r="D403" s="13">
        <v>1534</v>
      </c>
      <c r="E403" s="13">
        <v>1644</v>
      </c>
      <c r="F403" s="13">
        <v>1973</v>
      </c>
      <c r="G403" s="13">
        <v>2279</v>
      </c>
      <c r="H403" s="13">
        <v>2542</v>
      </c>
      <c r="I403" s="13">
        <v>61380</v>
      </c>
      <c r="J403" s="13">
        <v>70200</v>
      </c>
      <c r="K403" s="13">
        <v>78930</v>
      </c>
      <c r="L403" s="13">
        <v>87660</v>
      </c>
      <c r="M403" s="13">
        <v>94680</v>
      </c>
      <c r="N403" s="13">
        <v>101700</v>
      </c>
      <c r="O403" s="13">
        <v>108720</v>
      </c>
      <c r="P403" s="13">
        <v>115740</v>
      </c>
      <c r="R403"/>
    </row>
    <row r="404" spans="1:18" s="11" customFormat="1" ht="15.75" customHeight="1" x14ac:dyDescent="0.45">
      <c r="A404" s="136" t="s">
        <v>184</v>
      </c>
      <c r="B404" s="136" t="s">
        <v>1188</v>
      </c>
      <c r="C404" s="14">
        <v>0.8</v>
      </c>
      <c r="D404" s="13">
        <v>1364</v>
      </c>
      <c r="E404" s="13">
        <v>1462</v>
      </c>
      <c r="F404" s="13">
        <v>1754</v>
      </c>
      <c r="G404" s="13">
        <v>2026</v>
      </c>
      <c r="H404" s="13">
        <v>2260</v>
      </c>
      <c r="I404" s="13">
        <v>54560</v>
      </c>
      <c r="J404" s="13">
        <v>62400</v>
      </c>
      <c r="K404" s="13">
        <v>70160</v>
      </c>
      <c r="L404" s="13">
        <v>77920</v>
      </c>
      <c r="M404" s="13">
        <v>84160</v>
      </c>
      <c r="N404" s="13">
        <v>90400</v>
      </c>
      <c r="O404" s="13">
        <v>96640</v>
      </c>
      <c r="P404" s="13">
        <v>102880</v>
      </c>
      <c r="R404"/>
    </row>
    <row r="405" spans="1:18" s="11" customFormat="1" ht="15.75" customHeight="1" x14ac:dyDescent="0.45">
      <c r="A405" s="136" t="s">
        <v>184</v>
      </c>
      <c r="B405" s="136" t="s">
        <v>1189</v>
      </c>
      <c r="C405" s="14">
        <v>0.7</v>
      </c>
      <c r="D405" s="13">
        <v>1193</v>
      </c>
      <c r="E405" s="13">
        <v>1279</v>
      </c>
      <c r="F405" s="13">
        <v>1534</v>
      </c>
      <c r="G405" s="13">
        <v>1772</v>
      </c>
      <c r="H405" s="13">
        <v>1977</v>
      </c>
      <c r="I405" s="15">
        <v>47740</v>
      </c>
      <c r="J405" s="15">
        <v>54600</v>
      </c>
      <c r="K405" s="15">
        <v>61389.999999999993</v>
      </c>
      <c r="L405" s="15">
        <v>68180</v>
      </c>
      <c r="M405" s="15">
        <v>73640</v>
      </c>
      <c r="N405" s="15">
        <v>79100</v>
      </c>
      <c r="O405" s="15">
        <v>84560</v>
      </c>
      <c r="P405" s="15">
        <v>90020</v>
      </c>
      <c r="R405"/>
    </row>
    <row r="406" spans="1:18" s="11" customFormat="1" ht="15.75" customHeight="1" x14ac:dyDescent="0.45">
      <c r="A406" s="136" t="s">
        <v>184</v>
      </c>
      <c r="B406" s="136" t="s">
        <v>1190</v>
      </c>
      <c r="C406" s="14">
        <v>0.6</v>
      </c>
      <c r="D406" s="13">
        <v>1023</v>
      </c>
      <c r="E406" s="13">
        <v>1096</v>
      </c>
      <c r="F406" s="13">
        <v>1315</v>
      </c>
      <c r="G406" s="13">
        <v>1519</v>
      </c>
      <c r="H406" s="13">
        <v>1695</v>
      </c>
      <c r="I406" s="15">
        <v>40920</v>
      </c>
      <c r="J406" s="15">
        <v>46800</v>
      </c>
      <c r="K406" s="15">
        <v>52620</v>
      </c>
      <c r="L406" s="15">
        <v>58440</v>
      </c>
      <c r="M406" s="15">
        <v>63120</v>
      </c>
      <c r="N406" s="15">
        <v>67800</v>
      </c>
      <c r="O406" s="15">
        <v>72480</v>
      </c>
      <c r="P406" s="15">
        <v>77160</v>
      </c>
      <c r="R406"/>
    </row>
    <row r="407" spans="1:18" s="11" customFormat="1" ht="15.75" customHeight="1" x14ac:dyDescent="0.45">
      <c r="A407" s="136" t="s">
        <v>184</v>
      </c>
      <c r="B407" s="136" t="s">
        <v>1191</v>
      </c>
      <c r="C407" s="14">
        <v>0.55000000000000004</v>
      </c>
      <c r="D407" s="13">
        <v>937</v>
      </c>
      <c r="E407" s="13">
        <v>1005</v>
      </c>
      <c r="F407" s="13">
        <v>1205</v>
      </c>
      <c r="G407" s="13">
        <v>1392</v>
      </c>
      <c r="H407" s="13">
        <v>1553</v>
      </c>
      <c r="I407" s="13">
        <v>37510</v>
      </c>
      <c r="J407" s="13">
        <v>42900</v>
      </c>
      <c r="K407" s="13">
        <v>48235.000000000007</v>
      </c>
      <c r="L407" s="13">
        <v>53570.000000000007</v>
      </c>
      <c r="M407" s="13">
        <v>57860.000000000007</v>
      </c>
      <c r="N407" s="16">
        <v>62150.000000000007</v>
      </c>
      <c r="O407" s="16">
        <v>66440</v>
      </c>
      <c r="P407" s="16">
        <v>70730</v>
      </c>
      <c r="R407"/>
    </row>
    <row r="408" spans="1:18" s="11" customFormat="1" ht="15.75" customHeight="1" x14ac:dyDescent="0.45">
      <c r="A408" s="136" t="s">
        <v>184</v>
      </c>
      <c r="B408" s="136" t="s">
        <v>1192</v>
      </c>
      <c r="C408" s="14">
        <v>0.5</v>
      </c>
      <c r="D408" s="13">
        <v>852</v>
      </c>
      <c r="E408" s="13">
        <v>913</v>
      </c>
      <c r="F408" s="13">
        <v>1096</v>
      </c>
      <c r="G408" s="13">
        <v>1266</v>
      </c>
      <c r="H408" s="13">
        <v>1412</v>
      </c>
      <c r="I408" s="13">
        <v>34100</v>
      </c>
      <c r="J408" s="13">
        <v>39000</v>
      </c>
      <c r="K408" s="13">
        <v>43850</v>
      </c>
      <c r="L408" s="13">
        <v>48700</v>
      </c>
      <c r="M408" s="13">
        <v>52600</v>
      </c>
      <c r="N408" s="13">
        <v>56500</v>
      </c>
      <c r="O408" s="13">
        <v>60400</v>
      </c>
      <c r="P408" s="13">
        <v>64300</v>
      </c>
      <c r="R408"/>
    </row>
    <row r="409" spans="1:18" s="11" customFormat="1" ht="15.75" customHeight="1" x14ac:dyDescent="0.45">
      <c r="A409" s="136" t="s">
        <v>184</v>
      </c>
      <c r="B409" s="136" t="s">
        <v>1193</v>
      </c>
      <c r="C409" s="14">
        <v>0.45</v>
      </c>
      <c r="D409" s="13">
        <v>767</v>
      </c>
      <c r="E409" s="13">
        <v>822</v>
      </c>
      <c r="F409" s="13">
        <v>986</v>
      </c>
      <c r="G409" s="13">
        <v>1139</v>
      </c>
      <c r="H409" s="13">
        <v>1271</v>
      </c>
      <c r="I409" s="13">
        <v>30690</v>
      </c>
      <c r="J409" s="13">
        <v>35100</v>
      </c>
      <c r="K409" s="13">
        <v>39465</v>
      </c>
      <c r="L409" s="13">
        <v>43830</v>
      </c>
      <c r="M409" s="13">
        <v>47340</v>
      </c>
      <c r="N409" s="16">
        <v>50850</v>
      </c>
      <c r="O409" s="16">
        <v>54360</v>
      </c>
      <c r="P409" s="16">
        <v>57870</v>
      </c>
      <c r="R409"/>
    </row>
    <row r="410" spans="1:18" s="11" customFormat="1" ht="15.75" customHeight="1" x14ac:dyDescent="0.45">
      <c r="A410" s="136" t="s">
        <v>184</v>
      </c>
      <c r="B410" s="136" t="s">
        <v>1194</v>
      </c>
      <c r="C410" s="14">
        <v>0.4</v>
      </c>
      <c r="D410" s="13">
        <v>682</v>
      </c>
      <c r="E410" s="13">
        <v>731</v>
      </c>
      <c r="F410" s="13">
        <v>877</v>
      </c>
      <c r="G410" s="13">
        <v>1013</v>
      </c>
      <c r="H410" s="13">
        <v>1130</v>
      </c>
      <c r="I410" s="13">
        <v>27280</v>
      </c>
      <c r="J410" s="13">
        <v>31200</v>
      </c>
      <c r="K410" s="13">
        <v>35080</v>
      </c>
      <c r="L410" s="13">
        <v>38960</v>
      </c>
      <c r="M410" s="13">
        <v>42080</v>
      </c>
      <c r="N410" s="16">
        <v>45200</v>
      </c>
      <c r="O410" s="16">
        <v>48320</v>
      </c>
      <c r="P410" s="16">
        <v>51440</v>
      </c>
      <c r="R410"/>
    </row>
    <row r="411" spans="1:18" s="11" customFormat="1" ht="15.75" customHeight="1" x14ac:dyDescent="0.45">
      <c r="A411" s="136" t="s">
        <v>184</v>
      </c>
      <c r="B411" s="136" t="s">
        <v>1195</v>
      </c>
      <c r="C411" s="14">
        <v>0.3</v>
      </c>
      <c r="D411" s="13">
        <v>511</v>
      </c>
      <c r="E411" s="13">
        <v>548</v>
      </c>
      <c r="F411" s="13">
        <v>657</v>
      </c>
      <c r="G411" s="13">
        <v>759</v>
      </c>
      <c r="H411" s="13">
        <v>847</v>
      </c>
      <c r="I411" s="15">
        <v>20460</v>
      </c>
      <c r="J411" s="15">
        <v>23400</v>
      </c>
      <c r="K411" s="15">
        <v>26310</v>
      </c>
      <c r="L411" s="15">
        <v>29220</v>
      </c>
      <c r="M411" s="15">
        <v>31560</v>
      </c>
      <c r="N411" s="15">
        <v>33900</v>
      </c>
      <c r="O411" s="15">
        <v>36240</v>
      </c>
      <c r="P411" s="15">
        <v>38580</v>
      </c>
      <c r="R411"/>
    </row>
    <row r="412" spans="1:18" s="11" customFormat="1" ht="15.75" customHeight="1" x14ac:dyDescent="0.45">
      <c r="A412" s="136" t="s">
        <v>184</v>
      </c>
      <c r="B412" s="136" t="s">
        <v>1196</v>
      </c>
      <c r="C412" s="14">
        <v>0.2</v>
      </c>
      <c r="D412" s="13">
        <v>341</v>
      </c>
      <c r="E412" s="13">
        <v>365</v>
      </c>
      <c r="F412" s="13">
        <v>438</v>
      </c>
      <c r="G412" s="13">
        <v>506</v>
      </c>
      <c r="H412" s="13">
        <v>565</v>
      </c>
      <c r="I412" s="15">
        <v>13640</v>
      </c>
      <c r="J412" s="15">
        <v>15600</v>
      </c>
      <c r="K412" s="15">
        <v>17540</v>
      </c>
      <c r="L412" s="15">
        <v>19480</v>
      </c>
      <c r="M412" s="15">
        <v>21040</v>
      </c>
      <c r="N412" s="15">
        <v>22600</v>
      </c>
      <c r="O412" s="15">
        <v>24160</v>
      </c>
      <c r="P412" s="15">
        <v>25720</v>
      </c>
      <c r="R412"/>
    </row>
    <row r="413" spans="1:18" s="11" customFormat="1" ht="15.75" customHeight="1" x14ac:dyDescent="0.45">
      <c r="A413" s="136" t="s">
        <v>185</v>
      </c>
      <c r="B413" s="136" t="s">
        <v>1197</v>
      </c>
      <c r="C413" s="14">
        <v>1.2</v>
      </c>
      <c r="D413" s="13">
        <v>3024</v>
      </c>
      <c r="E413" s="13">
        <v>3240</v>
      </c>
      <c r="F413" s="13">
        <v>3888</v>
      </c>
      <c r="G413" s="13">
        <v>4494</v>
      </c>
      <c r="H413" s="13">
        <v>5013</v>
      </c>
      <c r="I413" s="13">
        <v>120960</v>
      </c>
      <c r="J413" s="13">
        <v>138240</v>
      </c>
      <c r="K413" s="13">
        <v>155520</v>
      </c>
      <c r="L413" s="13">
        <v>172800</v>
      </c>
      <c r="M413" s="13">
        <v>186720</v>
      </c>
      <c r="N413" s="13">
        <v>200520</v>
      </c>
      <c r="O413" s="13">
        <v>214320</v>
      </c>
      <c r="P413" s="13">
        <v>228120</v>
      </c>
      <c r="R413"/>
    </row>
    <row r="414" spans="1:18" s="11" customFormat="1" ht="15.75" customHeight="1" x14ac:dyDescent="0.45">
      <c r="A414" s="136" t="s">
        <v>185</v>
      </c>
      <c r="B414" s="136" t="s">
        <v>1198</v>
      </c>
      <c r="C414" s="14">
        <v>1.1000000000000001</v>
      </c>
      <c r="D414" s="13">
        <v>2772</v>
      </c>
      <c r="E414" s="13">
        <v>2970</v>
      </c>
      <c r="F414" s="13">
        <v>3564</v>
      </c>
      <c r="G414" s="13">
        <v>4119</v>
      </c>
      <c r="H414" s="13">
        <v>4595</v>
      </c>
      <c r="I414" s="13">
        <v>110880.00000000001</v>
      </c>
      <c r="J414" s="13">
        <v>126720.00000000001</v>
      </c>
      <c r="K414" s="13">
        <v>142560</v>
      </c>
      <c r="L414" s="13">
        <v>158400</v>
      </c>
      <c r="M414" s="13">
        <v>171160</v>
      </c>
      <c r="N414" s="13">
        <v>183810.00000000003</v>
      </c>
      <c r="O414" s="13">
        <v>196460.00000000003</v>
      </c>
      <c r="P414" s="13">
        <v>209110.00000000003</v>
      </c>
      <c r="R414"/>
    </row>
    <row r="415" spans="1:18" s="11" customFormat="1" ht="15.75" customHeight="1" x14ac:dyDescent="0.45">
      <c r="A415" s="136" t="s">
        <v>185</v>
      </c>
      <c r="B415" s="136" t="s">
        <v>1199</v>
      </c>
      <c r="C415" s="14">
        <v>1</v>
      </c>
      <c r="D415" s="13">
        <v>2520</v>
      </c>
      <c r="E415" s="13">
        <v>2700</v>
      </c>
      <c r="F415" s="13">
        <v>3240</v>
      </c>
      <c r="G415" s="13">
        <v>3745</v>
      </c>
      <c r="H415" s="13">
        <v>4177</v>
      </c>
      <c r="I415" s="15">
        <v>100800</v>
      </c>
      <c r="J415" s="15">
        <v>115200</v>
      </c>
      <c r="K415" s="15">
        <v>129600</v>
      </c>
      <c r="L415" s="15">
        <v>144000</v>
      </c>
      <c r="M415" s="15">
        <v>155600</v>
      </c>
      <c r="N415" s="15">
        <v>167100</v>
      </c>
      <c r="O415" s="15">
        <v>178600</v>
      </c>
      <c r="P415" s="15">
        <v>190100</v>
      </c>
      <c r="R415"/>
    </row>
    <row r="416" spans="1:18" s="11" customFormat="1" ht="15.75" customHeight="1" x14ac:dyDescent="0.45">
      <c r="A416" s="136" t="s">
        <v>185</v>
      </c>
      <c r="B416" s="136" t="s">
        <v>1200</v>
      </c>
      <c r="C416" s="14">
        <v>0.9</v>
      </c>
      <c r="D416" s="13">
        <v>2268</v>
      </c>
      <c r="E416" s="13">
        <v>2430</v>
      </c>
      <c r="F416" s="13">
        <v>2916</v>
      </c>
      <c r="G416" s="13">
        <v>3370</v>
      </c>
      <c r="H416" s="13">
        <v>3759</v>
      </c>
      <c r="I416" s="15">
        <v>90720</v>
      </c>
      <c r="J416" s="15">
        <v>103680</v>
      </c>
      <c r="K416" s="15">
        <v>116640</v>
      </c>
      <c r="L416" s="15">
        <v>129600</v>
      </c>
      <c r="M416" s="15">
        <v>140040</v>
      </c>
      <c r="N416" s="15">
        <v>150390</v>
      </c>
      <c r="O416" s="15">
        <v>160740</v>
      </c>
      <c r="P416" s="15">
        <v>171090</v>
      </c>
      <c r="R416"/>
    </row>
    <row r="417" spans="1:18" s="11" customFormat="1" ht="15.75" customHeight="1" x14ac:dyDescent="0.45">
      <c r="A417" s="138" t="s">
        <v>185</v>
      </c>
      <c r="B417" s="136" t="s">
        <v>1201</v>
      </c>
      <c r="C417" s="14">
        <v>0.8</v>
      </c>
      <c r="D417" s="13">
        <v>2016</v>
      </c>
      <c r="E417" s="13">
        <v>2160</v>
      </c>
      <c r="F417" s="13">
        <v>2592</v>
      </c>
      <c r="G417" s="13">
        <v>2996</v>
      </c>
      <c r="H417" s="13">
        <v>3342</v>
      </c>
      <c r="I417" s="13">
        <v>80640</v>
      </c>
      <c r="J417" s="13">
        <v>92160</v>
      </c>
      <c r="K417" s="13">
        <v>103680</v>
      </c>
      <c r="L417" s="13">
        <v>115200</v>
      </c>
      <c r="M417" s="13">
        <v>124480</v>
      </c>
      <c r="N417" s="16">
        <v>133680</v>
      </c>
      <c r="O417" s="16">
        <v>142880</v>
      </c>
      <c r="P417" s="16">
        <v>152080</v>
      </c>
      <c r="R417"/>
    </row>
    <row r="418" spans="1:18" s="11" customFormat="1" ht="15.75" customHeight="1" x14ac:dyDescent="0.45">
      <c r="A418" s="136" t="s">
        <v>185</v>
      </c>
      <c r="B418" s="136" t="s">
        <v>1202</v>
      </c>
      <c r="C418" s="14">
        <v>0.7</v>
      </c>
      <c r="D418" s="13">
        <v>1764</v>
      </c>
      <c r="E418" s="13">
        <v>1890</v>
      </c>
      <c r="F418" s="13">
        <v>2268</v>
      </c>
      <c r="G418" s="13">
        <v>2621</v>
      </c>
      <c r="H418" s="13">
        <v>2924</v>
      </c>
      <c r="I418" s="13">
        <v>70560</v>
      </c>
      <c r="J418" s="13">
        <v>80640</v>
      </c>
      <c r="K418" s="13">
        <v>90720</v>
      </c>
      <c r="L418" s="13">
        <v>100800</v>
      </c>
      <c r="M418" s="13">
        <v>108920</v>
      </c>
      <c r="N418" s="13">
        <v>116969.99999999999</v>
      </c>
      <c r="O418" s="13">
        <v>125019.99999999999</v>
      </c>
      <c r="P418" s="13">
        <v>133070</v>
      </c>
      <c r="R418"/>
    </row>
    <row r="419" spans="1:18" s="11" customFormat="1" ht="15.75" customHeight="1" x14ac:dyDescent="0.45">
      <c r="A419" s="136" t="s">
        <v>185</v>
      </c>
      <c r="B419" s="136" t="s">
        <v>1203</v>
      </c>
      <c r="C419" s="14">
        <v>0.6</v>
      </c>
      <c r="D419" s="13">
        <v>1512</v>
      </c>
      <c r="E419" s="13">
        <v>1620</v>
      </c>
      <c r="F419" s="13">
        <v>1944</v>
      </c>
      <c r="G419" s="13">
        <v>2247</v>
      </c>
      <c r="H419" s="13">
        <v>2506</v>
      </c>
      <c r="I419" s="13">
        <v>60480</v>
      </c>
      <c r="J419" s="13">
        <v>69120</v>
      </c>
      <c r="K419" s="13">
        <v>77760</v>
      </c>
      <c r="L419" s="13">
        <v>86400</v>
      </c>
      <c r="M419" s="13">
        <v>93360</v>
      </c>
      <c r="N419" s="16">
        <v>100260</v>
      </c>
      <c r="O419" s="16">
        <v>107160</v>
      </c>
      <c r="P419" s="16">
        <v>114060</v>
      </c>
      <c r="R419"/>
    </row>
    <row r="420" spans="1:18" s="11" customFormat="1" ht="15.75" customHeight="1" x14ac:dyDescent="0.45">
      <c r="A420" s="136" t="s">
        <v>185</v>
      </c>
      <c r="B420" s="136" t="s">
        <v>1204</v>
      </c>
      <c r="C420" s="14">
        <v>0.55000000000000004</v>
      </c>
      <c r="D420" s="13">
        <v>1386</v>
      </c>
      <c r="E420" s="13">
        <v>1485</v>
      </c>
      <c r="F420" s="13">
        <v>1782</v>
      </c>
      <c r="G420" s="13">
        <v>2059</v>
      </c>
      <c r="H420" s="13">
        <v>2297</v>
      </c>
      <c r="I420" s="13">
        <v>55440.000000000007</v>
      </c>
      <c r="J420" s="13">
        <v>63360.000000000007</v>
      </c>
      <c r="K420" s="13">
        <v>71280</v>
      </c>
      <c r="L420" s="13">
        <v>79200</v>
      </c>
      <c r="M420" s="13">
        <v>85580</v>
      </c>
      <c r="N420" s="16">
        <v>91905.000000000015</v>
      </c>
      <c r="O420" s="16">
        <v>98230.000000000015</v>
      </c>
      <c r="P420" s="16">
        <v>104555.00000000001</v>
      </c>
      <c r="R420"/>
    </row>
    <row r="421" spans="1:18" s="11" customFormat="1" ht="15.75" customHeight="1" x14ac:dyDescent="0.45">
      <c r="A421" s="136" t="s">
        <v>185</v>
      </c>
      <c r="B421" s="136" t="s">
        <v>1205</v>
      </c>
      <c r="C421" s="14">
        <v>0.5</v>
      </c>
      <c r="D421" s="13">
        <v>1260</v>
      </c>
      <c r="E421" s="13">
        <v>1350</v>
      </c>
      <c r="F421" s="13">
        <v>1620</v>
      </c>
      <c r="G421" s="13">
        <v>1872</v>
      </c>
      <c r="H421" s="13">
        <v>2088</v>
      </c>
      <c r="I421" s="15">
        <v>50400</v>
      </c>
      <c r="J421" s="15">
        <v>57600</v>
      </c>
      <c r="K421" s="15">
        <v>64800</v>
      </c>
      <c r="L421" s="15">
        <v>72000</v>
      </c>
      <c r="M421" s="15">
        <v>77800</v>
      </c>
      <c r="N421" s="15">
        <v>83550</v>
      </c>
      <c r="O421" s="15">
        <v>89300</v>
      </c>
      <c r="P421" s="15">
        <v>95050</v>
      </c>
      <c r="R421"/>
    </row>
    <row r="422" spans="1:18" s="11" customFormat="1" ht="15.75" customHeight="1" x14ac:dyDescent="0.45">
      <c r="A422" s="136" t="s">
        <v>185</v>
      </c>
      <c r="B422" s="136" t="s">
        <v>1206</v>
      </c>
      <c r="C422" s="14">
        <v>0.45</v>
      </c>
      <c r="D422" s="13">
        <v>1134</v>
      </c>
      <c r="E422" s="13">
        <v>1215</v>
      </c>
      <c r="F422" s="13">
        <v>1458</v>
      </c>
      <c r="G422" s="13">
        <v>1685</v>
      </c>
      <c r="H422" s="13">
        <v>1879</v>
      </c>
      <c r="I422" s="15">
        <v>45360</v>
      </c>
      <c r="J422" s="15">
        <v>51840</v>
      </c>
      <c r="K422" s="15">
        <v>58320</v>
      </c>
      <c r="L422" s="15">
        <v>64800</v>
      </c>
      <c r="M422" s="15">
        <v>70020</v>
      </c>
      <c r="N422" s="15">
        <v>75195</v>
      </c>
      <c r="O422" s="15">
        <v>80370</v>
      </c>
      <c r="P422" s="15">
        <v>85545</v>
      </c>
      <c r="R422"/>
    </row>
    <row r="423" spans="1:18" s="11" customFormat="1" ht="15.75" customHeight="1" x14ac:dyDescent="0.45">
      <c r="A423" s="136" t="s">
        <v>185</v>
      </c>
      <c r="B423" s="136" t="s">
        <v>1207</v>
      </c>
      <c r="C423" s="14">
        <v>0.4</v>
      </c>
      <c r="D423" s="13">
        <v>1008</v>
      </c>
      <c r="E423" s="13">
        <v>1080</v>
      </c>
      <c r="F423" s="13">
        <v>1296</v>
      </c>
      <c r="G423" s="13">
        <v>1498</v>
      </c>
      <c r="H423" s="13">
        <v>1671</v>
      </c>
      <c r="I423" s="13">
        <v>40320</v>
      </c>
      <c r="J423" s="13">
        <v>46080</v>
      </c>
      <c r="K423" s="13">
        <v>51840</v>
      </c>
      <c r="L423" s="13">
        <v>57600</v>
      </c>
      <c r="M423" s="13">
        <v>62240</v>
      </c>
      <c r="N423" s="13">
        <v>66840</v>
      </c>
      <c r="O423" s="13">
        <v>71440</v>
      </c>
      <c r="P423" s="13">
        <v>76040</v>
      </c>
      <c r="R423"/>
    </row>
    <row r="424" spans="1:18" s="11" customFormat="1" ht="15.75" customHeight="1" x14ac:dyDescent="0.45">
      <c r="A424" s="136" t="s">
        <v>185</v>
      </c>
      <c r="B424" s="136" t="s">
        <v>1208</v>
      </c>
      <c r="C424" s="14">
        <v>0.3</v>
      </c>
      <c r="D424" s="13">
        <v>756</v>
      </c>
      <c r="E424" s="13">
        <v>810</v>
      </c>
      <c r="F424" s="13">
        <v>972</v>
      </c>
      <c r="G424" s="13">
        <v>1123</v>
      </c>
      <c r="H424" s="13">
        <v>1253</v>
      </c>
      <c r="I424" s="13">
        <v>30240</v>
      </c>
      <c r="J424" s="13">
        <v>34560</v>
      </c>
      <c r="K424" s="13">
        <v>38880</v>
      </c>
      <c r="L424" s="13">
        <v>43200</v>
      </c>
      <c r="M424" s="13">
        <v>46680</v>
      </c>
      <c r="N424" s="13">
        <v>50130</v>
      </c>
      <c r="O424" s="13">
        <v>53580</v>
      </c>
      <c r="P424" s="13">
        <v>57030</v>
      </c>
      <c r="R424"/>
    </row>
    <row r="425" spans="1:18" s="11" customFormat="1" ht="15.75" customHeight="1" x14ac:dyDescent="0.45">
      <c r="A425" s="136" t="s">
        <v>185</v>
      </c>
      <c r="B425" s="136" t="s">
        <v>1209</v>
      </c>
      <c r="C425" s="14">
        <v>0.2</v>
      </c>
      <c r="D425" s="13">
        <v>504</v>
      </c>
      <c r="E425" s="13">
        <v>540</v>
      </c>
      <c r="F425" s="13">
        <v>648</v>
      </c>
      <c r="G425" s="13">
        <v>749</v>
      </c>
      <c r="H425" s="13">
        <v>835</v>
      </c>
      <c r="I425" s="15">
        <v>20160</v>
      </c>
      <c r="J425" s="15">
        <v>23040</v>
      </c>
      <c r="K425" s="15">
        <v>25920</v>
      </c>
      <c r="L425" s="15">
        <v>28800</v>
      </c>
      <c r="M425" s="15">
        <v>31120</v>
      </c>
      <c r="N425" s="15">
        <v>33420</v>
      </c>
      <c r="O425" s="15">
        <v>35720</v>
      </c>
      <c r="P425" s="15">
        <v>38020</v>
      </c>
      <c r="R425"/>
    </row>
    <row r="426" spans="1:18" s="11" customFormat="1" ht="15.75" customHeight="1" x14ac:dyDescent="0.45">
      <c r="A426" s="136" t="s">
        <v>186</v>
      </c>
      <c r="B426" s="136" t="s">
        <v>1210</v>
      </c>
      <c r="C426" s="14">
        <v>1.2</v>
      </c>
      <c r="D426" s="13">
        <v>2046</v>
      </c>
      <c r="E426" s="13">
        <v>2193</v>
      </c>
      <c r="F426" s="13">
        <v>2631</v>
      </c>
      <c r="G426" s="13">
        <v>3039</v>
      </c>
      <c r="H426" s="13">
        <v>3390</v>
      </c>
      <c r="I426" s="15">
        <v>81840</v>
      </c>
      <c r="J426" s="15">
        <v>93600</v>
      </c>
      <c r="K426" s="15">
        <v>105240</v>
      </c>
      <c r="L426" s="15">
        <v>116880</v>
      </c>
      <c r="M426" s="15">
        <v>126240</v>
      </c>
      <c r="N426" s="15">
        <v>135600</v>
      </c>
      <c r="O426" s="15">
        <v>144960</v>
      </c>
      <c r="P426" s="15">
        <v>154320</v>
      </c>
      <c r="R426"/>
    </row>
    <row r="427" spans="1:18" s="11" customFormat="1" ht="15.75" customHeight="1" x14ac:dyDescent="0.45">
      <c r="A427" s="136" t="s">
        <v>186</v>
      </c>
      <c r="B427" s="136" t="s">
        <v>1211</v>
      </c>
      <c r="C427" s="14">
        <v>1.1000000000000001</v>
      </c>
      <c r="D427" s="13">
        <v>1875</v>
      </c>
      <c r="E427" s="13">
        <v>2010</v>
      </c>
      <c r="F427" s="13">
        <v>2411</v>
      </c>
      <c r="G427" s="13">
        <v>2785</v>
      </c>
      <c r="H427" s="13">
        <v>3107</v>
      </c>
      <c r="I427" s="13">
        <v>75020</v>
      </c>
      <c r="J427" s="13">
        <v>85800</v>
      </c>
      <c r="K427" s="13">
        <v>96470.000000000015</v>
      </c>
      <c r="L427" s="13">
        <v>107140.00000000001</v>
      </c>
      <c r="M427" s="13">
        <v>115720.00000000001</v>
      </c>
      <c r="N427" s="16">
        <v>124300.00000000001</v>
      </c>
      <c r="O427" s="16">
        <v>132880</v>
      </c>
      <c r="P427" s="16">
        <v>141460</v>
      </c>
      <c r="R427"/>
    </row>
    <row r="428" spans="1:18" s="11" customFormat="1" ht="15.75" customHeight="1" x14ac:dyDescent="0.45">
      <c r="A428" s="136" t="s">
        <v>186</v>
      </c>
      <c r="B428" s="136" t="s">
        <v>1212</v>
      </c>
      <c r="C428" s="14">
        <v>1</v>
      </c>
      <c r="D428" s="13">
        <v>1705</v>
      </c>
      <c r="E428" s="13">
        <v>1827</v>
      </c>
      <c r="F428" s="13">
        <v>2192</v>
      </c>
      <c r="G428" s="13">
        <v>2532</v>
      </c>
      <c r="H428" s="13">
        <v>2825</v>
      </c>
      <c r="I428" s="13">
        <v>68200</v>
      </c>
      <c r="J428" s="13">
        <v>78000</v>
      </c>
      <c r="K428" s="13">
        <v>87700</v>
      </c>
      <c r="L428" s="13">
        <v>97400</v>
      </c>
      <c r="M428" s="13">
        <v>105200</v>
      </c>
      <c r="N428" s="13">
        <v>113000</v>
      </c>
      <c r="O428" s="13">
        <v>120800</v>
      </c>
      <c r="P428" s="13">
        <v>128600</v>
      </c>
      <c r="R428"/>
    </row>
    <row r="429" spans="1:18" s="11" customFormat="1" ht="15.75" customHeight="1" x14ac:dyDescent="0.45">
      <c r="A429" s="136" t="s">
        <v>186</v>
      </c>
      <c r="B429" s="136" t="s">
        <v>1213</v>
      </c>
      <c r="C429" s="14">
        <v>0.9</v>
      </c>
      <c r="D429" s="13">
        <v>1534</v>
      </c>
      <c r="E429" s="13">
        <v>1644</v>
      </c>
      <c r="F429" s="13">
        <v>1973</v>
      </c>
      <c r="G429" s="13">
        <v>2279</v>
      </c>
      <c r="H429" s="13">
        <v>2542</v>
      </c>
      <c r="I429" s="13">
        <v>61380</v>
      </c>
      <c r="J429" s="13">
        <v>70200</v>
      </c>
      <c r="K429" s="13">
        <v>78930</v>
      </c>
      <c r="L429" s="13">
        <v>87660</v>
      </c>
      <c r="M429" s="13">
        <v>94680</v>
      </c>
      <c r="N429" s="16">
        <v>101700</v>
      </c>
      <c r="O429" s="16">
        <v>108720</v>
      </c>
      <c r="P429" s="16">
        <v>115740</v>
      </c>
      <c r="R429"/>
    </row>
    <row r="430" spans="1:18" s="11" customFormat="1" ht="15.75" customHeight="1" x14ac:dyDescent="0.45">
      <c r="A430" s="136" t="s">
        <v>186</v>
      </c>
      <c r="B430" s="136" t="s">
        <v>1214</v>
      </c>
      <c r="C430" s="14">
        <v>0.8</v>
      </c>
      <c r="D430" s="13">
        <v>1364</v>
      </c>
      <c r="E430" s="13">
        <v>1462</v>
      </c>
      <c r="F430" s="13">
        <v>1754</v>
      </c>
      <c r="G430" s="13">
        <v>2026</v>
      </c>
      <c r="H430" s="13">
        <v>2260</v>
      </c>
      <c r="I430" s="13">
        <v>54560</v>
      </c>
      <c r="J430" s="13">
        <v>62400</v>
      </c>
      <c r="K430" s="13">
        <v>70160</v>
      </c>
      <c r="L430" s="13">
        <v>77920</v>
      </c>
      <c r="M430" s="13">
        <v>84160</v>
      </c>
      <c r="N430" s="16">
        <v>90400</v>
      </c>
      <c r="O430" s="16">
        <v>96640</v>
      </c>
      <c r="P430" s="16">
        <v>102880</v>
      </c>
      <c r="R430"/>
    </row>
    <row r="431" spans="1:18" s="11" customFormat="1" ht="15.75" customHeight="1" x14ac:dyDescent="0.45">
      <c r="A431" s="136" t="s">
        <v>186</v>
      </c>
      <c r="B431" s="136" t="s">
        <v>1215</v>
      </c>
      <c r="C431" s="14">
        <v>0.7</v>
      </c>
      <c r="D431" s="13">
        <v>1193</v>
      </c>
      <c r="E431" s="13">
        <v>1279</v>
      </c>
      <c r="F431" s="13">
        <v>1534</v>
      </c>
      <c r="G431" s="13">
        <v>1772</v>
      </c>
      <c r="H431" s="13">
        <v>1977</v>
      </c>
      <c r="I431" s="13">
        <v>47740</v>
      </c>
      <c r="J431" s="13">
        <v>54600</v>
      </c>
      <c r="K431" s="13">
        <v>61389.999999999993</v>
      </c>
      <c r="L431" s="13">
        <v>68180</v>
      </c>
      <c r="M431" s="13">
        <v>73640</v>
      </c>
      <c r="N431" s="16">
        <v>79100</v>
      </c>
      <c r="O431" s="16">
        <v>84560</v>
      </c>
      <c r="P431" s="16">
        <v>90020</v>
      </c>
      <c r="R431"/>
    </row>
    <row r="432" spans="1:18" s="11" customFormat="1" ht="15.75" customHeight="1" x14ac:dyDescent="0.45">
      <c r="A432" s="136" t="s">
        <v>186</v>
      </c>
      <c r="B432" s="136" t="s">
        <v>1216</v>
      </c>
      <c r="C432" s="14">
        <v>0.6</v>
      </c>
      <c r="D432" s="13">
        <v>1023</v>
      </c>
      <c r="E432" s="13">
        <v>1096</v>
      </c>
      <c r="F432" s="13">
        <v>1315</v>
      </c>
      <c r="G432" s="13">
        <v>1519</v>
      </c>
      <c r="H432" s="13">
        <v>1695</v>
      </c>
      <c r="I432" s="13">
        <v>40920</v>
      </c>
      <c r="J432" s="13">
        <v>46800</v>
      </c>
      <c r="K432" s="13">
        <v>52620</v>
      </c>
      <c r="L432" s="13">
        <v>58440</v>
      </c>
      <c r="M432" s="13">
        <v>63120</v>
      </c>
      <c r="N432" s="13">
        <v>67800</v>
      </c>
      <c r="O432" s="13">
        <v>72480</v>
      </c>
      <c r="P432" s="13">
        <v>77160</v>
      </c>
      <c r="R432"/>
    </row>
    <row r="433" spans="1:18" s="11" customFormat="1" ht="15.75" customHeight="1" x14ac:dyDescent="0.45">
      <c r="A433" s="136" t="s">
        <v>186</v>
      </c>
      <c r="B433" s="136" t="s">
        <v>1217</v>
      </c>
      <c r="C433" s="14">
        <v>0.55000000000000004</v>
      </c>
      <c r="D433" s="13">
        <v>937</v>
      </c>
      <c r="E433" s="13">
        <v>1005</v>
      </c>
      <c r="F433" s="13">
        <v>1205</v>
      </c>
      <c r="G433" s="13">
        <v>1392</v>
      </c>
      <c r="H433" s="13">
        <v>1553</v>
      </c>
      <c r="I433" s="13">
        <v>37510</v>
      </c>
      <c r="J433" s="13">
        <v>42900</v>
      </c>
      <c r="K433" s="13">
        <v>48235.000000000007</v>
      </c>
      <c r="L433" s="13">
        <v>53570.000000000007</v>
      </c>
      <c r="M433" s="13">
        <v>57860.000000000007</v>
      </c>
      <c r="N433" s="13">
        <v>62150.000000000007</v>
      </c>
      <c r="O433" s="13">
        <v>66440</v>
      </c>
      <c r="P433" s="13">
        <v>70730</v>
      </c>
      <c r="R433"/>
    </row>
    <row r="434" spans="1:18" s="11" customFormat="1" ht="15.75" customHeight="1" x14ac:dyDescent="0.45">
      <c r="A434" s="136" t="s">
        <v>186</v>
      </c>
      <c r="B434" s="136" t="s">
        <v>1218</v>
      </c>
      <c r="C434" s="14">
        <v>0.5</v>
      </c>
      <c r="D434" s="13">
        <v>852</v>
      </c>
      <c r="E434" s="13">
        <v>913</v>
      </c>
      <c r="F434" s="13">
        <v>1096</v>
      </c>
      <c r="G434" s="13">
        <v>1266</v>
      </c>
      <c r="H434" s="13">
        <v>1412</v>
      </c>
      <c r="I434" s="13">
        <v>34100</v>
      </c>
      <c r="J434" s="13">
        <v>39000</v>
      </c>
      <c r="K434" s="13">
        <v>43850</v>
      </c>
      <c r="L434" s="13">
        <v>48700</v>
      </c>
      <c r="M434" s="13">
        <v>52600</v>
      </c>
      <c r="N434" s="13">
        <v>56500</v>
      </c>
      <c r="O434" s="13">
        <v>60400</v>
      </c>
      <c r="P434" s="13">
        <v>64300</v>
      </c>
      <c r="R434"/>
    </row>
    <row r="435" spans="1:18" s="11" customFormat="1" ht="15.75" customHeight="1" x14ac:dyDescent="0.45">
      <c r="A435" s="136" t="s">
        <v>186</v>
      </c>
      <c r="B435" s="136" t="s">
        <v>1219</v>
      </c>
      <c r="C435" s="14">
        <v>0.45</v>
      </c>
      <c r="D435" s="13">
        <v>767</v>
      </c>
      <c r="E435" s="13">
        <v>822</v>
      </c>
      <c r="F435" s="13">
        <v>986</v>
      </c>
      <c r="G435" s="13">
        <v>1139</v>
      </c>
      <c r="H435" s="13">
        <v>1271</v>
      </c>
      <c r="I435" s="15">
        <v>30690</v>
      </c>
      <c r="J435" s="15">
        <v>35100</v>
      </c>
      <c r="K435" s="15">
        <v>39465</v>
      </c>
      <c r="L435" s="15">
        <v>43830</v>
      </c>
      <c r="M435" s="15">
        <v>47340</v>
      </c>
      <c r="N435" s="15">
        <v>50850</v>
      </c>
      <c r="O435" s="15">
        <v>54360</v>
      </c>
      <c r="P435" s="15">
        <v>57870</v>
      </c>
      <c r="R435"/>
    </row>
    <row r="436" spans="1:18" s="11" customFormat="1" ht="15.75" customHeight="1" x14ac:dyDescent="0.45">
      <c r="A436" s="136" t="s">
        <v>186</v>
      </c>
      <c r="B436" s="136" t="s">
        <v>1220</v>
      </c>
      <c r="C436" s="14">
        <v>0.4</v>
      </c>
      <c r="D436" s="13">
        <v>682</v>
      </c>
      <c r="E436" s="13">
        <v>731</v>
      </c>
      <c r="F436" s="13">
        <v>877</v>
      </c>
      <c r="G436" s="13">
        <v>1013</v>
      </c>
      <c r="H436" s="13">
        <v>1130</v>
      </c>
      <c r="I436" s="15">
        <v>27280</v>
      </c>
      <c r="J436" s="15">
        <v>31200</v>
      </c>
      <c r="K436" s="15">
        <v>35080</v>
      </c>
      <c r="L436" s="15">
        <v>38960</v>
      </c>
      <c r="M436" s="15">
        <v>42080</v>
      </c>
      <c r="N436" s="15">
        <v>45200</v>
      </c>
      <c r="O436" s="15">
        <v>48320</v>
      </c>
      <c r="P436" s="15">
        <v>51440</v>
      </c>
      <c r="R436"/>
    </row>
    <row r="437" spans="1:18" s="11" customFormat="1" ht="15.75" customHeight="1" x14ac:dyDescent="0.45">
      <c r="A437" s="136" t="s">
        <v>186</v>
      </c>
      <c r="B437" s="136" t="s">
        <v>1221</v>
      </c>
      <c r="C437" s="14">
        <v>0.3</v>
      </c>
      <c r="D437" s="13">
        <v>511</v>
      </c>
      <c r="E437" s="13">
        <v>548</v>
      </c>
      <c r="F437" s="13">
        <v>657</v>
      </c>
      <c r="G437" s="13">
        <v>759</v>
      </c>
      <c r="H437" s="13">
        <v>847</v>
      </c>
      <c r="I437" s="13">
        <v>20460</v>
      </c>
      <c r="J437" s="13">
        <v>23400</v>
      </c>
      <c r="K437" s="13">
        <v>26310</v>
      </c>
      <c r="L437" s="13">
        <v>29220</v>
      </c>
      <c r="M437" s="13">
        <v>31560</v>
      </c>
      <c r="N437" s="16">
        <v>33900</v>
      </c>
      <c r="O437" s="16">
        <v>36240</v>
      </c>
      <c r="P437" s="16">
        <v>38580</v>
      </c>
      <c r="R437"/>
    </row>
    <row r="438" spans="1:18" s="11" customFormat="1" ht="15.75" customHeight="1" x14ac:dyDescent="0.45">
      <c r="A438" s="136" t="s">
        <v>186</v>
      </c>
      <c r="B438" s="136" t="s">
        <v>1222</v>
      </c>
      <c r="C438" s="14">
        <v>0.2</v>
      </c>
      <c r="D438" s="13">
        <v>341</v>
      </c>
      <c r="E438" s="13">
        <v>365</v>
      </c>
      <c r="F438" s="13">
        <v>438</v>
      </c>
      <c r="G438" s="13">
        <v>506</v>
      </c>
      <c r="H438" s="13">
        <v>565</v>
      </c>
      <c r="I438" s="13">
        <v>13640</v>
      </c>
      <c r="J438" s="13">
        <v>15600</v>
      </c>
      <c r="K438" s="13">
        <v>17540</v>
      </c>
      <c r="L438" s="13">
        <v>19480</v>
      </c>
      <c r="M438" s="13">
        <v>21040</v>
      </c>
      <c r="N438" s="13">
        <v>22600</v>
      </c>
      <c r="O438" s="13">
        <v>24160</v>
      </c>
      <c r="P438" s="13">
        <v>25720</v>
      </c>
      <c r="R438"/>
    </row>
    <row r="439" spans="1:18" s="11" customFormat="1" ht="15.75" customHeight="1" x14ac:dyDescent="0.45">
      <c r="A439" s="136" t="s">
        <v>405</v>
      </c>
      <c r="B439" s="136" t="s">
        <v>1223</v>
      </c>
      <c r="C439" s="14">
        <v>1.2</v>
      </c>
      <c r="D439" s="13">
        <v>2046</v>
      </c>
      <c r="E439" s="13">
        <v>2193</v>
      </c>
      <c r="F439" s="13">
        <v>2631</v>
      </c>
      <c r="G439" s="13">
        <v>3039</v>
      </c>
      <c r="H439" s="13">
        <v>3390</v>
      </c>
      <c r="I439" s="13">
        <v>81840</v>
      </c>
      <c r="J439" s="13">
        <v>93600</v>
      </c>
      <c r="K439" s="13">
        <v>105240</v>
      </c>
      <c r="L439" s="13">
        <v>116880</v>
      </c>
      <c r="M439" s="13">
        <v>126240</v>
      </c>
      <c r="N439" s="16">
        <v>135600</v>
      </c>
      <c r="O439" s="16">
        <v>144960</v>
      </c>
      <c r="P439" s="16">
        <v>154320</v>
      </c>
      <c r="R439"/>
    </row>
    <row r="440" spans="1:18" s="11" customFormat="1" ht="15.75" customHeight="1" x14ac:dyDescent="0.45">
      <c r="A440" s="136" t="s">
        <v>405</v>
      </c>
      <c r="B440" s="136" t="s">
        <v>1224</v>
      </c>
      <c r="C440" s="14">
        <v>1.1000000000000001</v>
      </c>
      <c r="D440" s="13">
        <v>1875</v>
      </c>
      <c r="E440" s="13">
        <v>2010</v>
      </c>
      <c r="F440" s="13">
        <v>2411</v>
      </c>
      <c r="G440" s="13">
        <v>2785</v>
      </c>
      <c r="H440" s="13">
        <v>3107</v>
      </c>
      <c r="I440" s="13">
        <v>75020</v>
      </c>
      <c r="J440" s="13">
        <v>85800</v>
      </c>
      <c r="K440" s="13">
        <v>96470.000000000015</v>
      </c>
      <c r="L440" s="13">
        <v>107140.00000000001</v>
      </c>
      <c r="M440" s="13">
        <v>115720.00000000001</v>
      </c>
      <c r="N440" s="16">
        <v>124300.00000000001</v>
      </c>
      <c r="O440" s="16">
        <v>132880</v>
      </c>
      <c r="P440" s="16">
        <v>141460</v>
      </c>
      <c r="R440"/>
    </row>
    <row r="441" spans="1:18" s="11" customFormat="1" ht="15.75" customHeight="1" x14ac:dyDescent="0.45">
      <c r="A441" s="136" t="s">
        <v>405</v>
      </c>
      <c r="B441" s="136" t="s">
        <v>1225</v>
      </c>
      <c r="C441" s="14">
        <v>1</v>
      </c>
      <c r="D441" s="13">
        <v>1705</v>
      </c>
      <c r="E441" s="13">
        <v>1827</v>
      </c>
      <c r="F441" s="13">
        <v>2192</v>
      </c>
      <c r="G441" s="13">
        <v>2532</v>
      </c>
      <c r="H441" s="13">
        <v>2825</v>
      </c>
      <c r="I441" s="13">
        <v>68200</v>
      </c>
      <c r="J441" s="13">
        <v>78000</v>
      </c>
      <c r="K441" s="13">
        <v>87700</v>
      </c>
      <c r="L441" s="13">
        <v>97400</v>
      </c>
      <c r="M441" s="13">
        <v>105200</v>
      </c>
      <c r="N441" s="16">
        <v>113000</v>
      </c>
      <c r="O441" s="16">
        <v>120800</v>
      </c>
      <c r="P441" s="16">
        <v>128600</v>
      </c>
      <c r="R441"/>
    </row>
    <row r="442" spans="1:18" s="11" customFormat="1" ht="15.75" customHeight="1" x14ac:dyDescent="0.45">
      <c r="A442" s="136" t="s">
        <v>405</v>
      </c>
      <c r="B442" s="136" t="s">
        <v>1226</v>
      </c>
      <c r="C442" s="14">
        <v>0.9</v>
      </c>
      <c r="D442" s="13">
        <v>1534</v>
      </c>
      <c r="E442" s="13">
        <v>1644</v>
      </c>
      <c r="F442" s="13">
        <v>1973</v>
      </c>
      <c r="G442" s="13">
        <v>2279</v>
      </c>
      <c r="H442" s="13">
        <v>2542</v>
      </c>
      <c r="I442" s="13">
        <v>61380</v>
      </c>
      <c r="J442" s="13">
        <v>70200</v>
      </c>
      <c r="K442" s="13">
        <v>78930</v>
      </c>
      <c r="L442" s="13">
        <v>87660</v>
      </c>
      <c r="M442" s="13">
        <v>94680</v>
      </c>
      <c r="N442" s="13">
        <v>101700</v>
      </c>
      <c r="O442" s="13">
        <v>108720</v>
      </c>
      <c r="P442" s="13">
        <v>115740</v>
      </c>
      <c r="R442"/>
    </row>
    <row r="443" spans="1:18" s="11" customFormat="1" ht="15.75" customHeight="1" x14ac:dyDescent="0.45">
      <c r="A443" s="136" t="s">
        <v>405</v>
      </c>
      <c r="B443" s="136" t="s">
        <v>1227</v>
      </c>
      <c r="C443" s="14">
        <v>0.8</v>
      </c>
      <c r="D443" s="13">
        <v>1364</v>
      </c>
      <c r="E443" s="13">
        <v>1462</v>
      </c>
      <c r="F443" s="13">
        <v>1754</v>
      </c>
      <c r="G443" s="13">
        <v>2026</v>
      </c>
      <c r="H443" s="13">
        <v>2260</v>
      </c>
      <c r="I443" s="13">
        <v>54560</v>
      </c>
      <c r="J443" s="13">
        <v>62400</v>
      </c>
      <c r="K443" s="13">
        <v>70160</v>
      </c>
      <c r="L443" s="13">
        <v>77920</v>
      </c>
      <c r="M443" s="13">
        <v>84160</v>
      </c>
      <c r="N443" s="13">
        <v>90400</v>
      </c>
      <c r="O443" s="13">
        <v>96640</v>
      </c>
      <c r="P443" s="13">
        <v>102880</v>
      </c>
      <c r="R443"/>
    </row>
    <row r="444" spans="1:18" s="11" customFormat="1" ht="15.75" customHeight="1" x14ac:dyDescent="0.45">
      <c r="A444" s="136" t="s">
        <v>405</v>
      </c>
      <c r="B444" s="136" t="s">
        <v>1228</v>
      </c>
      <c r="C444" s="14">
        <v>0.7</v>
      </c>
      <c r="D444" s="13">
        <v>1193</v>
      </c>
      <c r="E444" s="13">
        <v>1279</v>
      </c>
      <c r="F444" s="13">
        <v>1534</v>
      </c>
      <c r="G444" s="13">
        <v>1772</v>
      </c>
      <c r="H444" s="13">
        <v>1977</v>
      </c>
      <c r="I444" s="13">
        <v>47740</v>
      </c>
      <c r="J444" s="13">
        <v>54600</v>
      </c>
      <c r="K444" s="13">
        <v>61389.999999999993</v>
      </c>
      <c r="L444" s="13">
        <v>68180</v>
      </c>
      <c r="M444" s="13">
        <v>73640</v>
      </c>
      <c r="N444" s="13">
        <v>79100</v>
      </c>
      <c r="O444" s="13">
        <v>84560</v>
      </c>
      <c r="P444" s="13">
        <v>90020</v>
      </c>
      <c r="R444"/>
    </row>
    <row r="445" spans="1:18" s="11" customFormat="1" ht="15.75" customHeight="1" x14ac:dyDescent="0.45">
      <c r="A445" s="136" t="s">
        <v>405</v>
      </c>
      <c r="B445" s="136" t="s">
        <v>1229</v>
      </c>
      <c r="C445" s="14">
        <v>0.6</v>
      </c>
      <c r="D445" s="13">
        <v>1023</v>
      </c>
      <c r="E445" s="13">
        <v>1096</v>
      </c>
      <c r="F445" s="13">
        <v>1315</v>
      </c>
      <c r="G445" s="13">
        <v>1519</v>
      </c>
      <c r="H445" s="13">
        <v>1695</v>
      </c>
      <c r="I445" s="15">
        <v>40920</v>
      </c>
      <c r="J445" s="15">
        <v>46800</v>
      </c>
      <c r="K445" s="15">
        <v>52620</v>
      </c>
      <c r="L445" s="15">
        <v>58440</v>
      </c>
      <c r="M445" s="15">
        <v>63120</v>
      </c>
      <c r="N445" s="15">
        <v>67800</v>
      </c>
      <c r="O445" s="15">
        <v>72480</v>
      </c>
      <c r="P445" s="15">
        <v>77160</v>
      </c>
      <c r="R445"/>
    </row>
    <row r="446" spans="1:18" s="11" customFormat="1" ht="15.75" customHeight="1" x14ac:dyDescent="0.45">
      <c r="A446" s="136" t="s">
        <v>405</v>
      </c>
      <c r="B446" s="136" t="s">
        <v>1230</v>
      </c>
      <c r="C446" s="14">
        <v>0.55000000000000004</v>
      </c>
      <c r="D446" s="13">
        <v>937</v>
      </c>
      <c r="E446" s="13">
        <v>1005</v>
      </c>
      <c r="F446" s="13">
        <v>1205</v>
      </c>
      <c r="G446" s="13">
        <v>1392</v>
      </c>
      <c r="H446" s="13">
        <v>1553</v>
      </c>
      <c r="I446" s="15">
        <v>37510</v>
      </c>
      <c r="J446" s="15">
        <v>42900</v>
      </c>
      <c r="K446" s="15">
        <v>48235.000000000007</v>
      </c>
      <c r="L446" s="15">
        <v>53570.000000000007</v>
      </c>
      <c r="M446" s="15">
        <v>57860.000000000007</v>
      </c>
      <c r="N446" s="15">
        <v>62150.000000000007</v>
      </c>
      <c r="O446" s="15">
        <v>66440</v>
      </c>
      <c r="P446" s="15">
        <v>70730</v>
      </c>
      <c r="R446"/>
    </row>
    <row r="447" spans="1:18" s="11" customFormat="1" ht="15.75" customHeight="1" x14ac:dyDescent="0.45">
      <c r="A447" s="136" t="s">
        <v>405</v>
      </c>
      <c r="B447" s="136" t="s">
        <v>1231</v>
      </c>
      <c r="C447" s="14">
        <v>0.5</v>
      </c>
      <c r="D447" s="13">
        <v>852</v>
      </c>
      <c r="E447" s="13">
        <v>913</v>
      </c>
      <c r="F447" s="13">
        <v>1096</v>
      </c>
      <c r="G447" s="13">
        <v>1266</v>
      </c>
      <c r="H447" s="13">
        <v>1412</v>
      </c>
      <c r="I447" s="13">
        <v>34100</v>
      </c>
      <c r="J447" s="13">
        <v>39000</v>
      </c>
      <c r="K447" s="13">
        <v>43850</v>
      </c>
      <c r="L447" s="13">
        <v>48700</v>
      </c>
      <c r="M447" s="13">
        <v>52600</v>
      </c>
      <c r="N447" s="16">
        <v>56500</v>
      </c>
      <c r="O447" s="16">
        <v>60400</v>
      </c>
      <c r="P447" s="16">
        <v>64300</v>
      </c>
      <c r="R447"/>
    </row>
    <row r="448" spans="1:18" s="11" customFormat="1" ht="15.75" customHeight="1" x14ac:dyDescent="0.45">
      <c r="A448" s="136" t="s">
        <v>405</v>
      </c>
      <c r="B448" s="136" t="s">
        <v>1232</v>
      </c>
      <c r="C448" s="14">
        <v>0.45</v>
      </c>
      <c r="D448" s="13">
        <v>767</v>
      </c>
      <c r="E448" s="13">
        <v>822</v>
      </c>
      <c r="F448" s="13">
        <v>986</v>
      </c>
      <c r="G448" s="13">
        <v>1139</v>
      </c>
      <c r="H448" s="13">
        <v>1271</v>
      </c>
      <c r="I448" s="13">
        <v>30690</v>
      </c>
      <c r="J448" s="13">
        <v>35100</v>
      </c>
      <c r="K448" s="13">
        <v>39465</v>
      </c>
      <c r="L448" s="13">
        <v>43830</v>
      </c>
      <c r="M448" s="13">
        <v>47340</v>
      </c>
      <c r="N448" s="13">
        <v>50850</v>
      </c>
      <c r="O448" s="13">
        <v>54360</v>
      </c>
      <c r="P448" s="13">
        <v>57870</v>
      </c>
      <c r="R448"/>
    </row>
    <row r="449" spans="1:18" s="11" customFormat="1" ht="15.75" customHeight="1" x14ac:dyDescent="0.45">
      <c r="A449" s="136" t="s">
        <v>405</v>
      </c>
      <c r="B449" s="136" t="s">
        <v>1233</v>
      </c>
      <c r="C449" s="14">
        <v>0.4</v>
      </c>
      <c r="D449" s="13">
        <v>682</v>
      </c>
      <c r="E449" s="13">
        <v>731</v>
      </c>
      <c r="F449" s="13">
        <v>877</v>
      </c>
      <c r="G449" s="13">
        <v>1013</v>
      </c>
      <c r="H449" s="13">
        <v>1130</v>
      </c>
      <c r="I449" s="13">
        <v>27280</v>
      </c>
      <c r="J449" s="13">
        <v>31200</v>
      </c>
      <c r="K449" s="13">
        <v>35080</v>
      </c>
      <c r="L449" s="13">
        <v>38960</v>
      </c>
      <c r="M449" s="13">
        <v>42080</v>
      </c>
      <c r="N449" s="16">
        <v>45200</v>
      </c>
      <c r="O449" s="16">
        <v>48320</v>
      </c>
      <c r="P449" s="16">
        <v>51440</v>
      </c>
      <c r="R449"/>
    </row>
    <row r="450" spans="1:18" s="11" customFormat="1" ht="15.75" customHeight="1" x14ac:dyDescent="0.45">
      <c r="A450" s="136" t="s">
        <v>405</v>
      </c>
      <c r="B450" s="136" t="s">
        <v>1234</v>
      </c>
      <c r="C450" s="14">
        <v>0.3</v>
      </c>
      <c r="D450" s="13">
        <v>511</v>
      </c>
      <c r="E450" s="13">
        <v>548</v>
      </c>
      <c r="F450" s="13">
        <v>657</v>
      </c>
      <c r="G450" s="13">
        <v>759</v>
      </c>
      <c r="H450" s="13">
        <v>847</v>
      </c>
      <c r="I450" s="13">
        <v>20460</v>
      </c>
      <c r="J450" s="13">
        <v>23400</v>
      </c>
      <c r="K450" s="13">
        <v>26310</v>
      </c>
      <c r="L450" s="13">
        <v>29220</v>
      </c>
      <c r="M450" s="13">
        <v>31560</v>
      </c>
      <c r="N450" s="16">
        <v>33900</v>
      </c>
      <c r="O450" s="16">
        <v>36240</v>
      </c>
      <c r="P450" s="16">
        <v>38580</v>
      </c>
      <c r="R450"/>
    </row>
    <row r="451" spans="1:18" s="11" customFormat="1" ht="15.75" customHeight="1" x14ac:dyDescent="0.45">
      <c r="A451" s="136" t="s">
        <v>405</v>
      </c>
      <c r="B451" s="136" t="s">
        <v>1235</v>
      </c>
      <c r="C451" s="14">
        <v>0.2</v>
      </c>
      <c r="D451" s="13">
        <v>341</v>
      </c>
      <c r="E451" s="13">
        <v>365</v>
      </c>
      <c r="F451" s="13">
        <v>438</v>
      </c>
      <c r="G451" s="13">
        <v>506</v>
      </c>
      <c r="H451" s="13">
        <v>565</v>
      </c>
      <c r="I451" s="13">
        <v>13640</v>
      </c>
      <c r="J451" s="13">
        <v>15600</v>
      </c>
      <c r="K451" s="13">
        <v>17540</v>
      </c>
      <c r="L451" s="13">
        <v>19480</v>
      </c>
      <c r="M451" s="13">
        <v>21040</v>
      </c>
      <c r="N451" s="16">
        <v>22600</v>
      </c>
      <c r="O451" s="16">
        <v>24160</v>
      </c>
      <c r="P451" s="16">
        <v>25720</v>
      </c>
      <c r="R451"/>
    </row>
    <row r="452" spans="1:18" s="11" customFormat="1" ht="15.75" customHeight="1" x14ac:dyDescent="0.45">
      <c r="A452" s="136" t="s">
        <v>187</v>
      </c>
      <c r="B452" s="136" t="s">
        <v>1236</v>
      </c>
      <c r="C452" s="14">
        <v>1.6</v>
      </c>
      <c r="D452" s="13">
        <v>3212</v>
      </c>
      <c r="E452" s="13">
        <v>3442</v>
      </c>
      <c r="F452" s="13">
        <v>4132</v>
      </c>
      <c r="G452" s="13">
        <v>4772</v>
      </c>
      <c r="H452" s="13">
        <v>5324</v>
      </c>
      <c r="I452" s="13">
        <v>128480</v>
      </c>
      <c r="J452" s="13">
        <v>146880</v>
      </c>
      <c r="K452" s="13">
        <v>165280</v>
      </c>
      <c r="L452" s="13">
        <v>183520</v>
      </c>
      <c r="M452" s="13">
        <v>198240</v>
      </c>
      <c r="N452" s="13">
        <v>212960</v>
      </c>
      <c r="O452" s="13">
        <v>227680</v>
      </c>
      <c r="P452" s="13">
        <v>242400</v>
      </c>
      <c r="R452"/>
    </row>
    <row r="453" spans="1:18" s="11" customFormat="1" ht="15.75" customHeight="1" x14ac:dyDescent="0.45">
      <c r="A453" s="136" t="s">
        <v>187</v>
      </c>
      <c r="B453" s="136" t="s">
        <v>1237</v>
      </c>
      <c r="C453" s="14">
        <v>1.5</v>
      </c>
      <c r="D453" s="13">
        <v>3011</v>
      </c>
      <c r="E453" s="13">
        <v>3226</v>
      </c>
      <c r="F453" s="13">
        <v>3873</v>
      </c>
      <c r="G453" s="13">
        <v>4473</v>
      </c>
      <c r="H453" s="13">
        <v>4991</v>
      </c>
      <c r="I453" s="13">
        <v>120450</v>
      </c>
      <c r="J453" s="13">
        <v>137700</v>
      </c>
      <c r="K453" s="13">
        <v>154950</v>
      </c>
      <c r="L453" s="13">
        <v>172050</v>
      </c>
      <c r="M453" s="13">
        <v>185850</v>
      </c>
      <c r="N453" s="13">
        <v>199650</v>
      </c>
      <c r="O453" s="13">
        <v>213450</v>
      </c>
      <c r="P453" s="13">
        <v>227250</v>
      </c>
      <c r="R453"/>
    </row>
    <row r="454" spans="1:18" s="11" customFormat="1" ht="15.75" customHeight="1" x14ac:dyDescent="0.45">
      <c r="A454" s="136" t="s">
        <v>187</v>
      </c>
      <c r="B454" s="136" t="s">
        <v>1238</v>
      </c>
      <c r="C454" s="14">
        <v>1.4</v>
      </c>
      <c r="D454" s="13">
        <v>2810</v>
      </c>
      <c r="E454" s="13">
        <v>3011</v>
      </c>
      <c r="F454" s="13">
        <v>3615</v>
      </c>
      <c r="G454" s="13">
        <v>4175</v>
      </c>
      <c r="H454" s="13">
        <v>4658</v>
      </c>
      <c r="I454" s="13">
        <v>112420</v>
      </c>
      <c r="J454" s="13">
        <v>128519.99999999999</v>
      </c>
      <c r="K454" s="13">
        <v>144620</v>
      </c>
      <c r="L454" s="13">
        <v>160580</v>
      </c>
      <c r="M454" s="13">
        <v>173460</v>
      </c>
      <c r="N454" s="13">
        <v>186340</v>
      </c>
      <c r="O454" s="13">
        <v>199220</v>
      </c>
      <c r="P454" s="13">
        <v>212100</v>
      </c>
      <c r="R454"/>
    </row>
    <row r="455" spans="1:18" s="11" customFormat="1" ht="15.75" customHeight="1" x14ac:dyDescent="0.45">
      <c r="A455" s="136" t="s">
        <v>187</v>
      </c>
      <c r="B455" s="136" t="s">
        <v>1239</v>
      </c>
      <c r="C455" s="14">
        <v>1.3</v>
      </c>
      <c r="D455" s="13">
        <v>2609</v>
      </c>
      <c r="E455" s="13">
        <v>2796</v>
      </c>
      <c r="F455" s="13">
        <v>3357</v>
      </c>
      <c r="G455" s="13">
        <v>3877</v>
      </c>
      <c r="H455" s="13">
        <v>4325</v>
      </c>
      <c r="I455" s="15">
        <v>104390</v>
      </c>
      <c r="J455" s="15">
        <v>119340</v>
      </c>
      <c r="K455" s="15">
        <v>134290</v>
      </c>
      <c r="L455" s="15">
        <v>149110</v>
      </c>
      <c r="M455" s="15">
        <v>161070</v>
      </c>
      <c r="N455" s="15">
        <v>173030</v>
      </c>
      <c r="O455" s="15">
        <v>184990</v>
      </c>
      <c r="P455" s="15">
        <v>196950</v>
      </c>
      <c r="R455"/>
    </row>
    <row r="456" spans="1:18" s="11" customFormat="1" ht="15.75" customHeight="1" x14ac:dyDescent="0.45">
      <c r="A456" s="136" t="s">
        <v>187</v>
      </c>
      <c r="B456" s="136" t="s">
        <v>1240</v>
      </c>
      <c r="C456" s="14">
        <v>1.2</v>
      </c>
      <c r="D456" s="13">
        <v>2409</v>
      </c>
      <c r="E456" s="13">
        <v>2581</v>
      </c>
      <c r="F456" s="13">
        <v>3099</v>
      </c>
      <c r="G456" s="13">
        <v>3579</v>
      </c>
      <c r="H456" s="13">
        <v>3993</v>
      </c>
      <c r="I456" s="15">
        <v>96360</v>
      </c>
      <c r="J456" s="15">
        <v>110160</v>
      </c>
      <c r="K456" s="15">
        <v>123960</v>
      </c>
      <c r="L456" s="15">
        <v>137640</v>
      </c>
      <c r="M456" s="15">
        <v>148680</v>
      </c>
      <c r="N456" s="15">
        <v>159720</v>
      </c>
      <c r="O456" s="15">
        <v>170760</v>
      </c>
      <c r="P456" s="15">
        <v>181800</v>
      </c>
      <c r="R456"/>
    </row>
    <row r="457" spans="1:18" s="11" customFormat="1" ht="15.75" customHeight="1" x14ac:dyDescent="0.45">
      <c r="A457" s="136" t="s">
        <v>187</v>
      </c>
      <c r="B457" s="136" t="s">
        <v>1241</v>
      </c>
      <c r="C457" s="14">
        <v>1.1000000000000001</v>
      </c>
      <c r="D457" s="13">
        <v>2208</v>
      </c>
      <c r="E457" s="13">
        <v>2366</v>
      </c>
      <c r="F457" s="13">
        <v>2840</v>
      </c>
      <c r="G457" s="13">
        <v>3280</v>
      </c>
      <c r="H457" s="13">
        <v>3660</v>
      </c>
      <c r="I457" s="13">
        <v>88330</v>
      </c>
      <c r="J457" s="13">
        <v>100980.00000000001</v>
      </c>
      <c r="K457" s="13">
        <v>113630.00000000001</v>
      </c>
      <c r="L457" s="13">
        <v>126170.00000000001</v>
      </c>
      <c r="M457" s="13">
        <v>136290</v>
      </c>
      <c r="N457" s="16">
        <v>146410</v>
      </c>
      <c r="O457" s="16">
        <v>156530</v>
      </c>
      <c r="P457" s="16">
        <v>166650</v>
      </c>
      <c r="R457"/>
    </row>
    <row r="458" spans="1:18" s="11" customFormat="1" ht="15.75" customHeight="1" x14ac:dyDescent="0.45">
      <c r="A458" s="136" t="s">
        <v>187</v>
      </c>
      <c r="B458" s="136" t="s">
        <v>1242</v>
      </c>
      <c r="C458" s="14">
        <v>1</v>
      </c>
      <c r="D458" s="13">
        <v>2007</v>
      </c>
      <c r="E458" s="13">
        <v>2151</v>
      </c>
      <c r="F458" s="13">
        <v>2582</v>
      </c>
      <c r="G458" s="13">
        <v>2982</v>
      </c>
      <c r="H458" s="13">
        <v>3327</v>
      </c>
      <c r="I458" s="13">
        <v>80300</v>
      </c>
      <c r="J458" s="13">
        <v>91800</v>
      </c>
      <c r="K458" s="13">
        <v>103300</v>
      </c>
      <c r="L458" s="13">
        <v>114700</v>
      </c>
      <c r="M458" s="13">
        <v>123900</v>
      </c>
      <c r="N458" s="13">
        <v>133100</v>
      </c>
      <c r="O458" s="13">
        <v>142300</v>
      </c>
      <c r="P458" s="13">
        <v>151500</v>
      </c>
      <c r="R458"/>
    </row>
    <row r="459" spans="1:18" s="11" customFormat="1" ht="15.75" customHeight="1" x14ac:dyDescent="0.45">
      <c r="A459" s="136" t="s">
        <v>187</v>
      </c>
      <c r="B459" s="136" t="s">
        <v>1243</v>
      </c>
      <c r="C459" s="14">
        <v>0.9</v>
      </c>
      <c r="D459" s="13">
        <v>1806</v>
      </c>
      <c r="E459" s="13">
        <v>1936</v>
      </c>
      <c r="F459" s="13">
        <v>2324</v>
      </c>
      <c r="G459" s="13">
        <v>2684</v>
      </c>
      <c r="H459" s="13">
        <v>2994</v>
      </c>
      <c r="I459" s="13">
        <v>72270</v>
      </c>
      <c r="J459" s="13">
        <v>82620</v>
      </c>
      <c r="K459" s="13">
        <v>92970</v>
      </c>
      <c r="L459" s="13">
        <v>103230</v>
      </c>
      <c r="M459" s="13">
        <v>111510</v>
      </c>
      <c r="N459" s="16">
        <v>119790</v>
      </c>
      <c r="O459" s="16">
        <v>128070</v>
      </c>
      <c r="P459" s="16">
        <v>136350</v>
      </c>
      <c r="R459"/>
    </row>
    <row r="460" spans="1:18" s="11" customFormat="1" ht="15.75" customHeight="1" x14ac:dyDescent="0.45">
      <c r="A460" s="136" t="s">
        <v>187</v>
      </c>
      <c r="B460" s="136" t="s">
        <v>1244</v>
      </c>
      <c r="C460" s="14">
        <v>0.8</v>
      </c>
      <c r="D460" s="13">
        <v>1606</v>
      </c>
      <c r="E460" s="13">
        <v>1721</v>
      </c>
      <c r="F460" s="13">
        <v>2066</v>
      </c>
      <c r="G460" s="13">
        <v>2386</v>
      </c>
      <c r="H460" s="13">
        <v>2662</v>
      </c>
      <c r="I460" s="13">
        <v>64240</v>
      </c>
      <c r="J460" s="13">
        <v>73440</v>
      </c>
      <c r="K460" s="13">
        <v>82640</v>
      </c>
      <c r="L460" s="13">
        <v>91760</v>
      </c>
      <c r="M460" s="13">
        <v>99120</v>
      </c>
      <c r="N460" s="16">
        <v>106480</v>
      </c>
      <c r="O460" s="16">
        <v>113840</v>
      </c>
      <c r="P460" s="16">
        <v>121200</v>
      </c>
      <c r="R460"/>
    </row>
    <row r="461" spans="1:18" s="11" customFormat="1" ht="15.75" customHeight="1" x14ac:dyDescent="0.45">
      <c r="A461" s="136" t="s">
        <v>187</v>
      </c>
      <c r="B461" s="136" t="s">
        <v>1245</v>
      </c>
      <c r="C461" s="14">
        <v>0.7</v>
      </c>
      <c r="D461" s="13">
        <v>1405</v>
      </c>
      <c r="E461" s="13">
        <v>1505</v>
      </c>
      <c r="F461" s="13">
        <v>1807</v>
      </c>
      <c r="G461" s="13">
        <v>2087</v>
      </c>
      <c r="H461" s="13">
        <v>2329</v>
      </c>
      <c r="I461" s="13">
        <v>56210</v>
      </c>
      <c r="J461" s="13">
        <v>64259.999999999993</v>
      </c>
      <c r="K461" s="13">
        <v>72310</v>
      </c>
      <c r="L461" s="13">
        <v>80290</v>
      </c>
      <c r="M461" s="13">
        <v>86730</v>
      </c>
      <c r="N461" s="16">
        <v>93170</v>
      </c>
      <c r="O461" s="16">
        <v>99610</v>
      </c>
      <c r="P461" s="16">
        <v>106050</v>
      </c>
      <c r="R461"/>
    </row>
    <row r="462" spans="1:18" s="11" customFormat="1" ht="15.75" customHeight="1" x14ac:dyDescent="0.45">
      <c r="A462" s="136" t="s">
        <v>187</v>
      </c>
      <c r="B462" s="136" t="s">
        <v>1246</v>
      </c>
      <c r="C462" s="14">
        <v>0.6</v>
      </c>
      <c r="D462" s="13">
        <v>1204</v>
      </c>
      <c r="E462" s="13">
        <v>1290</v>
      </c>
      <c r="F462" s="13">
        <v>1549</v>
      </c>
      <c r="G462" s="13">
        <v>1789</v>
      </c>
      <c r="H462" s="13">
        <v>1996</v>
      </c>
      <c r="I462" s="13">
        <v>48180</v>
      </c>
      <c r="J462" s="13">
        <v>55080</v>
      </c>
      <c r="K462" s="13">
        <v>61980</v>
      </c>
      <c r="L462" s="13">
        <v>68820</v>
      </c>
      <c r="M462" s="13">
        <v>74340</v>
      </c>
      <c r="N462" s="13">
        <v>79860</v>
      </c>
      <c r="O462" s="13">
        <v>85380</v>
      </c>
      <c r="P462" s="13">
        <v>90900</v>
      </c>
      <c r="R462"/>
    </row>
    <row r="463" spans="1:18" s="11" customFormat="1" ht="15.75" customHeight="1" x14ac:dyDescent="0.45">
      <c r="A463" s="136" t="s">
        <v>187</v>
      </c>
      <c r="B463" s="136" t="s">
        <v>1247</v>
      </c>
      <c r="C463" s="14">
        <v>0.55000000000000004</v>
      </c>
      <c r="D463" s="13">
        <v>1104</v>
      </c>
      <c r="E463" s="13">
        <v>1183</v>
      </c>
      <c r="F463" s="13">
        <v>1420</v>
      </c>
      <c r="G463" s="13">
        <v>1640</v>
      </c>
      <c r="H463" s="13">
        <v>1830</v>
      </c>
      <c r="I463" s="13">
        <v>44165</v>
      </c>
      <c r="J463" s="13">
        <v>50490.000000000007</v>
      </c>
      <c r="K463" s="13">
        <v>56815.000000000007</v>
      </c>
      <c r="L463" s="13">
        <v>63085.000000000007</v>
      </c>
      <c r="M463" s="13">
        <v>68145</v>
      </c>
      <c r="N463" s="13">
        <v>73205</v>
      </c>
      <c r="O463" s="13">
        <v>78265</v>
      </c>
      <c r="P463" s="13">
        <v>83325</v>
      </c>
      <c r="R463"/>
    </row>
    <row r="464" spans="1:18" s="11" customFormat="1" ht="15.75" customHeight="1" x14ac:dyDescent="0.45">
      <c r="A464" s="136" t="s">
        <v>187</v>
      </c>
      <c r="B464" s="136" t="s">
        <v>1248</v>
      </c>
      <c r="C464" s="14">
        <v>0.5</v>
      </c>
      <c r="D464" s="13">
        <v>1003</v>
      </c>
      <c r="E464" s="13">
        <v>1075</v>
      </c>
      <c r="F464" s="13">
        <v>1291</v>
      </c>
      <c r="G464" s="13">
        <v>1491</v>
      </c>
      <c r="H464" s="13">
        <v>1663</v>
      </c>
      <c r="I464" s="13">
        <v>40150</v>
      </c>
      <c r="J464" s="13">
        <v>45900</v>
      </c>
      <c r="K464" s="13">
        <v>51650</v>
      </c>
      <c r="L464" s="13">
        <v>57350</v>
      </c>
      <c r="M464" s="13">
        <v>61950</v>
      </c>
      <c r="N464" s="13">
        <v>66550</v>
      </c>
      <c r="O464" s="13">
        <v>71150</v>
      </c>
      <c r="P464" s="13">
        <v>75750</v>
      </c>
      <c r="R464"/>
    </row>
    <row r="465" spans="1:18" s="11" customFormat="1" ht="15.75" customHeight="1" x14ac:dyDescent="0.45">
      <c r="A465" s="136" t="s">
        <v>187</v>
      </c>
      <c r="B465" s="136" t="s">
        <v>1249</v>
      </c>
      <c r="C465" s="14">
        <v>0.45</v>
      </c>
      <c r="D465" s="13">
        <v>903</v>
      </c>
      <c r="E465" s="13">
        <v>968</v>
      </c>
      <c r="F465" s="13">
        <v>1162</v>
      </c>
      <c r="G465" s="13">
        <v>1342</v>
      </c>
      <c r="H465" s="13">
        <v>1497</v>
      </c>
      <c r="I465" s="15">
        <v>36135</v>
      </c>
      <c r="J465" s="15">
        <v>41310</v>
      </c>
      <c r="K465" s="15">
        <v>46485</v>
      </c>
      <c r="L465" s="15">
        <v>51615</v>
      </c>
      <c r="M465" s="15">
        <v>55755</v>
      </c>
      <c r="N465" s="15">
        <v>59895</v>
      </c>
      <c r="O465" s="15">
        <v>64035</v>
      </c>
      <c r="P465" s="15">
        <v>68175</v>
      </c>
      <c r="R465"/>
    </row>
    <row r="466" spans="1:18" s="11" customFormat="1" ht="15.75" customHeight="1" x14ac:dyDescent="0.45">
      <c r="A466" s="136" t="s">
        <v>187</v>
      </c>
      <c r="B466" s="136" t="s">
        <v>1250</v>
      </c>
      <c r="C466" s="14">
        <v>0.4</v>
      </c>
      <c r="D466" s="13">
        <v>803</v>
      </c>
      <c r="E466" s="13">
        <v>860</v>
      </c>
      <c r="F466" s="13">
        <v>1033</v>
      </c>
      <c r="G466" s="13">
        <v>1193</v>
      </c>
      <c r="H466" s="13">
        <v>1331</v>
      </c>
      <c r="I466" s="15">
        <v>32120</v>
      </c>
      <c r="J466" s="15">
        <v>36720</v>
      </c>
      <c r="K466" s="15">
        <v>41320</v>
      </c>
      <c r="L466" s="15">
        <v>45880</v>
      </c>
      <c r="M466" s="15">
        <v>49560</v>
      </c>
      <c r="N466" s="15">
        <v>53240</v>
      </c>
      <c r="O466" s="15">
        <v>56920</v>
      </c>
      <c r="P466" s="15">
        <v>60600</v>
      </c>
      <c r="R466"/>
    </row>
    <row r="467" spans="1:18" s="11" customFormat="1" ht="15.75" customHeight="1" x14ac:dyDescent="0.45">
      <c r="A467" s="136" t="s">
        <v>187</v>
      </c>
      <c r="B467" s="136" t="s">
        <v>1251</v>
      </c>
      <c r="C467" s="14">
        <v>0.3</v>
      </c>
      <c r="D467" s="13">
        <v>602</v>
      </c>
      <c r="E467" s="13">
        <v>645</v>
      </c>
      <c r="F467" s="13">
        <v>774</v>
      </c>
      <c r="G467" s="13">
        <v>894</v>
      </c>
      <c r="H467" s="13">
        <v>998</v>
      </c>
      <c r="I467" s="13">
        <v>24090</v>
      </c>
      <c r="J467" s="13">
        <v>27540</v>
      </c>
      <c r="K467" s="13">
        <v>30990</v>
      </c>
      <c r="L467" s="13">
        <v>34410</v>
      </c>
      <c r="M467" s="13">
        <v>37170</v>
      </c>
      <c r="N467" s="16">
        <v>39930</v>
      </c>
      <c r="O467" s="16">
        <v>42690</v>
      </c>
      <c r="P467" s="16">
        <v>45450</v>
      </c>
      <c r="R467"/>
    </row>
    <row r="468" spans="1:18" s="11" customFormat="1" ht="15.75" customHeight="1" x14ac:dyDescent="0.45">
      <c r="A468" s="136" t="s">
        <v>187</v>
      </c>
      <c r="B468" s="136" t="s">
        <v>1252</v>
      </c>
      <c r="C468" s="14">
        <v>0.2</v>
      </c>
      <c r="D468" s="13">
        <v>401</v>
      </c>
      <c r="E468" s="13">
        <v>430</v>
      </c>
      <c r="F468" s="13">
        <v>516</v>
      </c>
      <c r="G468" s="13">
        <v>596</v>
      </c>
      <c r="H468" s="13">
        <v>665</v>
      </c>
      <c r="I468" s="13">
        <v>16060</v>
      </c>
      <c r="J468" s="13">
        <v>18360</v>
      </c>
      <c r="K468" s="13">
        <v>20660</v>
      </c>
      <c r="L468" s="13">
        <v>22940</v>
      </c>
      <c r="M468" s="13">
        <v>24780</v>
      </c>
      <c r="N468" s="13">
        <v>26620</v>
      </c>
      <c r="O468" s="13">
        <v>28460</v>
      </c>
      <c r="P468" s="13">
        <v>30300</v>
      </c>
      <c r="R468"/>
    </row>
    <row r="469" spans="1:18" s="11" customFormat="1" ht="15.75" customHeight="1" x14ac:dyDescent="0.45">
      <c r="A469" s="136" t="s">
        <v>188</v>
      </c>
      <c r="B469" s="136" t="s">
        <v>1253</v>
      </c>
      <c r="C469" s="14">
        <v>1.2</v>
      </c>
      <c r="D469" s="13">
        <v>2412</v>
      </c>
      <c r="E469" s="13">
        <v>2584</v>
      </c>
      <c r="F469" s="13">
        <v>3102</v>
      </c>
      <c r="G469" s="13">
        <v>3585</v>
      </c>
      <c r="H469" s="13">
        <v>3999</v>
      </c>
      <c r="I469" s="13">
        <v>96480</v>
      </c>
      <c r="J469" s="13">
        <v>110280</v>
      </c>
      <c r="K469" s="13">
        <v>124080</v>
      </c>
      <c r="L469" s="13">
        <v>137880</v>
      </c>
      <c r="M469" s="13">
        <v>148920</v>
      </c>
      <c r="N469" s="16">
        <v>159960</v>
      </c>
      <c r="O469" s="16">
        <v>170880</v>
      </c>
      <c r="P469" s="16">
        <v>181920</v>
      </c>
      <c r="R469"/>
    </row>
    <row r="470" spans="1:18" s="11" customFormat="1" ht="15.75" customHeight="1" x14ac:dyDescent="0.45">
      <c r="A470" s="136" t="s">
        <v>188</v>
      </c>
      <c r="B470" s="136" t="s">
        <v>1254</v>
      </c>
      <c r="C470" s="14">
        <v>1.1000000000000001</v>
      </c>
      <c r="D470" s="13">
        <v>2211</v>
      </c>
      <c r="E470" s="13">
        <v>2369</v>
      </c>
      <c r="F470" s="13">
        <v>2843</v>
      </c>
      <c r="G470" s="13">
        <v>3286</v>
      </c>
      <c r="H470" s="13">
        <v>3665</v>
      </c>
      <c r="I470" s="13">
        <v>88440</v>
      </c>
      <c r="J470" s="13">
        <v>101090.00000000001</v>
      </c>
      <c r="K470" s="13">
        <v>113740.00000000001</v>
      </c>
      <c r="L470" s="13">
        <v>126390.00000000001</v>
      </c>
      <c r="M470" s="13">
        <v>136510</v>
      </c>
      <c r="N470" s="16">
        <v>146630</v>
      </c>
      <c r="O470" s="16">
        <v>156640</v>
      </c>
      <c r="P470" s="16">
        <v>166760</v>
      </c>
      <c r="R470"/>
    </row>
    <row r="471" spans="1:18" s="11" customFormat="1" ht="15.75" customHeight="1" x14ac:dyDescent="0.45">
      <c r="A471" s="136" t="s">
        <v>188</v>
      </c>
      <c r="B471" s="136" t="s">
        <v>1255</v>
      </c>
      <c r="C471" s="14">
        <v>1</v>
      </c>
      <c r="D471" s="13">
        <v>2010</v>
      </c>
      <c r="E471" s="13">
        <v>2153</v>
      </c>
      <c r="F471" s="13">
        <v>2585</v>
      </c>
      <c r="G471" s="13">
        <v>2987</v>
      </c>
      <c r="H471" s="13">
        <v>3332</v>
      </c>
      <c r="I471" s="15">
        <v>80400</v>
      </c>
      <c r="J471" s="15">
        <v>91900</v>
      </c>
      <c r="K471" s="15">
        <v>103400</v>
      </c>
      <c r="L471" s="15">
        <v>114900</v>
      </c>
      <c r="M471" s="15">
        <v>124100</v>
      </c>
      <c r="N471" s="15">
        <v>133300</v>
      </c>
      <c r="O471" s="15">
        <v>142400</v>
      </c>
      <c r="P471" s="15">
        <v>151600</v>
      </c>
      <c r="R471"/>
    </row>
    <row r="472" spans="1:18" s="11" customFormat="1" ht="15.75" customHeight="1" x14ac:dyDescent="0.45">
      <c r="A472" s="136" t="s">
        <v>188</v>
      </c>
      <c r="B472" s="136" t="s">
        <v>1256</v>
      </c>
      <c r="C472" s="14">
        <v>0.9</v>
      </c>
      <c r="D472" s="13">
        <v>1809</v>
      </c>
      <c r="E472" s="13">
        <v>1938</v>
      </c>
      <c r="F472" s="13">
        <v>2326</v>
      </c>
      <c r="G472" s="13">
        <v>2688</v>
      </c>
      <c r="H472" s="13">
        <v>2999</v>
      </c>
      <c r="I472" s="15">
        <v>72360</v>
      </c>
      <c r="J472" s="15">
        <v>82710</v>
      </c>
      <c r="K472" s="15">
        <v>93060</v>
      </c>
      <c r="L472" s="15">
        <v>103410</v>
      </c>
      <c r="M472" s="15">
        <v>111690</v>
      </c>
      <c r="N472" s="15">
        <v>119970</v>
      </c>
      <c r="O472" s="15">
        <v>128160</v>
      </c>
      <c r="P472" s="15">
        <v>136440</v>
      </c>
      <c r="R472"/>
    </row>
    <row r="473" spans="1:18" s="11" customFormat="1" ht="15.75" customHeight="1" x14ac:dyDescent="0.45">
      <c r="A473" s="136" t="s">
        <v>188</v>
      </c>
      <c r="B473" s="136" t="s">
        <v>1257</v>
      </c>
      <c r="C473" s="14">
        <v>0.8</v>
      </c>
      <c r="D473" s="13">
        <v>1608</v>
      </c>
      <c r="E473" s="13">
        <v>1723</v>
      </c>
      <c r="F473" s="13">
        <v>2068</v>
      </c>
      <c r="G473" s="13">
        <v>2390</v>
      </c>
      <c r="H473" s="13">
        <v>2666</v>
      </c>
      <c r="I473" s="13">
        <v>64320</v>
      </c>
      <c r="J473" s="13">
        <v>73520</v>
      </c>
      <c r="K473" s="13">
        <v>82720</v>
      </c>
      <c r="L473" s="13">
        <v>91920</v>
      </c>
      <c r="M473" s="13">
        <v>99280</v>
      </c>
      <c r="N473" s="13">
        <v>106640</v>
      </c>
      <c r="O473" s="13">
        <v>113920</v>
      </c>
      <c r="P473" s="13">
        <v>121280</v>
      </c>
      <c r="R473"/>
    </row>
    <row r="474" spans="1:18" s="11" customFormat="1" ht="15.75" customHeight="1" x14ac:dyDescent="0.45">
      <c r="A474" s="136" t="s">
        <v>188</v>
      </c>
      <c r="B474" s="136" t="s">
        <v>1258</v>
      </c>
      <c r="C474" s="14">
        <v>0.7</v>
      </c>
      <c r="D474" s="13">
        <v>1407</v>
      </c>
      <c r="E474" s="13">
        <v>1507</v>
      </c>
      <c r="F474" s="13">
        <v>1809</v>
      </c>
      <c r="G474" s="13">
        <v>2091</v>
      </c>
      <c r="H474" s="13">
        <v>2332</v>
      </c>
      <c r="I474" s="13">
        <v>56280</v>
      </c>
      <c r="J474" s="13">
        <v>64329.999999999993</v>
      </c>
      <c r="K474" s="13">
        <v>72380</v>
      </c>
      <c r="L474" s="13">
        <v>80430</v>
      </c>
      <c r="M474" s="13">
        <v>86870</v>
      </c>
      <c r="N474" s="13">
        <v>93310</v>
      </c>
      <c r="O474" s="13">
        <v>99680</v>
      </c>
      <c r="P474" s="13">
        <v>106120</v>
      </c>
      <c r="R474"/>
    </row>
    <row r="475" spans="1:18" s="11" customFormat="1" ht="15.75" customHeight="1" x14ac:dyDescent="0.45">
      <c r="A475" s="136" t="s">
        <v>188</v>
      </c>
      <c r="B475" s="136" t="s">
        <v>1259</v>
      </c>
      <c r="C475" s="14">
        <v>0.6</v>
      </c>
      <c r="D475" s="13">
        <v>1206</v>
      </c>
      <c r="E475" s="13">
        <v>1292</v>
      </c>
      <c r="F475" s="13">
        <v>1551</v>
      </c>
      <c r="G475" s="13">
        <v>1792</v>
      </c>
      <c r="H475" s="13">
        <v>1999</v>
      </c>
      <c r="I475" s="15">
        <v>48240</v>
      </c>
      <c r="J475" s="15">
        <v>55140</v>
      </c>
      <c r="K475" s="15">
        <v>62040</v>
      </c>
      <c r="L475" s="15">
        <v>68940</v>
      </c>
      <c r="M475" s="15">
        <v>74460</v>
      </c>
      <c r="N475" s="15">
        <v>79980</v>
      </c>
      <c r="O475" s="15">
        <v>85440</v>
      </c>
      <c r="P475" s="15">
        <v>90960</v>
      </c>
      <c r="R475"/>
    </row>
    <row r="476" spans="1:18" s="11" customFormat="1" ht="15.75" customHeight="1" x14ac:dyDescent="0.45">
      <c r="A476" s="136" t="s">
        <v>188</v>
      </c>
      <c r="B476" s="136" t="s">
        <v>1260</v>
      </c>
      <c r="C476" s="14">
        <v>0.55000000000000004</v>
      </c>
      <c r="D476" s="13">
        <v>1105</v>
      </c>
      <c r="E476" s="13">
        <v>1184</v>
      </c>
      <c r="F476" s="13">
        <v>1421</v>
      </c>
      <c r="G476" s="13">
        <v>1643</v>
      </c>
      <c r="H476" s="13">
        <v>1832</v>
      </c>
      <c r="I476" s="15">
        <v>44220</v>
      </c>
      <c r="J476" s="15">
        <v>50545.000000000007</v>
      </c>
      <c r="K476" s="15">
        <v>56870.000000000007</v>
      </c>
      <c r="L476" s="15">
        <v>63195.000000000007</v>
      </c>
      <c r="M476" s="15">
        <v>68255</v>
      </c>
      <c r="N476" s="15">
        <v>73315</v>
      </c>
      <c r="O476" s="15">
        <v>78320</v>
      </c>
      <c r="P476" s="15">
        <v>83380</v>
      </c>
      <c r="R476"/>
    </row>
    <row r="477" spans="1:18" s="11" customFormat="1" ht="15.75" customHeight="1" x14ac:dyDescent="0.45">
      <c r="A477" s="136" t="s">
        <v>188</v>
      </c>
      <c r="B477" s="136" t="s">
        <v>1261</v>
      </c>
      <c r="C477" s="14">
        <v>0.5</v>
      </c>
      <c r="D477" s="13">
        <v>1005</v>
      </c>
      <c r="E477" s="13">
        <v>1076</v>
      </c>
      <c r="F477" s="13">
        <v>1292</v>
      </c>
      <c r="G477" s="13">
        <v>1493</v>
      </c>
      <c r="H477" s="13">
        <v>1666</v>
      </c>
      <c r="I477" s="13">
        <v>40200</v>
      </c>
      <c r="J477" s="13">
        <v>45950</v>
      </c>
      <c r="K477" s="13">
        <v>51700</v>
      </c>
      <c r="L477" s="13">
        <v>57450</v>
      </c>
      <c r="M477" s="13">
        <v>62050</v>
      </c>
      <c r="N477" s="16">
        <v>66650</v>
      </c>
      <c r="O477" s="16">
        <v>71200</v>
      </c>
      <c r="P477" s="16">
        <v>75800</v>
      </c>
      <c r="R477"/>
    </row>
    <row r="478" spans="1:18" s="11" customFormat="1" ht="15.75" customHeight="1" x14ac:dyDescent="0.45">
      <c r="A478" s="136" t="s">
        <v>188</v>
      </c>
      <c r="B478" s="136" t="s">
        <v>1262</v>
      </c>
      <c r="C478" s="14">
        <v>0.45</v>
      </c>
      <c r="D478" s="13">
        <v>904</v>
      </c>
      <c r="E478" s="13">
        <v>969</v>
      </c>
      <c r="F478" s="13">
        <v>1163</v>
      </c>
      <c r="G478" s="13">
        <v>1344</v>
      </c>
      <c r="H478" s="13">
        <v>1499</v>
      </c>
      <c r="I478" s="15">
        <v>36180</v>
      </c>
      <c r="J478" s="15">
        <v>41355</v>
      </c>
      <c r="K478" s="15">
        <v>46530</v>
      </c>
      <c r="L478" s="15">
        <v>51705</v>
      </c>
      <c r="M478" s="15">
        <v>55845</v>
      </c>
      <c r="N478" s="15">
        <v>59985</v>
      </c>
      <c r="O478" s="15">
        <v>64080</v>
      </c>
      <c r="P478" s="15">
        <v>68220</v>
      </c>
      <c r="R478"/>
    </row>
    <row r="479" spans="1:18" s="11" customFormat="1" ht="15.75" customHeight="1" x14ac:dyDescent="0.45">
      <c r="A479" s="136" t="s">
        <v>188</v>
      </c>
      <c r="B479" s="136" t="s">
        <v>1263</v>
      </c>
      <c r="C479" s="14">
        <v>0.4</v>
      </c>
      <c r="D479" s="13">
        <v>804</v>
      </c>
      <c r="E479" s="13">
        <v>861</v>
      </c>
      <c r="F479" s="13">
        <v>1034</v>
      </c>
      <c r="G479" s="13">
        <v>1195</v>
      </c>
      <c r="H479" s="13">
        <v>1333</v>
      </c>
      <c r="I479" s="13">
        <v>32160</v>
      </c>
      <c r="J479" s="13">
        <v>36760</v>
      </c>
      <c r="K479" s="13">
        <v>41360</v>
      </c>
      <c r="L479" s="13">
        <v>45960</v>
      </c>
      <c r="M479" s="13">
        <v>49640</v>
      </c>
      <c r="N479" s="16">
        <v>53320</v>
      </c>
      <c r="O479" s="16">
        <v>56960</v>
      </c>
      <c r="P479" s="16">
        <v>60640</v>
      </c>
      <c r="R479"/>
    </row>
    <row r="480" spans="1:18" s="11" customFormat="1" ht="15.75" customHeight="1" x14ac:dyDescent="0.45">
      <c r="A480" s="136" t="s">
        <v>188</v>
      </c>
      <c r="B480" s="136" t="s">
        <v>1264</v>
      </c>
      <c r="C480" s="14">
        <v>0.3</v>
      </c>
      <c r="D480" s="13">
        <v>603</v>
      </c>
      <c r="E480" s="13">
        <v>646</v>
      </c>
      <c r="F480" s="13">
        <v>775</v>
      </c>
      <c r="G480" s="13">
        <v>896</v>
      </c>
      <c r="H480" s="13">
        <v>999</v>
      </c>
      <c r="I480" s="13">
        <v>24120</v>
      </c>
      <c r="J480" s="13">
        <v>27570</v>
      </c>
      <c r="K480" s="13">
        <v>31020</v>
      </c>
      <c r="L480" s="13">
        <v>34470</v>
      </c>
      <c r="M480" s="13">
        <v>37230</v>
      </c>
      <c r="N480" s="16">
        <v>39990</v>
      </c>
      <c r="O480" s="16">
        <v>42720</v>
      </c>
      <c r="P480" s="16">
        <v>45480</v>
      </c>
      <c r="R480"/>
    </row>
    <row r="481" spans="1:18" s="11" customFormat="1" ht="15.75" customHeight="1" x14ac:dyDescent="0.45">
      <c r="A481" s="136" t="s">
        <v>188</v>
      </c>
      <c r="B481" s="136" t="s">
        <v>1265</v>
      </c>
      <c r="C481" s="14">
        <v>0.2</v>
      </c>
      <c r="D481" s="13">
        <v>402</v>
      </c>
      <c r="E481" s="13">
        <v>430</v>
      </c>
      <c r="F481" s="13">
        <v>517</v>
      </c>
      <c r="G481" s="13">
        <v>597</v>
      </c>
      <c r="H481" s="13">
        <v>666</v>
      </c>
      <c r="I481" s="15">
        <v>16080</v>
      </c>
      <c r="J481" s="15">
        <v>18380</v>
      </c>
      <c r="K481" s="15">
        <v>20680</v>
      </c>
      <c r="L481" s="15">
        <v>22980</v>
      </c>
      <c r="M481" s="15">
        <v>24820</v>
      </c>
      <c r="N481" s="15">
        <v>26660</v>
      </c>
      <c r="O481" s="15">
        <v>28480</v>
      </c>
      <c r="P481" s="15">
        <v>30320</v>
      </c>
      <c r="R481"/>
    </row>
    <row r="482" spans="1:18" s="11" customFormat="1" ht="15.75" customHeight="1" x14ac:dyDescent="0.45">
      <c r="A482" s="136" t="s">
        <v>189</v>
      </c>
      <c r="B482" s="136" t="s">
        <v>1266</v>
      </c>
      <c r="C482" s="14">
        <v>1.2</v>
      </c>
      <c r="D482" s="13">
        <v>2739</v>
      </c>
      <c r="E482" s="13">
        <v>2935</v>
      </c>
      <c r="F482" s="13">
        <v>3522</v>
      </c>
      <c r="G482" s="13">
        <v>4069</v>
      </c>
      <c r="H482" s="13">
        <v>4539</v>
      </c>
      <c r="I482" s="15">
        <v>109560</v>
      </c>
      <c r="J482" s="15">
        <v>125280</v>
      </c>
      <c r="K482" s="15">
        <v>140880</v>
      </c>
      <c r="L482" s="15">
        <v>156480</v>
      </c>
      <c r="M482" s="15">
        <v>169080</v>
      </c>
      <c r="N482" s="15">
        <v>181560</v>
      </c>
      <c r="O482" s="15">
        <v>194040</v>
      </c>
      <c r="P482" s="15">
        <v>206640</v>
      </c>
      <c r="R482"/>
    </row>
    <row r="483" spans="1:18" s="11" customFormat="1" ht="15.75" customHeight="1" x14ac:dyDescent="0.45">
      <c r="A483" s="136" t="s">
        <v>189</v>
      </c>
      <c r="B483" s="136" t="s">
        <v>1267</v>
      </c>
      <c r="C483" s="14">
        <v>1.1000000000000001</v>
      </c>
      <c r="D483" s="13">
        <v>2510</v>
      </c>
      <c r="E483" s="13">
        <v>2690</v>
      </c>
      <c r="F483" s="13">
        <v>3228</v>
      </c>
      <c r="G483" s="13">
        <v>3730</v>
      </c>
      <c r="H483" s="13">
        <v>4160</v>
      </c>
      <c r="I483" s="13">
        <v>100430.00000000001</v>
      </c>
      <c r="J483" s="13">
        <v>114840.00000000001</v>
      </c>
      <c r="K483" s="13">
        <v>129140.00000000001</v>
      </c>
      <c r="L483" s="13">
        <v>143440</v>
      </c>
      <c r="M483" s="13">
        <v>154990</v>
      </c>
      <c r="N483" s="13">
        <v>166430</v>
      </c>
      <c r="O483" s="13">
        <v>177870</v>
      </c>
      <c r="P483" s="13">
        <v>189420.00000000003</v>
      </c>
      <c r="R483"/>
    </row>
    <row r="484" spans="1:18" s="11" customFormat="1" ht="15.75" customHeight="1" x14ac:dyDescent="0.45">
      <c r="A484" s="136" t="s">
        <v>189</v>
      </c>
      <c r="B484" s="136" t="s">
        <v>1268</v>
      </c>
      <c r="C484" s="14">
        <v>1</v>
      </c>
      <c r="D484" s="13">
        <v>2282</v>
      </c>
      <c r="E484" s="13">
        <v>2446</v>
      </c>
      <c r="F484" s="13">
        <v>2935</v>
      </c>
      <c r="G484" s="13">
        <v>3391</v>
      </c>
      <c r="H484" s="13">
        <v>3782</v>
      </c>
      <c r="I484" s="13">
        <v>91300</v>
      </c>
      <c r="J484" s="13">
        <v>104400</v>
      </c>
      <c r="K484" s="13">
        <v>117400</v>
      </c>
      <c r="L484" s="13">
        <v>130400</v>
      </c>
      <c r="M484" s="13">
        <v>140900</v>
      </c>
      <c r="N484" s="13">
        <v>151300</v>
      </c>
      <c r="O484" s="13">
        <v>161700</v>
      </c>
      <c r="P484" s="13">
        <v>172200</v>
      </c>
      <c r="R484"/>
    </row>
    <row r="485" spans="1:18" s="11" customFormat="1" ht="15.75" customHeight="1" x14ac:dyDescent="0.45">
      <c r="A485" s="136" t="s">
        <v>189</v>
      </c>
      <c r="B485" s="136" t="s">
        <v>1269</v>
      </c>
      <c r="C485" s="14">
        <v>0.9</v>
      </c>
      <c r="D485" s="13">
        <v>2054</v>
      </c>
      <c r="E485" s="13">
        <v>2201</v>
      </c>
      <c r="F485" s="13">
        <v>2641</v>
      </c>
      <c r="G485" s="13">
        <v>3052</v>
      </c>
      <c r="H485" s="13">
        <v>3404</v>
      </c>
      <c r="I485" s="15">
        <v>82170</v>
      </c>
      <c r="J485" s="15">
        <v>93960</v>
      </c>
      <c r="K485" s="15">
        <v>105660</v>
      </c>
      <c r="L485" s="15">
        <v>117360</v>
      </c>
      <c r="M485" s="15">
        <v>126810</v>
      </c>
      <c r="N485" s="15">
        <v>136170</v>
      </c>
      <c r="O485" s="15">
        <v>145530</v>
      </c>
      <c r="P485" s="15">
        <v>154980</v>
      </c>
      <c r="R485"/>
    </row>
    <row r="486" spans="1:18" s="11" customFormat="1" ht="15.75" customHeight="1" x14ac:dyDescent="0.45">
      <c r="A486" s="136" t="s">
        <v>189</v>
      </c>
      <c r="B486" s="136" t="s">
        <v>1270</v>
      </c>
      <c r="C486" s="14">
        <v>0.8</v>
      </c>
      <c r="D486" s="13">
        <v>1826</v>
      </c>
      <c r="E486" s="13">
        <v>1957</v>
      </c>
      <c r="F486" s="13">
        <v>2348</v>
      </c>
      <c r="G486" s="13">
        <v>2713</v>
      </c>
      <c r="H486" s="13">
        <v>3026</v>
      </c>
      <c r="I486" s="15">
        <v>73040</v>
      </c>
      <c r="J486" s="15">
        <v>83520</v>
      </c>
      <c r="K486" s="15">
        <v>93920</v>
      </c>
      <c r="L486" s="15">
        <v>104320</v>
      </c>
      <c r="M486" s="15">
        <v>112720</v>
      </c>
      <c r="N486" s="15">
        <v>121040</v>
      </c>
      <c r="O486" s="15">
        <v>129360</v>
      </c>
      <c r="P486" s="15">
        <v>137760</v>
      </c>
      <c r="R486"/>
    </row>
    <row r="487" spans="1:18" s="11" customFormat="1" ht="15.75" customHeight="1" x14ac:dyDescent="0.45">
      <c r="A487" s="136" t="s">
        <v>189</v>
      </c>
      <c r="B487" s="136" t="s">
        <v>1271</v>
      </c>
      <c r="C487" s="14">
        <v>0.7</v>
      </c>
      <c r="D487" s="13">
        <v>1597</v>
      </c>
      <c r="E487" s="13">
        <v>1712</v>
      </c>
      <c r="F487" s="13">
        <v>2054</v>
      </c>
      <c r="G487" s="13">
        <v>2373</v>
      </c>
      <c r="H487" s="13">
        <v>2647</v>
      </c>
      <c r="I487" s="13">
        <v>63909.999999999993</v>
      </c>
      <c r="J487" s="13">
        <v>73080</v>
      </c>
      <c r="K487" s="13">
        <v>82180</v>
      </c>
      <c r="L487" s="13">
        <v>91280</v>
      </c>
      <c r="M487" s="13">
        <v>98630</v>
      </c>
      <c r="N487" s="16">
        <v>105910</v>
      </c>
      <c r="O487" s="16">
        <v>113190</v>
      </c>
      <c r="P487" s="16">
        <v>120539.99999999999</v>
      </c>
      <c r="R487"/>
    </row>
    <row r="488" spans="1:18" s="11" customFormat="1" ht="15.75" customHeight="1" x14ac:dyDescent="0.45">
      <c r="A488" s="136" t="s">
        <v>189</v>
      </c>
      <c r="B488" s="136" t="s">
        <v>1272</v>
      </c>
      <c r="C488" s="14">
        <v>0.6</v>
      </c>
      <c r="D488" s="13">
        <v>1369</v>
      </c>
      <c r="E488" s="13">
        <v>1467</v>
      </c>
      <c r="F488" s="13">
        <v>1761</v>
      </c>
      <c r="G488" s="13">
        <v>2034</v>
      </c>
      <c r="H488" s="13">
        <v>2269</v>
      </c>
      <c r="I488" s="13">
        <v>54780</v>
      </c>
      <c r="J488" s="13">
        <v>62640</v>
      </c>
      <c r="K488" s="13">
        <v>70440</v>
      </c>
      <c r="L488" s="13">
        <v>78240</v>
      </c>
      <c r="M488" s="13">
        <v>84540</v>
      </c>
      <c r="N488" s="13">
        <v>90780</v>
      </c>
      <c r="O488" s="13">
        <v>97020</v>
      </c>
      <c r="P488" s="13">
        <v>103320</v>
      </c>
      <c r="R488"/>
    </row>
    <row r="489" spans="1:18" s="11" customFormat="1" ht="15.75" customHeight="1" x14ac:dyDescent="0.45">
      <c r="A489" s="136" t="s">
        <v>189</v>
      </c>
      <c r="B489" s="136" t="s">
        <v>1273</v>
      </c>
      <c r="C489" s="14">
        <v>0.55000000000000004</v>
      </c>
      <c r="D489" s="13">
        <v>1255</v>
      </c>
      <c r="E489" s="13">
        <v>1345</v>
      </c>
      <c r="F489" s="13">
        <v>1614</v>
      </c>
      <c r="G489" s="13">
        <v>1865</v>
      </c>
      <c r="H489" s="13">
        <v>2080</v>
      </c>
      <c r="I489" s="13">
        <v>50215.000000000007</v>
      </c>
      <c r="J489" s="13">
        <v>57420.000000000007</v>
      </c>
      <c r="K489" s="13">
        <v>64570.000000000007</v>
      </c>
      <c r="L489" s="13">
        <v>71720</v>
      </c>
      <c r="M489" s="13">
        <v>77495</v>
      </c>
      <c r="N489" s="16">
        <v>83215</v>
      </c>
      <c r="O489" s="16">
        <v>88935</v>
      </c>
      <c r="P489" s="16">
        <v>94710.000000000015</v>
      </c>
      <c r="R489"/>
    </row>
    <row r="490" spans="1:18" s="11" customFormat="1" ht="15.75" customHeight="1" x14ac:dyDescent="0.45">
      <c r="A490" s="136" t="s">
        <v>189</v>
      </c>
      <c r="B490" s="136" t="s">
        <v>1274</v>
      </c>
      <c r="C490" s="14">
        <v>0.5</v>
      </c>
      <c r="D490" s="13">
        <v>1141</v>
      </c>
      <c r="E490" s="13">
        <v>1223</v>
      </c>
      <c r="F490" s="13">
        <v>1467</v>
      </c>
      <c r="G490" s="13">
        <v>1695</v>
      </c>
      <c r="H490" s="13">
        <v>1891</v>
      </c>
      <c r="I490" s="13">
        <v>45650</v>
      </c>
      <c r="J490" s="13">
        <v>52200</v>
      </c>
      <c r="K490" s="13">
        <v>58700</v>
      </c>
      <c r="L490" s="13">
        <v>65200</v>
      </c>
      <c r="M490" s="13">
        <v>70450</v>
      </c>
      <c r="N490" s="16">
        <v>75650</v>
      </c>
      <c r="O490" s="16">
        <v>80850</v>
      </c>
      <c r="P490" s="16">
        <v>86100</v>
      </c>
      <c r="R490"/>
    </row>
    <row r="491" spans="1:18" s="11" customFormat="1" ht="15.75" customHeight="1" x14ac:dyDescent="0.45">
      <c r="A491" s="136" t="s">
        <v>189</v>
      </c>
      <c r="B491" s="136" t="s">
        <v>1275</v>
      </c>
      <c r="C491" s="14">
        <v>0.45</v>
      </c>
      <c r="D491" s="13">
        <v>1027</v>
      </c>
      <c r="E491" s="13">
        <v>1100</v>
      </c>
      <c r="F491" s="13">
        <v>1320</v>
      </c>
      <c r="G491" s="13">
        <v>1526</v>
      </c>
      <c r="H491" s="13">
        <v>1702</v>
      </c>
      <c r="I491" s="13">
        <v>41085</v>
      </c>
      <c r="J491" s="13">
        <v>46980</v>
      </c>
      <c r="K491" s="13">
        <v>52830</v>
      </c>
      <c r="L491" s="13">
        <v>58680</v>
      </c>
      <c r="M491" s="13">
        <v>63405</v>
      </c>
      <c r="N491" s="16">
        <v>68085</v>
      </c>
      <c r="O491" s="16">
        <v>72765</v>
      </c>
      <c r="P491" s="16">
        <v>77490</v>
      </c>
      <c r="R491"/>
    </row>
    <row r="492" spans="1:18" s="11" customFormat="1" ht="15.75" customHeight="1" x14ac:dyDescent="0.45">
      <c r="A492" s="136" t="s">
        <v>189</v>
      </c>
      <c r="B492" s="136" t="s">
        <v>1276</v>
      </c>
      <c r="C492" s="14">
        <v>0.4</v>
      </c>
      <c r="D492" s="13">
        <v>913</v>
      </c>
      <c r="E492" s="13">
        <v>978</v>
      </c>
      <c r="F492" s="13">
        <v>1174</v>
      </c>
      <c r="G492" s="13">
        <v>1356</v>
      </c>
      <c r="H492" s="13">
        <v>1513</v>
      </c>
      <c r="I492" s="13">
        <v>36520</v>
      </c>
      <c r="J492" s="13">
        <v>41760</v>
      </c>
      <c r="K492" s="13">
        <v>46960</v>
      </c>
      <c r="L492" s="13">
        <v>52160</v>
      </c>
      <c r="M492" s="13">
        <v>56360</v>
      </c>
      <c r="N492" s="13">
        <v>60520</v>
      </c>
      <c r="O492" s="13">
        <v>64680</v>
      </c>
      <c r="P492" s="13">
        <v>68880</v>
      </c>
      <c r="R492"/>
    </row>
    <row r="493" spans="1:18" s="11" customFormat="1" ht="15.75" customHeight="1" x14ac:dyDescent="0.45">
      <c r="A493" s="136" t="s">
        <v>189</v>
      </c>
      <c r="B493" s="136" t="s">
        <v>1277</v>
      </c>
      <c r="C493" s="14">
        <v>0.3</v>
      </c>
      <c r="D493" s="13">
        <v>684</v>
      </c>
      <c r="E493" s="13">
        <v>733</v>
      </c>
      <c r="F493" s="13">
        <v>880</v>
      </c>
      <c r="G493" s="13">
        <v>1017</v>
      </c>
      <c r="H493" s="13">
        <v>1134</v>
      </c>
      <c r="I493" s="13">
        <v>27390</v>
      </c>
      <c r="J493" s="13">
        <v>31320</v>
      </c>
      <c r="K493" s="13">
        <v>35220</v>
      </c>
      <c r="L493" s="13">
        <v>39120</v>
      </c>
      <c r="M493" s="13">
        <v>42270</v>
      </c>
      <c r="N493" s="13">
        <v>45390</v>
      </c>
      <c r="O493" s="13">
        <v>48510</v>
      </c>
      <c r="P493" s="13">
        <v>51660</v>
      </c>
      <c r="R493"/>
    </row>
    <row r="494" spans="1:18" s="11" customFormat="1" ht="15.75" customHeight="1" x14ac:dyDescent="0.45">
      <c r="A494" s="136" t="s">
        <v>189</v>
      </c>
      <c r="B494" s="136" t="s">
        <v>1278</v>
      </c>
      <c r="C494" s="14">
        <v>0.2</v>
      </c>
      <c r="D494" s="13">
        <v>456</v>
      </c>
      <c r="E494" s="13">
        <v>489</v>
      </c>
      <c r="F494" s="13">
        <v>587</v>
      </c>
      <c r="G494" s="13">
        <v>678</v>
      </c>
      <c r="H494" s="13">
        <v>756</v>
      </c>
      <c r="I494" s="13">
        <v>18260</v>
      </c>
      <c r="J494" s="13">
        <v>20880</v>
      </c>
      <c r="K494" s="13">
        <v>23480</v>
      </c>
      <c r="L494" s="13">
        <v>26080</v>
      </c>
      <c r="M494" s="13">
        <v>28180</v>
      </c>
      <c r="N494" s="13">
        <v>30260</v>
      </c>
      <c r="O494" s="13">
        <v>32340</v>
      </c>
      <c r="P494" s="13">
        <v>34440</v>
      </c>
      <c r="R494"/>
    </row>
    <row r="495" spans="1:18" s="11" customFormat="1" ht="15.75" customHeight="1" x14ac:dyDescent="0.45">
      <c r="A495" s="136" t="s">
        <v>190</v>
      </c>
      <c r="B495" s="136" t="s">
        <v>1279</v>
      </c>
      <c r="C495" s="14">
        <v>1.2</v>
      </c>
      <c r="D495" s="13">
        <v>2046</v>
      </c>
      <c r="E495" s="13">
        <v>2193</v>
      </c>
      <c r="F495" s="13">
        <v>2631</v>
      </c>
      <c r="G495" s="13">
        <v>3039</v>
      </c>
      <c r="H495" s="13">
        <v>3390</v>
      </c>
      <c r="I495" s="15">
        <v>81840</v>
      </c>
      <c r="J495" s="15">
        <v>93600</v>
      </c>
      <c r="K495" s="15">
        <v>105240</v>
      </c>
      <c r="L495" s="15">
        <v>116880</v>
      </c>
      <c r="M495" s="15">
        <v>126240</v>
      </c>
      <c r="N495" s="15">
        <v>135600</v>
      </c>
      <c r="O495" s="15">
        <v>144960</v>
      </c>
      <c r="P495" s="15">
        <v>154320</v>
      </c>
      <c r="R495"/>
    </row>
    <row r="496" spans="1:18" s="11" customFormat="1" ht="15.75" customHeight="1" x14ac:dyDescent="0.45">
      <c r="A496" s="136" t="s">
        <v>190</v>
      </c>
      <c r="B496" s="136" t="s">
        <v>1280</v>
      </c>
      <c r="C496" s="14">
        <v>1.1000000000000001</v>
      </c>
      <c r="D496" s="13">
        <v>1875</v>
      </c>
      <c r="E496" s="13">
        <v>2010</v>
      </c>
      <c r="F496" s="13">
        <v>2411</v>
      </c>
      <c r="G496" s="13">
        <v>2785</v>
      </c>
      <c r="H496" s="13">
        <v>3107</v>
      </c>
      <c r="I496" s="15">
        <v>75020</v>
      </c>
      <c r="J496" s="15">
        <v>85800</v>
      </c>
      <c r="K496" s="15">
        <v>96470.000000000015</v>
      </c>
      <c r="L496" s="15">
        <v>107140.00000000001</v>
      </c>
      <c r="M496" s="15">
        <v>115720.00000000001</v>
      </c>
      <c r="N496" s="15">
        <v>124300.00000000001</v>
      </c>
      <c r="O496" s="15">
        <v>132880</v>
      </c>
      <c r="P496" s="15">
        <v>141460</v>
      </c>
      <c r="R496"/>
    </row>
    <row r="497" spans="1:18" s="11" customFormat="1" ht="15.75" customHeight="1" x14ac:dyDescent="0.45">
      <c r="A497" s="136" t="s">
        <v>190</v>
      </c>
      <c r="B497" s="136" t="s">
        <v>1281</v>
      </c>
      <c r="C497" s="14">
        <v>1</v>
      </c>
      <c r="D497" s="13">
        <v>1705</v>
      </c>
      <c r="E497" s="13">
        <v>1827</v>
      </c>
      <c r="F497" s="13">
        <v>2192</v>
      </c>
      <c r="G497" s="13">
        <v>2532</v>
      </c>
      <c r="H497" s="13">
        <v>2825</v>
      </c>
      <c r="I497" s="13">
        <v>68200</v>
      </c>
      <c r="J497" s="13">
        <v>78000</v>
      </c>
      <c r="K497" s="13">
        <v>87700</v>
      </c>
      <c r="L497" s="13">
        <v>97400</v>
      </c>
      <c r="M497" s="13">
        <v>105200</v>
      </c>
      <c r="N497" s="16">
        <v>113000</v>
      </c>
      <c r="O497" s="16">
        <v>120800</v>
      </c>
      <c r="P497" s="16">
        <v>128600</v>
      </c>
      <c r="R497"/>
    </row>
    <row r="498" spans="1:18" s="11" customFormat="1" ht="15.75" customHeight="1" x14ac:dyDescent="0.45">
      <c r="A498" s="136" t="s">
        <v>190</v>
      </c>
      <c r="B498" s="136" t="s">
        <v>1282</v>
      </c>
      <c r="C498" s="14">
        <v>0.9</v>
      </c>
      <c r="D498" s="13">
        <v>1534</v>
      </c>
      <c r="E498" s="13">
        <v>1644</v>
      </c>
      <c r="F498" s="13">
        <v>1973</v>
      </c>
      <c r="G498" s="13">
        <v>2279</v>
      </c>
      <c r="H498" s="13">
        <v>2542</v>
      </c>
      <c r="I498" s="15">
        <v>61380</v>
      </c>
      <c r="J498" s="15">
        <v>70200</v>
      </c>
      <c r="K498" s="15">
        <v>78930</v>
      </c>
      <c r="L498" s="15">
        <v>87660</v>
      </c>
      <c r="M498" s="15">
        <v>94680</v>
      </c>
      <c r="N498" s="15">
        <v>101700</v>
      </c>
      <c r="O498" s="15">
        <v>108720</v>
      </c>
      <c r="P498" s="15">
        <v>115740</v>
      </c>
      <c r="R498"/>
    </row>
    <row r="499" spans="1:18" s="11" customFormat="1" ht="15.75" customHeight="1" x14ac:dyDescent="0.45">
      <c r="A499" s="136" t="s">
        <v>190</v>
      </c>
      <c r="B499" s="136" t="s">
        <v>1283</v>
      </c>
      <c r="C499" s="14">
        <v>0.8</v>
      </c>
      <c r="D499" s="13">
        <v>1364</v>
      </c>
      <c r="E499" s="13">
        <v>1462</v>
      </c>
      <c r="F499" s="13">
        <v>1754</v>
      </c>
      <c r="G499" s="13">
        <v>2026</v>
      </c>
      <c r="H499" s="13">
        <v>2260</v>
      </c>
      <c r="I499" s="13">
        <v>54560</v>
      </c>
      <c r="J499" s="13">
        <v>62400</v>
      </c>
      <c r="K499" s="13">
        <v>70160</v>
      </c>
      <c r="L499" s="13">
        <v>77920</v>
      </c>
      <c r="M499" s="13">
        <v>84160</v>
      </c>
      <c r="N499" s="16">
        <v>90400</v>
      </c>
      <c r="O499" s="16">
        <v>96640</v>
      </c>
      <c r="P499" s="16">
        <v>102880</v>
      </c>
      <c r="R499"/>
    </row>
    <row r="500" spans="1:18" s="11" customFormat="1" ht="15.75" customHeight="1" x14ac:dyDescent="0.45">
      <c r="A500" s="136" t="s">
        <v>190</v>
      </c>
      <c r="B500" s="136" t="s">
        <v>1284</v>
      </c>
      <c r="C500" s="14">
        <v>0.7</v>
      </c>
      <c r="D500" s="13">
        <v>1193</v>
      </c>
      <c r="E500" s="13">
        <v>1279</v>
      </c>
      <c r="F500" s="13">
        <v>1534</v>
      </c>
      <c r="G500" s="13">
        <v>1772</v>
      </c>
      <c r="H500" s="13">
        <v>1977</v>
      </c>
      <c r="I500" s="13">
        <v>47740</v>
      </c>
      <c r="J500" s="13">
        <v>54600</v>
      </c>
      <c r="K500" s="13">
        <v>61389.999999999993</v>
      </c>
      <c r="L500" s="13">
        <v>68180</v>
      </c>
      <c r="M500" s="13">
        <v>73640</v>
      </c>
      <c r="N500" s="16">
        <v>79100</v>
      </c>
      <c r="O500" s="16">
        <v>84560</v>
      </c>
      <c r="P500" s="16">
        <v>90020</v>
      </c>
      <c r="R500"/>
    </row>
    <row r="501" spans="1:18" s="11" customFormat="1" ht="15.75" customHeight="1" x14ac:dyDescent="0.45">
      <c r="A501" s="136" t="s">
        <v>190</v>
      </c>
      <c r="B501" s="136" t="s">
        <v>1285</v>
      </c>
      <c r="C501" s="14">
        <v>0.6</v>
      </c>
      <c r="D501" s="13">
        <v>1023</v>
      </c>
      <c r="E501" s="13">
        <v>1096</v>
      </c>
      <c r="F501" s="13">
        <v>1315</v>
      </c>
      <c r="G501" s="13">
        <v>1519</v>
      </c>
      <c r="H501" s="13">
        <v>1695</v>
      </c>
      <c r="I501" s="15">
        <v>40920</v>
      </c>
      <c r="J501" s="15">
        <v>46800</v>
      </c>
      <c r="K501" s="15">
        <v>52620</v>
      </c>
      <c r="L501" s="15">
        <v>58440</v>
      </c>
      <c r="M501" s="15">
        <v>63120</v>
      </c>
      <c r="N501" s="15">
        <v>67800</v>
      </c>
      <c r="O501" s="15">
        <v>72480</v>
      </c>
      <c r="P501" s="15">
        <v>77160</v>
      </c>
      <c r="R501"/>
    </row>
    <row r="502" spans="1:18" s="11" customFormat="1" ht="15.75" customHeight="1" x14ac:dyDescent="0.45">
      <c r="A502" s="136" t="s">
        <v>190</v>
      </c>
      <c r="B502" s="136" t="s">
        <v>1286</v>
      </c>
      <c r="C502" s="14">
        <v>0.55000000000000004</v>
      </c>
      <c r="D502" s="13">
        <v>937</v>
      </c>
      <c r="E502" s="13">
        <v>1005</v>
      </c>
      <c r="F502" s="13">
        <v>1205</v>
      </c>
      <c r="G502" s="13">
        <v>1392</v>
      </c>
      <c r="H502" s="13">
        <v>1553</v>
      </c>
      <c r="I502" s="15">
        <v>37510</v>
      </c>
      <c r="J502" s="15">
        <v>42900</v>
      </c>
      <c r="K502" s="15">
        <v>48235.000000000007</v>
      </c>
      <c r="L502" s="15">
        <v>53570.000000000007</v>
      </c>
      <c r="M502" s="15">
        <v>57860.000000000007</v>
      </c>
      <c r="N502" s="15">
        <v>62150.000000000007</v>
      </c>
      <c r="O502" s="15">
        <v>66440</v>
      </c>
      <c r="P502" s="15">
        <v>70730</v>
      </c>
      <c r="R502"/>
    </row>
    <row r="503" spans="1:18" s="11" customFormat="1" ht="15.75" customHeight="1" x14ac:dyDescent="0.45">
      <c r="A503" s="136" t="s">
        <v>190</v>
      </c>
      <c r="B503" s="136" t="s">
        <v>1287</v>
      </c>
      <c r="C503" s="14">
        <v>0.5</v>
      </c>
      <c r="D503" s="13">
        <v>852</v>
      </c>
      <c r="E503" s="13">
        <v>913</v>
      </c>
      <c r="F503" s="13">
        <v>1096</v>
      </c>
      <c r="G503" s="13">
        <v>1266</v>
      </c>
      <c r="H503" s="13">
        <v>1412</v>
      </c>
      <c r="I503" s="13">
        <v>34100</v>
      </c>
      <c r="J503" s="13">
        <v>39000</v>
      </c>
      <c r="K503" s="13">
        <v>43850</v>
      </c>
      <c r="L503" s="13">
        <v>48700</v>
      </c>
      <c r="M503" s="13">
        <v>52600</v>
      </c>
      <c r="N503" s="13">
        <v>56500</v>
      </c>
      <c r="O503" s="13">
        <v>60400</v>
      </c>
      <c r="P503" s="13">
        <v>64300</v>
      </c>
      <c r="R503"/>
    </row>
    <row r="504" spans="1:18" s="11" customFormat="1" ht="15.75" customHeight="1" x14ac:dyDescent="0.45">
      <c r="A504" s="136" t="s">
        <v>190</v>
      </c>
      <c r="B504" s="136" t="s">
        <v>1288</v>
      </c>
      <c r="C504" s="14">
        <v>0.45</v>
      </c>
      <c r="D504" s="13">
        <v>767</v>
      </c>
      <c r="E504" s="13">
        <v>822</v>
      </c>
      <c r="F504" s="13">
        <v>986</v>
      </c>
      <c r="G504" s="13">
        <v>1139</v>
      </c>
      <c r="H504" s="13">
        <v>1271</v>
      </c>
      <c r="I504" s="13">
        <v>30690</v>
      </c>
      <c r="J504" s="13">
        <v>35100</v>
      </c>
      <c r="K504" s="13">
        <v>39465</v>
      </c>
      <c r="L504" s="13">
        <v>43830</v>
      </c>
      <c r="M504" s="13">
        <v>47340</v>
      </c>
      <c r="N504" s="13">
        <v>50850</v>
      </c>
      <c r="O504" s="13">
        <v>54360</v>
      </c>
      <c r="P504" s="13">
        <v>57870</v>
      </c>
      <c r="R504"/>
    </row>
    <row r="505" spans="1:18" s="11" customFormat="1" ht="15.75" customHeight="1" x14ac:dyDescent="0.45">
      <c r="A505" s="136" t="s">
        <v>190</v>
      </c>
      <c r="B505" s="136" t="s">
        <v>1289</v>
      </c>
      <c r="C505" s="14">
        <v>0.4</v>
      </c>
      <c r="D505" s="13">
        <v>682</v>
      </c>
      <c r="E505" s="13">
        <v>731</v>
      </c>
      <c r="F505" s="13">
        <v>877</v>
      </c>
      <c r="G505" s="13">
        <v>1013</v>
      </c>
      <c r="H505" s="13">
        <v>1130</v>
      </c>
      <c r="I505" s="15">
        <v>27280</v>
      </c>
      <c r="J505" s="15">
        <v>31200</v>
      </c>
      <c r="K505" s="15">
        <v>35080</v>
      </c>
      <c r="L505" s="15">
        <v>38960</v>
      </c>
      <c r="M505" s="15">
        <v>42080</v>
      </c>
      <c r="N505" s="15">
        <v>45200</v>
      </c>
      <c r="O505" s="15">
        <v>48320</v>
      </c>
      <c r="P505" s="15">
        <v>51440</v>
      </c>
      <c r="R505"/>
    </row>
    <row r="506" spans="1:18" s="11" customFormat="1" ht="15.75" customHeight="1" x14ac:dyDescent="0.45">
      <c r="A506" s="136" t="s">
        <v>190</v>
      </c>
      <c r="B506" s="136" t="s">
        <v>1290</v>
      </c>
      <c r="C506" s="14">
        <v>0.3</v>
      </c>
      <c r="D506" s="13">
        <v>511</v>
      </c>
      <c r="E506" s="13">
        <v>548</v>
      </c>
      <c r="F506" s="13">
        <v>657</v>
      </c>
      <c r="G506" s="13">
        <v>759</v>
      </c>
      <c r="H506" s="13">
        <v>847</v>
      </c>
      <c r="I506" s="15">
        <v>20460</v>
      </c>
      <c r="J506" s="15">
        <v>23400</v>
      </c>
      <c r="K506" s="15">
        <v>26310</v>
      </c>
      <c r="L506" s="15">
        <v>29220</v>
      </c>
      <c r="M506" s="15">
        <v>31560</v>
      </c>
      <c r="N506" s="15">
        <v>33900</v>
      </c>
      <c r="O506" s="15">
        <v>36240</v>
      </c>
      <c r="P506" s="15">
        <v>38580</v>
      </c>
      <c r="R506"/>
    </row>
    <row r="507" spans="1:18" s="11" customFormat="1" ht="15.75" customHeight="1" x14ac:dyDescent="0.45">
      <c r="A507" s="136" t="s">
        <v>190</v>
      </c>
      <c r="B507" s="136" t="s">
        <v>1291</v>
      </c>
      <c r="C507" s="14">
        <v>0.2</v>
      </c>
      <c r="D507" s="13">
        <v>341</v>
      </c>
      <c r="E507" s="13">
        <v>365</v>
      </c>
      <c r="F507" s="13">
        <v>438</v>
      </c>
      <c r="G507" s="13">
        <v>506</v>
      </c>
      <c r="H507" s="13">
        <v>565</v>
      </c>
      <c r="I507" s="13">
        <v>13640</v>
      </c>
      <c r="J507" s="13">
        <v>15600</v>
      </c>
      <c r="K507" s="13">
        <v>17540</v>
      </c>
      <c r="L507" s="13">
        <v>19480</v>
      </c>
      <c r="M507" s="13">
        <v>21040</v>
      </c>
      <c r="N507" s="16">
        <v>22600</v>
      </c>
      <c r="O507" s="16">
        <v>24160</v>
      </c>
      <c r="P507" s="16">
        <v>25720</v>
      </c>
      <c r="R507"/>
    </row>
    <row r="508" spans="1:18" s="11" customFormat="1" ht="15.75" customHeight="1" x14ac:dyDescent="0.45">
      <c r="A508" s="136" t="s">
        <v>191</v>
      </c>
      <c r="B508" s="136" t="s">
        <v>1292</v>
      </c>
      <c r="C508" s="14">
        <v>1.2</v>
      </c>
      <c r="D508" s="13">
        <v>2046</v>
      </c>
      <c r="E508" s="13">
        <v>2193</v>
      </c>
      <c r="F508" s="13">
        <v>2631</v>
      </c>
      <c r="G508" s="13">
        <v>3039</v>
      </c>
      <c r="H508" s="13">
        <v>3390</v>
      </c>
      <c r="I508" s="15">
        <v>81840</v>
      </c>
      <c r="J508" s="15">
        <v>93600</v>
      </c>
      <c r="K508" s="15">
        <v>105240</v>
      </c>
      <c r="L508" s="15">
        <v>116880</v>
      </c>
      <c r="M508" s="15">
        <v>126240</v>
      </c>
      <c r="N508" s="15">
        <v>135600</v>
      </c>
      <c r="O508" s="15">
        <v>144960</v>
      </c>
      <c r="P508" s="15">
        <v>154320</v>
      </c>
      <c r="R508"/>
    </row>
    <row r="509" spans="1:18" s="11" customFormat="1" ht="15.75" customHeight="1" x14ac:dyDescent="0.45">
      <c r="A509" s="136" t="s">
        <v>191</v>
      </c>
      <c r="B509" s="136" t="s">
        <v>1293</v>
      </c>
      <c r="C509" s="14">
        <v>1.1000000000000001</v>
      </c>
      <c r="D509" s="13">
        <v>1875</v>
      </c>
      <c r="E509" s="13">
        <v>2010</v>
      </c>
      <c r="F509" s="13">
        <v>2411</v>
      </c>
      <c r="G509" s="13">
        <v>2785</v>
      </c>
      <c r="H509" s="13">
        <v>3107</v>
      </c>
      <c r="I509" s="13">
        <v>75020</v>
      </c>
      <c r="J509" s="13">
        <v>85800</v>
      </c>
      <c r="K509" s="13">
        <v>96470.000000000015</v>
      </c>
      <c r="L509" s="13">
        <v>107140.00000000001</v>
      </c>
      <c r="M509" s="13">
        <v>115720.00000000001</v>
      </c>
      <c r="N509" s="16">
        <v>124300.00000000001</v>
      </c>
      <c r="O509" s="16">
        <v>132880</v>
      </c>
      <c r="P509" s="16">
        <v>141460</v>
      </c>
      <c r="R509"/>
    </row>
    <row r="510" spans="1:18" s="11" customFormat="1" ht="15.75" customHeight="1" x14ac:dyDescent="0.45">
      <c r="A510" s="136" t="s">
        <v>191</v>
      </c>
      <c r="B510" s="136" t="s">
        <v>1294</v>
      </c>
      <c r="C510" s="14">
        <v>1</v>
      </c>
      <c r="D510" s="13">
        <v>1705</v>
      </c>
      <c r="E510" s="13">
        <v>1827</v>
      </c>
      <c r="F510" s="13">
        <v>2192</v>
      </c>
      <c r="G510" s="13">
        <v>2532</v>
      </c>
      <c r="H510" s="13">
        <v>2825</v>
      </c>
      <c r="I510" s="13">
        <v>68200</v>
      </c>
      <c r="J510" s="13">
        <v>78000</v>
      </c>
      <c r="K510" s="13">
        <v>87700</v>
      </c>
      <c r="L510" s="13">
        <v>97400</v>
      </c>
      <c r="M510" s="13">
        <v>105200</v>
      </c>
      <c r="N510" s="16">
        <v>113000</v>
      </c>
      <c r="O510" s="16">
        <v>120800</v>
      </c>
      <c r="P510" s="16">
        <v>128600</v>
      </c>
      <c r="R510"/>
    </row>
    <row r="511" spans="1:18" s="11" customFormat="1" ht="15.75" customHeight="1" x14ac:dyDescent="0.45">
      <c r="A511" s="136" t="s">
        <v>191</v>
      </c>
      <c r="B511" s="136" t="s">
        <v>1295</v>
      </c>
      <c r="C511" s="14">
        <v>0.9</v>
      </c>
      <c r="D511" s="13">
        <v>1534</v>
      </c>
      <c r="E511" s="13">
        <v>1644</v>
      </c>
      <c r="F511" s="13">
        <v>1973</v>
      </c>
      <c r="G511" s="13">
        <v>2279</v>
      </c>
      <c r="H511" s="13">
        <v>2542</v>
      </c>
      <c r="I511" s="13">
        <v>61380</v>
      </c>
      <c r="J511" s="13">
        <v>70200</v>
      </c>
      <c r="K511" s="13">
        <v>78930</v>
      </c>
      <c r="L511" s="13">
        <v>87660</v>
      </c>
      <c r="M511" s="13">
        <v>94680</v>
      </c>
      <c r="N511" s="16">
        <v>101700</v>
      </c>
      <c r="O511" s="16">
        <v>108720</v>
      </c>
      <c r="P511" s="16">
        <v>115740</v>
      </c>
      <c r="R511"/>
    </row>
    <row r="512" spans="1:18" s="11" customFormat="1" ht="15.75" customHeight="1" x14ac:dyDescent="0.45">
      <c r="A512" s="136" t="s">
        <v>191</v>
      </c>
      <c r="B512" s="136" t="s">
        <v>1296</v>
      </c>
      <c r="C512" s="14">
        <v>0.8</v>
      </c>
      <c r="D512" s="13">
        <v>1364</v>
      </c>
      <c r="E512" s="13">
        <v>1462</v>
      </c>
      <c r="F512" s="13">
        <v>1754</v>
      </c>
      <c r="G512" s="13">
        <v>2026</v>
      </c>
      <c r="H512" s="13">
        <v>2260</v>
      </c>
      <c r="I512" s="13">
        <v>54560</v>
      </c>
      <c r="J512" s="13">
        <v>62400</v>
      </c>
      <c r="K512" s="13">
        <v>70160</v>
      </c>
      <c r="L512" s="13">
        <v>77920</v>
      </c>
      <c r="M512" s="13">
        <v>84160</v>
      </c>
      <c r="N512" s="13">
        <v>90400</v>
      </c>
      <c r="O512" s="13">
        <v>96640</v>
      </c>
      <c r="P512" s="13">
        <v>102880</v>
      </c>
      <c r="R512"/>
    </row>
    <row r="513" spans="1:18" s="11" customFormat="1" ht="15.75" customHeight="1" x14ac:dyDescent="0.45">
      <c r="A513" s="136" t="s">
        <v>191</v>
      </c>
      <c r="B513" s="136" t="s">
        <v>1297</v>
      </c>
      <c r="C513" s="14">
        <v>0.7</v>
      </c>
      <c r="D513" s="13">
        <v>1193</v>
      </c>
      <c r="E513" s="13">
        <v>1279</v>
      </c>
      <c r="F513" s="13">
        <v>1534</v>
      </c>
      <c r="G513" s="13">
        <v>1772</v>
      </c>
      <c r="H513" s="13">
        <v>1977</v>
      </c>
      <c r="I513" s="13">
        <v>47740</v>
      </c>
      <c r="J513" s="13">
        <v>54600</v>
      </c>
      <c r="K513" s="13">
        <v>61389.999999999993</v>
      </c>
      <c r="L513" s="13">
        <v>68180</v>
      </c>
      <c r="M513" s="13">
        <v>73640</v>
      </c>
      <c r="N513" s="13">
        <v>79100</v>
      </c>
      <c r="O513" s="13">
        <v>84560</v>
      </c>
      <c r="P513" s="13">
        <v>90020</v>
      </c>
      <c r="R513"/>
    </row>
    <row r="514" spans="1:18" s="11" customFormat="1" ht="15.75" customHeight="1" x14ac:dyDescent="0.45">
      <c r="A514" s="136" t="s">
        <v>191</v>
      </c>
      <c r="B514" s="136" t="s">
        <v>1298</v>
      </c>
      <c r="C514" s="14">
        <v>0.6</v>
      </c>
      <c r="D514" s="13">
        <v>1023</v>
      </c>
      <c r="E514" s="13">
        <v>1096</v>
      </c>
      <c r="F514" s="13">
        <v>1315</v>
      </c>
      <c r="G514" s="13">
        <v>1519</v>
      </c>
      <c r="H514" s="13">
        <v>1695</v>
      </c>
      <c r="I514" s="13">
        <v>40920</v>
      </c>
      <c r="J514" s="13">
        <v>46800</v>
      </c>
      <c r="K514" s="13">
        <v>52620</v>
      </c>
      <c r="L514" s="13">
        <v>58440</v>
      </c>
      <c r="M514" s="13">
        <v>63120</v>
      </c>
      <c r="N514" s="13">
        <v>67800</v>
      </c>
      <c r="O514" s="13">
        <v>72480</v>
      </c>
      <c r="P514" s="13">
        <v>77160</v>
      </c>
      <c r="R514"/>
    </row>
    <row r="515" spans="1:18" s="11" customFormat="1" ht="15.75" customHeight="1" x14ac:dyDescent="0.45">
      <c r="A515" s="136" t="s">
        <v>191</v>
      </c>
      <c r="B515" s="136" t="s">
        <v>1299</v>
      </c>
      <c r="C515" s="14">
        <v>0.55000000000000004</v>
      </c>
      <c r="D515" s="13">
        <v>937</v>
      </c>
      <c r="E515" s="13">
        <v>1005</v>
      </c>
      <c r="F515" s="13">
        <v>1205</v>
      </c>
      <c r="G515" s="13">
        <v>1392</v>
      </c>
      <c r="H515" s="13">
        <v>1553</v>
      </c>
      <c r="I515" s="15">
        <v>37510</v>
      </c>
      <c r="J515" s="15">
        <v>42900</v>
      </c>
      <c r="K515" s="15">
        <v>48235.000000000007</v>
      </c>
      <c r="L515" s="15">
        <v>53570.000000000007</v>
      </c>
      <c r="M515" s="15">
        <v>57860.000000000007</v>
      </c>
      <c r="N515" s="15">
        <v>62150.000000000007</v>
      </c>
      <c r="O515" s="15">
        <v>66440</v>
      </c>
      <c r="P515" s="15">
        <v>70730</v>
      </c>
      <c r="R515"/>
    </row>
    <row r="516" spans="1:18" s="11" customFormat="1" ht="15.75" customHeight="1" x14ac:dyDescent="0.45">
      <c r="A516" s="136" t="s">
        <v>191</v>
      </c>
      <c r="B516" s="136" t="s">
        <v>1300</v>
      </c>
      <c r="C516" s="14">
        <v>0.5</v>
      </c>
      <c r="D516" s="13">
        <v>852</v>
      </c>
      <c r="E516" s="13">
        <v>913</v>
      </c>
      <c r="F516" s="13">
        <v>1096</v>
      </c>
      <c r="G516" s="13">
        <v>1266</v>
      </c>
      <c r="H516" s="13">
        <v>1412</v>
      </c>
      <c r="I516" s="15">
        <v>34100</v>
      </c>
      <c r="J516" s="15">
        <v>39000</v>
      </c>
      <c r="K516" s="15">
        <v>43850</v>
      </c>
      <c r="L516" s="15">
        <v>48700</v>
      </c>
      <c r="M516" s="15">
        <v>52600</v>
      </c>
      <c r="N516" s="15">
        <v>56500</v>
      </c>
      <c r="O516" s="15">
        <v>60400</v>
      </c>
      <c r="P516" s="15">
        <v>64300</v>
      </c>
      <c r="R516"/>
    </row>
    <row r="517" spans="1:18" s="11" customFormat="1" ht="15.75" customHeight="1" x14ac:dyDescent="0.45">
      <c r="A517" s="136" t="s">
        <v>191</v>
      </c>
      <c r="B517" s="136" t="s">
        <v>1301</v>
      </c>
      <c r="C517" s="14">
        <v>0.45</v>
      </c>
      <c r="D517" s="13">
        <v>767</v>
      </c>
      <c r="E517" s="13">
        <v>822</v>
      </c>
      <c r="F517" s="13">
        <v>986</v>
      </c>
      <c r="G517" s="13">
        <v>1139</v>
      </c>
      <c r="H517" s="13">
        <v>1271</v>
      </c>
      <c r="I517" s="13">
        <v>30690</v>
      </c>
      <c r="J517" s="13">
        <v>35100</v>
      </c>
      <c r="K517" s="13">
        <v>39465</v>
      </c>
      <c r="L517" s="13">
        <v>43830</v>
      </c>
      <c r="M517" s="13">
        <v>47340</v>
      </c>
      <c r="N517" s="16">
        <v>50850</v>
      </c>
      <c r="O517" s="16">
        <v>54360</v>
      </c>
      <c r="P517" s="16">
        <v>57870</v>
      </c>
      <c r="R517"/>
    </row>
    <row r="518" spans="1:18" s="11" customFormat="1" ht="15.75" customHeight="1" x14ac:dyDescent="0.45">
      <c r="A518" s="136" t="s">
        <v>191</v>
      </c>
      <c r="B518" s="136" t="s">
        <v>1302</v>
      </c>
      <c r="C518" s="14">
        <v>0.4</v>
      </c>
      <c r="D518" s="13">
        <v>682</v>
      </c>
      <c r="E518" s="13">
        <v>731</v>
      </c>
      <c r="F518" s="13">
        <v>877</v>
      </c>
      <c r="G518" s="13">
        <v>1013</v>
      </c>
      <c r="H518" s="13">
        <v>1130</v>
      </c>
      <c r="I518" s="15">
        <v>27280</v>
      </c>
      <c r="J518" s="15">
        <v>31200</v>
      </c>
      <c r="K518" s="15">
        <v>35080</v>
      </c>
      <c r="L518" s="15">
        <v>38960</v>
      </c>
      <c r="M518" s="15">
        <v>42080</v>
      </c>
      <c r="N518" s="15">
        <v>45200</v>
      </c>
      <c r="O518" s="15">
        <v>48320</v>
      </c>
      <c r="P518" s="15">
        <v>51440</v>
      </c>
      <c r="R518"/>
    </row>
    <row r="519" spans="1:18" s="11" customFormat="1" ht="15.75" customHeight="1" x14ac:dyDescent="0.45">
      <c r="A519" s="136" t="s">
        <v>191</v>
      </c>
      <c r="B519" s="136" t="s">
        <v>1303</v>
      </c>
      <c r="C519" s="14">
        <v>0.3</v>
      </c>
      <c r="D519" s="13">
        <v>511</v>
      </c>
      <c r="E519" s="13">
        <v>548</v>
      </c>
      <c r="F519" s="13">
        <v>657</v>
      </c>
      <c r="G519" s="13">
        <v>759</v>
      </c>
      <c r="H519" s="13">
        <v>847</v>
      </c>
      <c r="I519" s="13">
        <v>20460</v>
      </c>
      <c r="J519" s="13">
        <v>23400</v>
      </c>
      <c r="K519" s="13">
        <v>26310</v>
      </c>
      <c r="L519" s="13">
        <v>29220</v>
      </c>
      <c r="M519" s="13">
        <v>31560</v>
      </c>
      <c r="N519" s="16">
        <v>33900</v>
      </c>
      <c r="O519" s="16">
        <v>36240</v>
      </c>
      <c r="P519" s="16">
        <v>38580</v>
      </c>
      <c r="R519"/>
    </row>
    <row r="520" spans="1:18" s="11" customFormat="1" ht="15.75" customHeight="1" x14ac:dyDescent="0.45">
      <c r="A520" s="136" t="s">
        <v>191</v>
      </c>
      <c r="B520" s="136" t="s">
        <v>1304</v>
      </c>
      <c r="C520" s="14">
        <v>0.2</v>
      </c>
      <c r="D520" s="13">
        <v>341</v>
      </c>
      <c r="E520" s="13">
        <v>365</v>
      </c>
      <c r="F520" s="13">
        <v>438</v>
      </c>
      <c r="G520" s="13">
        <v>506</v>
      </c>
      <c r="H520" s="13">
        <v>565</v>
      </c>
      <c r="I520" s="13">
        <v>13640</v>
      </c>
      <c r="J520" s="13">
        <v>15600</v>
      </c>
      <c r="K520" s="13">
        <v>17540</v>
      </c>
      <c r="L520" s="13">
        <v>19480</v>
      </c>
      <c r="M520" s="13">
        <v>21040</v>
      </c>
      <c r="N520" s="16">
        <v>22600</v>
      </c>
      <c r="O520" s="16">
        <v>24160</v>
      </c>
      <c r="P520" s="16">
        <v>25720</v>
      </c>
      <c r="R520"/>
    </row>
    <row r="521" spans="1:18" s="11" customFormat="1" ht="15.75" customHeight="1" x14ac:dyDescent="0.45">
      <c r="A521" s="136" t="s">
        <v>192</v>
      </c>
      <c r="B521" s="136" t="s">
        <v>1305</v>
      </c>
      <c r="C521" s="14">
        <v>1.2</v>
      </c>
      <c r="D521" s="13">
        <v>2046</v>
      </c>
      <c r="E521" s="13">
        <v>2193</v>
      </c>
      <c r="F521" s="13">
        <v>2631</v>
      </c>
      <c r="G521" s="13">
        <v>3039</v>
      </c>
      <c r="H521" s="13">
        <v>3390</v>
      </c>
      <c r="I521" s="13">
        <v>81840</v>
      </c>
      <c r="J521" s="13">
        <v>93600</v>
      </c>
      <c r="K521" s="13">
        <v>105240</v>
      </c>
      <c r="L521" s="13">
        <v>116880</v>
      </c>
      <c r="M521" s="13">
        <v>126240</v>
      </c>
      <c r="N521" s="16">
        <v>135600</v>
      </c>
      <c r="O521" s="16">
        <v>144960</v>
      </c>
      <c r="P521" s="16">
        <v>154320</v>
      </c>
      <c r="R521"/>
    </row>
    <row r="522" spans="1:18" s="11" customFormat="1" ht="15.75" customHeight="1" x14ac:dyDescent="0.45">
      <c r="A522" s="136" t="s">
        <v>192</v>
      </c>
      <c r="B522" s="136" t="s">
        <v>1306</v>
      </c>
      <c r="C522" s="14">
        <v>1.1000000000000001</v>
      </c>
      <c r="D522" s="13">
        <v>1875</v>
      </c>
      <c r="E522" s="13">
        <v>2010</v>
      </c>
      <c r="F522" s="13">
        <v>2411</v>
      </c>
      <c r="G522" s="13">
        <v>2785</v>
      </c>
      <c r="H522" s="13">
        <v>3107</v>
      </c>
      <c r="I522" s="13">
        <v>75020</v>
      </c>
      <c r="J522" s="13">
        <v>85800</v>
      </c>
      <c r="K522" s="13">
        <v>96470.000000000015</v>
      </c>
      <c r="L522" s="13">
        <v>107140.00000000001</v>
      </c>
      <c r="M522" s="13">
        <v>115720.00000000001</v>
      </c>
      <c r="N522" s="13">
        <v>124300.00000000001</v>
      </c>
      <c r="O522" s="13">
        <v>132880</v>
      </c>
      <c r="P522" s="13">
        <v>141460</v>
      </c>
      <c r="R522"/>
    </row>
    <row r="523" spans="1:18" s="11" customFormat="1" ht="15.75" customHeight="1" x14ac:dyDescent="0.45">
      <c r="A523" s="136" t="s">
        <v>192</v>
      </c>
      <c r="B523" s="136" t="s">
        <v>1307</v>
      </c>
      <c r="C523" s="14">
        <v>1</v>
      </c>
      <c r="D523" s="13">
        <v>1705</v>
      </c>
      <c r="E523" s="13">
        <v>1827</v>
      </c>
      <c r="F523" s="13">
        <v>2192</v>
      </c>
      <c r="G523" s="13">
        <v>2532</v>
      </c>
      <c r="H523" s="13">
        <v>2825</v>
      </c>
      <c r="I523" s="13">
        <v>68200</v>
      </c>
      <c r="J523" s="13">
        <v>78000</v>
      </c>
      <c r="K523" s="13">
        <v>87700</v>
      </c>
      <c r="L523" s="13">
        <v>97400</v>
      </c>
      <c r="M523" s="13">
        <v>105200</v>
      </c>
      <c r="N523" s="13">
        <v>113000</v>
      </c>
      <c r="O523" s="13">
        <v>120800</v>
      </c>
      <c r="P523" s="13">
        <v>128600</v>
      </c>
      <c r="R523"/>
    </row>
    <row r="524" spans="1:18" s="11" customFormat="1" ht="15.75" customHeight="1" x14ac:dyDescent="0.45">
      <c r="A524" s="136" t="s">
        <v>192</v>
      </c>
      <c r="B524" s="136" t="s">
        <v>1308</v>
      </c>
      <c r="C524" s="14">
        <v>0.9</v>
      </c>
      <c r="D524" s="13">
        <v>1534</v>
      </c>
      <c r="E524" s="13">
        <v>1644</v>
      </c>
      <c r="F524" s="13">
        <v>1973</v>
      </c>
      <c r="G524" s="13">
        <v>2279</v>
      </c>
      <c r="H524" s="13">
        <v>2542</v>
      </c>
      <c r="I524" s="13">
        <v>61380</v>
      </c>
      <c r="J524" s="13">
        <v>70200</v>
      </c>
      <c r="K524" s="13">
        <v>78930</v>
      </c>
      <c r="L524" s="13">
        <v>87660</v>
      </c>
      <c r="M524" s="13">
        <v>94680</v>
      </c>
      <c r="N524" s="13">
        <v>101700</v>
      </c>
      <c r="O524" s="13">
        <v>108720</v>
      </c>
      <c r="P524" s="13">
        <v>115740</v>
      </c>
      <c r="R524"/>
    </row>
    <row r="525" spans="1:18" s="11" customFormat="1" ht="15.75" customHeight="1" x14ac:dyDescent="0.45">
      <c r="A525" s="136" t="s">
        <v>192</v>
      </c>
      <c r="B525" s="136" t="s">
        <v>1309</v>
      </c>
      <c r="C525" s="14">
        <v>0.8</v>
      </c>
      <c r="D525" s="13">
        <v>1364</v>
      </c>
      <c r="E525" s="13">
        <v>1462</v>
      </c>
      <c r="F525" s="13">
        <v>1754</v>
      </c>
      <c r="G525" s="13">
        <v>2026</v>
      </c>
      <c r="H525" s="13">
        <v>2260</v>
      </c>
      <c r="I525" s="15">
        <v>54560</v>
      </c>
      <c r="J525" s="15">
        <v>62400</v>
      </c>
      <c r="K525" s="15">
        <v>70160</v>
      </c>
      <c r="L525" s="15">
        <v>77920</v>
      </c>
      <c r="M525" s="15">
        <v>84160</v>
      </c>
      <c r="N525" s="15">
        <v>90400</v>
      </c>
      <c r="O525" s="15">
        <v>96640</v>
      </c>
      <c r="P525" s="15">
        <v>102880</v>
      </c>
      <c r="R525"/>
    </row>
    <row r="526" spans="1:18" s="11" customFormat="1" ht="15.75" customHeight="1" x14ac:dyDescent="0.45">
      <c r="A526" s="136" t="s">
        <v>192</v>
      </c>
      <c r="B526" s="136" t="s">
        <v>1310</v>
      </c>
      <c r="C526" s="14">
        <v>0.7</v>
      </c>
      <c r="D526" s="13">
        <v>1193</v>
      </c>
      <c r="E526" s="13">
        <v>1279</v>
      </c>
      <c r="F526" s="13">
        <v>1534</v>
      </c>
      <c r="G526" s="13">
        <v>1772</v>
      </c>
      <c r="H526" s="13">
        <v>1977</v>
      </c>
      <c r="I526" s="15">
        <v>47740</v>
      </c>
      <c r="J526" s="15">
        <v>54600</v>
      </c>
      <c r="K526" s="15">
        <v>61389.999999999993</v>
      </c>
      <c r="L526" s="15">
        <v>68180</v>
      </c>
      <c r="M526" s="15">
        <v>73640</v>
      </c>
      <c r="N526" s="15">
        <v>79100</v>
      </c>
      <c r="O526" s="15">
        <v>84560</v>
      </c>
      <c r="P526" s="15">
        <v>90020</v>
      </c>
      <c r="R526"/>
    </row>
    <row r="527" spans="1:18" s="11" customFormat="1" ht="15.75" customHeight="1" x14ac:dyDescent="0.45">
      <c r="A527" s="136" t="s">
        <v>192</v>
      </c>
      <c r="B527" s="136" t="s">
        <v>1311</v>
      </c>
      <c r="C527" s="14">
        <v>0.6</v>
      </c>
      <c r="D527" s="13">
        <v>1023</v>
      </c>
      <c r="E527" s="13">
        <v>1096</v>
      </c>
      <c r="F527" s="13">
        <v>1315</v>
      </c>
      <c r="G527" s="13">
        <v>1519</v>
      </c>
      <c r="H527" s="13">
        <v>1695</v>
      </c>
      <c r="I527" s="13">
        <v>40920</v>
      </c>
      <c r="J527" s="13">
        <v>46800</v>
      </c>
      <c r="K527" s="13">
        <v>52620</v>
      </c>
      <c r="L527" s="13">
        <v>58440</v>
      </c>
      <c r="M527" s="13">
        <v>63120</v>
      </c>
      <c r="N527" s="16">
        <v>67800</v>
      </c>
      <c r="O527" s="16">
        <v>72480</v>
      </c>
      <c r="P527" s="16">
        <v>77160</v>
      </c>
      <c r="R527"/>
    </row>
    <row r="528" spans="1:18" s="11" customFormat="1" ht="15.75" customHeight="1" x14ac:dyDescent="0.45">
      <c r="A528" s="136" t="s">
        <v>192</v>
      </c>
      <c r="B528" s="136" t="s">
        <v>1312</v>
      </c>
      <c r="C528" s="14">
        <v>0.55000000000000004</v>
      </c>
      <c r="D528" s="13">
        <v>937</v>
      </c>
      <c r="E528" s="13">
        <v>1005</v>
      </c>
      <c r="F528" s="13">
        <v>1205</v>
      </c>
      <c r="G528" s="13">
        <v>1392</v>
      </c>
      <c r="H528" s="13">
        <v>1553</v>
      </c>
      <c r="I528" s="15">
        <v>37510</v>
      </c>
      <c r="J528" s="15">
        <v>42900</v>
      </c>
      <c r="K528" s="15">
        <v>48235.000000000007</v>
      </c>
      <c r="L528" s="15">
        <v>53570.000000000007</v>
      </c>
      <c r="M528" s="15">
        <v>57860.000000000007</v>
      </c>
      <c r="N528" s="15">
        <v>62150.000000000007</v>
      </c>
      <c r="O528" s="15">
        <v>66440</v>
      </c>
      <c r="P528" s="15">
        <v>70730</v>
      </c>
      <c r="R528"/>
    </row>
    <row r="529" spans="1:18" s="11" customFormat="1" ht="15.75" customHeight="1" x14ac:dyDescent="0.45">
      <c r="A529" s="136" t="s">
        <v>192</v>
      </c>
      <c r="B529" s="136" t="s">
        <v>1313</v>
      </c>
      <c r="C529" s="14">
        <v>0.5</v>
      </c>
      <c r="D529" s="13">
        <v>852</v>
      </c>
      <c r="E529" s="13">
        <v>913</v>
      </c>
      <c r="F529" s="13">
        <v>1096</v>
      </c>
      <c r="G529" s="13">
        <v>1266</v>
      </c>
      <c r="H529" s="13">
        <v>1412</v>
      </c>
      <c r="I529" s="13">
        <v>34100</v>
      </c>
      <c r="J529" s="13">
        <v>39000</v>
      </c>
      <c r="K529" s="13">
        <v>43850</v>
      </c>
      <c r="L529" s="13">
        <v>48700</v>
      </c>
      <c r="M529" s="13">
        <v>52600</v>
      </c>
      <c r="N529" s="16">
        <v>56500</v>
      </c>
      <c r="O529" s="16">
        <v>60400</v>
      </c>
      <c r="P529" s="16">
        <v>64300</v>
      </c>
      <c r="R529"/>
    </row>
    <row r="530" spans="1:18" s="11" customFormat="1" ht="15.75" customHeight="1" x14ac:dyDescent="0.45">
      <c r="A530" s="136" t="s">
        <v>192</v>
      </c>
      <c r="B530" s="136" t="s">
        <v>1314</v>
      </c>
      <c r="C530" s="14">
        <v>0.45</v>
      </c>
      <c r="D530" s="13">
        <v>767</v>
      </c>
      <c r="E530" s="13">
        <v>822</v>
      </c>
      <c r="F530" s="13">
        <v>986</v>
      </c>
      <c r="G530" s="13">
        <v>1139</v>
      </c>
      <c r="H530" s="13">
        <v>1271</v>
      </c>
      <c r="I530" s="13">
        <v>30690</v>
      </c>
      <c r="J530" s="13">
        <v>35100</v>
      </c>
      <c r="K530" s="13">
        <v>39465</v>
      </c>
      <c r="L530" s="13">
        <v>43830</v>
      </c>
      <c r="M530" s="13">
        <v>47340</v>
      </c>
      <c r="N530" s="16">
        <v>50850</v>
      </c>
      <c r="O530" s="16">
        <v>54360</v>
      </c>
      <c r="P530" s="16">
        <v>57870</v>
      </c>
      <c r="R530"/>
    </row>
    <row r="531" spans="1:18" s="11" customFormat="1" ht="15.75" customHeight="1" x14ac:dyDescent="0.45">
      <c r="A531" s="136" t="s">
        <v>192</v>
      </c>
      <c r="B531" s="136" t="s">
        <v>1315</v>
      </c>
      <c r="C531" s="14">
        <v>0.4</v>
      </c>
      <c r="D531" s="13">
        <v>682</v>
      </c>
      <c r="E531" s="13">
        <v>731</v>
      </c>
      <c r="F531" s="13">
        <v>877</v>
      </c>
      <c r="G531" s="13">
        <v>1013</v>
      </c>
      <c r="H531" s="13">
        <v>1130</v>
      </c>
      <c r="I531" s="15">
        <v>27280</v>
      </c>
      <c r="J531" s="15">
        <v>31200</v>
      </c>
      <c r="K531" s="15">
        <v>35080</v>
      </c>
      <c r="L531" s="15">
        <v>38960</v>
      </c>
      <c r="M531" s="15">
        <v>42080</v>
      </c>
      <c r="N531" s="15">
        <v>45200</v>
      </c>
      <c r="O531" s="15">
        <v>48320</v>
      </c>
      <c r="P531" s="15">
        <v>51440</v>
      </c>
      <c r="R531"/>
    </row>
    <row r="532" spans="1:18" s="11" customFormat="1" ht="15.75" customHeight="1" x14ac:dyDescent="0.45">
      <c r="A532" s="136" t="s">
        <v>192</v>
      </c>
      <c r="B532" s="136" t="s">
        <v>1316</v>
      </c>
      <c r="C532" s="14">
        <v>0.3</v>
      </c>
      <c r="D532" s="13">
        <v>511</v>
      </c>
      <c r="E532" s="13">
        <v>548</v>
      </c>
      <c r="F532" s="13">
        <v>657</v>
      </c>
      <c r="G532" s="13">
        <v>759</v>
      </c>
      <c r="H532" s="13">
        <v>847</v>
      </c>
      <c r="I532" s="15">
        <v>20460</v>
      </c>
      <c r="J532" s="15">
        <v>23400</v>
      </c>
      <c r="K532" s="15">
        <v>26310</v>
      </c>
      <c r="L532" s="15">
        <v>29220</v>
      </c>
      <c r="M532" s="15">
        <v>31560</v>
      </c>
      <c r="N532" s="15">
        <v>33900</v>
      </c>
      <c r="O532" s="15">
        <v>36240</v>
      </c>
      <c r="P532" s="15">
        <v>38580</v>
      </c>
      <c r="R532"/>
    </row>
    <row r="533" spans="1:18" s="11" customFormat="1" ht="15.75" customHeight="1" x14ac:dyDescent="0.45">
      <c r="A533" s="136" t="s">
        <v>192</v>
      </c>
      <c r="B533" s="136" t="s">
        <v>1317</v>
      </c>
      <c r="C533" s="14">
        <v>0.2</v>
      </c>
      <c r="D533" s="13">
        <v>341</v>
      </c>
      <c r="E533" s="13">
        <v>365</v>
      </c>
      <c r="F533" s="13">
        <v>438</v>
      </c>
      <c r="G533" s="13">
        <v>506</v>
      </c>
      <c r="H533" s="13">
        <v>565</v>
      </c>
      <c r="I533" s="13">
        <v>13640</v>
      </c>
      <c r="J533" s="13">
        <v>15600</v>
      </c>
      <c r="K533" s="13">
        <v>17540</v>
      </c>
      <c r="L533" s="13">
        <v>19480</v>
      </c>
      <c r="M533" s="13">
        <v>21040</v>
      </c>
      <c r="N533" s="13">
        <v>22600</v>
      </c>
      <c r="O533" s="13">
        <v>24160</v>
      </c>
      <c r="P533" s="13">
        <v>25720</v>
      </c>
      <c r="R533"/>
    </row>
    <row r="534" spans="1:18" s="11" customFormat="1" ht="15.75" customHeight="1" x14ac:dyDescent="0.45">
      <c r="A534" s="136" t="s">
        <v>193</v>
      </c>
      <c r="B534" s="136" t="s">
        <v>1318</v>
      </c>
      <c r="C534" s="14">
        <v>1.2</v>
      </c>
      <c r="D534" s="13">
        <v>2115</v>
      </c>
      <c r="E534" s="13">
        <v>2265</v>
      </c>
      <c r="F534" s="13">
        <v>2718</v>
      </c>
      <c r="G534" s="13">
        <v>3139</v>
      </c>
      <c r="H534" s="13">
        <v>3501</v>
      </c>
      <c r="I534" s="13">
        <v>84600</v>
      </c>
      <c r="J534" s="13">
        <v>96600</v>
      </c>
      <c r="K534" s="13">
        <v>108720</v>
      </c>
      <c r="L534" s="13">
        <v>120720</v>
      </c>
      <c r="M534" s="13">
        <v>130440</v>
      </c>
      <c r="N534" s="13">
        <v>140040</v>
      </c>
      <c r="O534" s="13">
        <v>149760</v>
      </c>
      <c r="P534" s="13">
        <v>159360</v>
      </c>
      <c r="R534"/>
    </row>
    <row r="535" spans="1:18" s="11" customFormat="1" ht="15.75" customHeight="1" x14ac:dyDescent="0.45">
      <c r="A535" s="136" t="s">
        <v>193</v>
      </c>
      <c r="B535" s="136" t="s">
        <v>1319</v>
      </c>
      <c r="C535" s="14">
        <v>1.1000000000000001</v>
      </c>
      <c r="D535" s="13">
        <v>1938</v>
      </c>
      <c r="E535" s="13">
        <v>2076</v>
      </c>
      <c r="F535" s="13">
        <v>2491</v>
      </c>
      <c r="G535" s="13">
        <v>2877</v>
      </c>
      <c r="H535" s="13">
        <v>3209</v>
      </c>
      <c r="I535" s="15">
        <v>77550</v>
      </c>
      <c r="J535" s="15">
        <v>88550</v>
      </c>
      <c r="K535" s="15">
        <v>99660.000000000015</v>
      </c>
      <c r="L535" s="15">
        <v>110660.00000000001</v>
      </c>
      <c r="M535" s="15">
        <v>119570.00000000001</v>
      </c>
      <c r="N535" s="15">
        <v>128370.00000000001</v>
      </c>
      <c r="O535" s="15">
        <v>137280</v>
      </c>
      <c r="P535" s="15">
        <v>146080</v>
      </c>
      <c r="R535"/>
    </row>
    <row r="536" spans="1:18" s="11" customFormat="1" ht="15.75" customHeight="1" x14ac:dyDescent="0.45">
      <c r="A536" s="136" t="s">
        <v>193</v>
      </c>
      <c r="B536" s="136" t="s">
        <v>1320</v>
      </c>
      <c r="C536" s="14">
        <v>1</v>
      </c>
      <c r="D536" s="13">
        <v>1762</v>
      </c>
      <c r="E536" s="13">
        <v>1887</v>
      </c>
      <c r="F536" s="13">
        <v>2265</v>
      </c>
      <c r="G536" s="13">
        <v>2616</v>
      </c>
      <c r="H536" s="13">
        <v>2917</v>
      </c>
      <c r="I536" s="15">
        <v>70500</v>
      </c>
      <c r="J536" s="15">
        <v>80500</v>
      </c>
      <c r="K536" s="15">
        <v>90600</v>
      </c>
      <c r="L536" s="15">
        <v>100600</v>
      </c>
      <c r="M536" s="15">
        <v>108700</v>
      </c>
      <c r="N536" s="15">
        <v>116700</v>
      </c>
      <c r="O536" s="15">
        <v>124800</v>
      </c>
      <c r="P536" s="15">
        <v>132800</v>
      </c>
      <c r="R536"/>
    </row>
    <row r="537" spans="1:18" s="11" customFormat="1" ht="15.75" customHeight="1" x14ac:dyDescent="0.45">
      <c r="A537" s="136" t="s">
        <v>193</v>
      </c>
      <c r="B537" s="136" t="s">
        <v>1321</v>
      </c>
      <c r="C537" s="14">
        <v>0.9</v>
      </c>
      <c r="D537" s="13">
        <v>1586</v>
      </c>
      <c r="E537" s="13">
        <v>1698</v>
      </c>
      <c r="F537" s="13">
        <v>2038</v>
      </c>
      <c r="G537" s="13">
        <v>2354</v>
      </c>
      <c r="H537" s="13">
        <v>2625</v>
      </c>
      <c r="I537" s="13">
        <v>63450</v>
      </c>
      <c r="J537" s="13">
        <v>72450</v>
      </c>
      <c r="K537" s="13">
        <v>81540</v>
      </c>
      <c r="L537" s="13">
        <v>90540</v>
      </c>
      <c r="M537" s="13">
        <v>97830</v>
      </c>
      <c r="N537" s="16">
        <v>105030</v>
      </c>
      <c r="O537" s="16">
        <v>112320</v>
      </c>
      <c r="P537" s="16">
        <v>119520</v>
      </c>
      <c r="R537"/>
    </row>
    <row r="538" spans="1:18" s="11" customFormat="1" ht="15.75" customHeight="1" x14ac:dyDescent="0.45">
      <c r="A538" s="136" t="s">
        <v>193</v>
      </c>
      <c r="B538" s="136" t="s">
        <v>1322</v>
      </c>
      <c r="C538" s="14">
        <v>0.8</v>
      </c>
      <c r="D538" s="13">
        <v>1410</v>
      </c>
      <c r="E538" s="13">
        <v>1510</v>
      </c>
      <c r="F538" s="13">
        <v>1812</v>
      </c>
      <c r="G538" s="13">
        <v>2093</v>
      </c>
      <c r="H538" s="13">
        <v>2334</v>
      </c>
      <c r="I538" s="15">
        <v>56400</v>
      </c>
      <c r="J538" s="15">
        <v>64400</v>
      </c>
      <c r="K538" s="15">
        <v>72480</v>
      </c>
      <c r="L538" s="15">
        <v>80480</v>
      </c>
      <c r="M538" s="15">
        <v>86960</v>
      </c>
      <c r="N538" s="15">
        <v>93360</v>
      </c>
      <c r="O538" s="15">
        <v>99840</v>
      </c>
      <c r="P538" s="15">
        <v>106240</v>
      </c>
      <c r="R538"/>
    </row>
    <row r="539" spans="1:18" s="11" customFormat="1" ht="15.75" customHeight="1" x14ac:dyDescent="0.45">
      <c r="A539" s="136" t="s">
        <v>193</v>
      </c>
      <c r="B539" s="136" t="s">
        <v>1323</v>
      </c>
      <c r="C539" s="14">
        <v>0.7</v>
      </c>
      <c r="D539" s="13">
        <v>1233</v>
      </c>
      <c r="E539" s="13">
        <v>1321</v>
      </c>
      <c r="F539" s="13">
        <v>1585</v>
      </c>
      <c r="G539" s="13">
        <v>1831</v>
      </c>
      <c r="H539" s="13">
        <v>2042</v>
      </c>
      <c r="I539" s="13">
        <v>49350</v>
      </c>
      <c r="J539" s="13">
        <v>56350</v>
      </c>
      <c r="K539" s="13">
        <v>63419.999999999993</v>
      </c>
      <c r="L539" s="13">
        <v>70420</v>
      </c>
      <c r="M539" s="13">
        <v>76090</v>
      </c>
      <c r="N539" s="16">
        <v>81690</v>
      </c>
      <c r="O539" s="16">
        <v>87360</v>
      </c>
      <c r="P539" s="16">
        <v>92960</v>
      </c>
      <c r="R539"/>
    </row>
    <row r="540" spans="1:18" s="11" customFormat="1" ht="15.75" customHeight="1" x14ac:dyDescent="0.45">
      <c r="A540" s="136" t="s">
        <v>193</v>
      </c>
      <c r="B540" s="136" t="s">
        <v>1324</v>
      </c>
      <c r="C540" s="14">
        <v>0.6</v>
      </c>
      <c r="D540" s="13">
        <v>1057</v>
      </c>
      <c r="E540" s="13">
        <v>1132</v>
      </c>
      <c r="F540" s="13">
        <v>1359</v>
      </c>
      <c r="G540" s="13">
        <v>1569</v>
      </c>
      <c r="H540" s="13">
        <v>1750</v>
      </c>
      <c r="I540" s="13">
        <v>42300</v>
      </c>
      <c r="J540" s="13">
        <v>48300</v>
      </c>
      <c r="K540" s="13">
        <v>54360</v>
      </c>
      <c r="L540" s="13">
        <v>60360</v>
      </c>
      <c r="M540" s="13">
        <v>65220</v>
      </c>
      <c r="N540" s="16">
        <v>70020</v>
      </c>
      <c r="O540" s="16">
        <v>74880</v>
      </c>
      <c r="P540" s="16">
        <v>79680</v>
      </c>
      <c r="R540"/>
    </row>
    <row r="541" spans="1:18" s="11" customFormat="1" ht="15.75" customHeight="1" x14ac:dyDescent="0.45">
      <c r="A541" s="136" t="s">
        <v>193</v>
      </c>
      <c r="B541" s="136" t="s">
        <v>1325</v>
      </c>
      <c r="C541" s="14">
        <v>0.55000000000000004</v>
      </c>
      <c r="D541" s="13">
        <v>969</v>
      </c>
      <c r="E541" s="13">
        <v>1038</v>
      </c>
      <c r="F541" s="13">
        <v>1245</v>
      </c>
      <c r="G541" s="13">
        <v>1438</v>
      </c>
      <c r="H541" s="13">
        <v>1604</v>
      </c>
      <c r="I541" s="13">
        <v>38775</v>
      </c>
      <c r="J541" s="13">
        <v>44275</v>
      </c>
      <c r="K541" s="13">
        <v>49830.000000000007</v>
      </c>
      <c r="L541" s="13">
        <v>55330.000000000007</v>
      </c>
      <c r="M541" s="13">
        <v>59785.000000000007</v>
      </c>
      <c r="N541" s="16">
        <v>64185.000000000007</v>
      </c>
      <c r="O541" s="16">
        <v>68640</v>
      </c>
      <c r="P541" s="16">
        <v>73040</v>
      </c>
      <c r="R541"/>
    </row>
    <row r="542" spans="1:18" s="11" customFormat="1" ht="15.75" customHeight="1" x14ac:dyDescent="0.45">
      <c r="A542" s="136" t="s">
        <v>193</v>
      </c>
      <c r="B542" s="136" t="s">
        <v>1326</v>
      </c>
      <c r="C542" s="14">
        <v>0.5</v>
      </c>
      <c r="D542" s="13">
        <v>881</v>
      </c>
      <c r="E542" s="13">
        <v>943</v>
      </c>
      <c r="F542" s="13">
        <v>1132</v>
      </c>
      <c r="G542" s="13">
        <v>1308</v>
      </c>
      <c r="H542" s="13">
        <v>1458</v>
      </c>
      <c r="I542" s="13">
        <v>35250</v>
      </c>
      <c r="J542" s="13">
        <v>40250</v>
      </c>
      <c r="K542" s="13">
        <v>45300</v>
      </c>
      <c r="L542" s="13">
        <v>50300</v>
      </c>
      <c r="M542" s="13">
        <v>54350</v>
      </c>
      <c r="N542" s="13">
        <v>58350</v>
      </c>
      <c r="O542" s="13">
        <v>62400</v>
      </c>
      <c r="P542" s="13">
        <v>66400</v>
      </c>
      <c r="R542"/>
    </row>
    <row r="543" spans="1:18" s="11" customFormat="1" ht="15.75" customHeight="1" x14ac:dyDescent="0.45">
      <c r="A543" s="136" t="s">
        <v>193</v>
      </c>
      <c r="B543" s="136" t="s">
        <v>1327</v>
      </c>
      <c r="C543" s="14">
        <v>0.45</v>
      </c>
      <c r="D543" s="13">
        <v>793</v>
      </c>
      <c r="E543" s="13">
        <v>849</v>
      </c>
      <c r="F543" s="13">
        <v>1019</v>
      </c>
      <c r="G543" s="13">
        <v>1177</v>
      </c>
      <c r="H543" s="13">
        <v>1312</v>
      </c>
      <c r="I543" s="13">
        <v>31725</v>
      </c>
      <c r="J543" s="13">
        <v>36225</v>
      </c>
      <c r="K543" s="13">
        <v>40770</v>
      </c>
      <c r="L543" s="13">
        <v>45270</v>
      </c>
      <c r="M543" s="13">
        <v>48915</v>
      </c>
      <c r="N543" s="13">
        <v>52515</v>
      </c>
      <c r="O543" s="13">
        <v>56160</v>
      </c>
      <c r="P543" s="13">
        <v>59760</v>
      </c>
      <c r="R543"/>
    </row>
    <row r="544" spans="1:18" s="11" customFormat="1" ht="15.75" customHeight="1" x14ac:dyDescent="0.45">
      <c r="A544" s="136" t="s">
        <v>193</v>
      </c>
      <c r="B544" s="136" t="s">
        <v>1328</v>
      </c>
      <c r="C544" s="14">
        <v>0.4</v>
      </c>
      <c r="D544" s="13">
        <v>705</v>
      </c>
      <c r="E544" s="13">
        <v>755</v>
      </c>
      <c r="F544" s="13">
        <v>906</v>
      </c>
      <c r="G544" s="13">
        <v>1046</v>
      </c>
      <c r="H544" s="13">
        <v>1167</v>
      </c>
      <c r="I544" s="13">
        <v>28200</v>
      </c>
      <c r="J544" s="13">
        <v>32200</v>
      </c>
      <c r="K544" s="13">
        <v>36240</v>
      </c>
      <c r="L544" s="13">
        <v>40240</v>
      </c>
      <c r="M544" s="13">
        <v>43480</v>
      </c>
      <c r="N544" s="13">
        <v>46680</v>
      </c>
      <c r="O544" s="13">
        <v>49920</v>
      </c>
      <c r="P544" s="13">
        <v>53120</v>
      </c>
      <c r="R544"/>
    </row>
    <row r="545" spans="1:18" s="11" customFormat="1" ht="15.75" customHeight="1" x14ac:dyDescent="0.45">
      <c r="A545" s="136" t="s">
        <v>193</v>
      </c>
      <c r="B545" s="136" t="s">
        <v>1329</v>
      </c>
      <c r="C545" s="14">
        <v>0.3</v>
      </c>
      <c r="D545" s="13">
        <v>528</v>
      </c>
      <c r="E545" s="13">
        <v>566</v>
      </c>
      <c r="F545" s="13">
        <v>679</v>
      </c>
      <c r="G545" s="13">
        <v>784</v>
      </c>
      <c r="H545" s="13">
        <v>875</v>
      </c>
      <c r="I545" s="15">
        <v>21150</v>
      </c>
      <c r="J545" s="15">
        <v>24150</v>
      </c>
      <c r="K545" s="15">
        <v>27180</v>
      </c>
      <c r="L545" s="15">
        <v>30180</v>
      </c>
      <c r="M545" s="15">
        <v>32610</v>
      </c>
      <c r="N545" s="15">
        <v>35010</v>
      </c>
      <c r="O545" s="15">
        <v>37440</v>
      </c>
      <c r="P545" s="15">
        <v>39840</v>
      </c>
      <c r="R545"/>
    </row>
    <row r="546" spans="1:18" s="11" customFormat="1" ht="15.75" customHeight="1" x14ac:dyDescent="0.45">
      <c r="A546" s="136" t="s">
        <v>193</v>
      </c>
      <c r="B546" s="136" t="s">
        <v>1330</v>
      </c>
      <c r="C546" s="14">
        <v>0.2</v>
      </c>
      <c r="D546" s="13">
        <v>352</v>
      </c>
      <c r="E546" s="13">
        <v>377</v>
      </c>
      <c r="F546" s="13">
        <v>453</v>
      </c>
      <c r="G546" s="13">
        <v>523</v>
      </c>
      <c r="H546" s="13">
        <v>583</v>
      </c>
      <c r="I546" s="15">
        <v>14100</v>
      </c>
      <c r="J546" s="15">
        <v>16100</v>
      </c>
      <c r="K546" s="15">
        <v>18120</v>
      </c>
      <c r="L546" s="15">
        <v>20120</v>
      </c>
      <c r="M546" s="15">
        <v>21740</v>
      </c>
      <c r="N546" s="15">
        <v>23340</v>
      </c>
      <c r="O546" s="15">
        <v>24960</v>
      </c>
      <c r="P546" s="15">
        <v>26560</v>
      </c>
      <c r="R546"/>
    </row>
    <row r="547" spans="1:18" s="11" customFormat="1" ht="15.75" customHeight="1" x14ac:dyDescent="0.45">
      <c r="A547" s="136" t="s">
        <v>194</v>
      </c>
      <c r="B547" s="136" t="s">
        <v>1331</v>
      </c>
      <c r="C547" s="14">
        <v>1.2</v>
      </c>
      <c r="D547" s="13">
        <v>2046</v>
      </c>
      <c r="E547" s="13">
        <v>2193</v>
      </c>
      <c r="F547" s="13">
        <v>2631</v>
      </c>
      <c r="G547" s="13">
        <v>3039</v>
      </c>
      <c r="H547" s="13">
        <v>3390</v>
      </c>
      <c r="I547" s="13">
        <v>81840</v>
      </c>
      <c r="J547" s="13">
        <v>93600</v>
      </c>
      <c r="K547" s="13">
        <v>105240</v>
      </c>
      <c r="L547" s="13">
        <v>116880</v>
      </c>
      <c r="M547" s="13">
        <v>126240</v>
      </c>
      <c r="N547" s="16">
        <v>135600</v>
      </c>
      <c r="O547" s="16">
        <v>144960</v>
      </c>
      <c r="P547" s="16">
        <v>154320</v>
      </c>
      <c r="R547"/>
    </row>
    <row r="548" spans="1:18" s="11" customFormat="1" ht="15.75" customHeight="1" x14ac:dyDescent="0.45">
      <c r="A548" s="136" t="s">
        <v>194</v>
      </c>
      <c r="B548" s="136" t="s">
        <v>1332</v>
      </c>
      <c r="C548" s="14">
        <v>1.1000000000000001</v>
      </c>
      <c r="D548" s="13">
        <v>1875</v>
      </c>
      <c r="E548" s="13">
        <v>2010</v>
      </c>
      <c r="F548" s="13">
        <v>2411</v>
      </c>
      <c r="G548" s="13">
        <v>2785</v>
      </c>
      <c r="H548" s="13">
        <v>3107</v>
      </c>
      <c r="I548" s="15">
        <v>75020</v>
      </c>
      <c r="J548" s="15">
        <v>85800</v>
      </c>
      <c r="K548" s="15">
        <v>96470.000000000015</v>
      </c>
      <c r="L548" s="15">
        <v>107140.00000000001</v>
      </c>
      <c r="M548" s="15">
        <v>115720.00000000001</v>
      </c>
      <c r="N548" s="15">
        <v>124300.00000000001</v>
      </c>
      <c r="O548" s="15">
        <v>132880</v>
      </c>
      <c r="P548" s="15">
        <v>141460</v>
      </c>
      <c r="R548"/>
    </row>
    <row r="549" spans="1:18" s="11" customFormat="1" ht="15.75" customHeight="1" x14ac:dyDescent="0.45">
      <c r="A549" s="136" t="s">
        <v>194</v>
      </c>
      <c r="B549" s="136" t="s">
        <v>1333</v>
      </c>
      <c r="C549" s="14">
        <v>1</v>
      </c>
      <c r="D549" s="13">
        <v>1705</v>
      </c>
      <c r="E549" s="13">
        <v>1827</v>
      </c>
      <c r="F549" s="13">
        <v>2192</v>
      </c>
      <c r="G549" s="13">
        <v>2532</v>
      </c>
      <c r="H549" s="13">
        <v>2825</v>
      </c>
      <c r="I549" s="13">
        <v>68200</v>
      </c>
      <c r="J549" s="13">
        <v>78000</v>
      </c>
      <c r="K549" s="13">
        <v>87700</v>
      </c>
      <c r="L549" s="13">
        <v>97400</v>
      </c>
      <c r="M549" s="13">
        <v>105200</v>
      </c>
      <c r="N549" s="16">
        <v>113000</v>
      </c>
      <c r="O549" s="16">
        <v>120800</v>
      </c>
      <c r="P549" s="16">
        <v>128600</v>
      </c>
      <c r="R549"/>
    </row>
    <row r="550" spans="1:18" s="11" customFormat="1" ht="15.75" customHeight="1" x14ac:dyDescent="0.45">
      <c r="A550" s="136" t="s">
        <v>194</v>
      </c>
      <c r="B550" s="136" t="s">
        <v>1334</v>
      </c>
      <c r="C550" s="14">
        <v>0.9</v>
      </c>
      <c r="D550" s="13">
        <v>1534</v>
      </c>
      <c r="E550" s="13">
        <v>1644</v>
      </c>
      <c r="F550" s="13">
        <v>1973</v>
      </c>
      <c r="G550" s="13">
        <v>2279</v>
      </c>
      <c r="H550" s="13">
        <v>2542</v>
      </c>
      <c r="I550" s="13">
        <v>61380</v>
      </c>
      <c r="J550" s="13">
        <v>70200</v>
      </c>
      <c r="K550" s="13">
        <v>78930</v>
      </c>
      <c r="L550" s="13">
        <v>87660</v>
      </c>
      <c r="M550" s="13">
        <v>94680</v>
      </c>
      <c r="N550" s="16">
        <v>101700</v>
      </c>
      <c r="O550" s="16">
        <v>108720</v>
      </c>
      <c r="P550" s="16">
        <v>115740</v>
      </c>
      <c r="R550"/>
    </row>
    <row r="551" spans="1:18" s="11" customFormat="1" ht="15.75" customHeight="1" x14ac:dyDescent="0.45">
      <c r="A551" s="136" t="s">
        <v>194</v>
      </c>
      <c r="B551" s="136" t="s">
        <v>1335</v>
      </c>
      <c r="C551" s="14">
        <v>0.8</v>
      </c>
      <c r="D551" s="13">
        <v>1364</v>
      </c>
      <c r="E551" s="13">
        <v>1462</v>
      </c>
      <c r="F551" s="13">
        <v>1754</v>
      </c>
      <c r="G551" s="13">
        <v>2026</v>
      </c>
      <c r="H551" s="13">
        <v>2260</v>
      </c>
      <c r="I551" s="15">
        <v>54560</v>
      </c>
      <c r="J551" s="15">
        <v>62400</v>
      </c>
      <c r="K551" s="15">
        <v>70160</v>
      </c>
      <c r="L551" s="15">
        <v>77920</v>
      </c>
      <c r="M551" s="15">
        <v>84160</v>
      </c>
      <c r="N551" s="15">
        <v>90400</v>
      </c>
      <c r="O551" s="15">
        <v>96640</v>
      </c>
      <c r="P551" s="15">
        <v>102880</v>
      </c>
      <c r="R551"/>
    </row>
    <row r="552" spans="1:18" s="11" customFormat="1" ht="15.75" customHeight="1" x14ac:dyDescent="0.45">
      <c r="A552" s="136" t="s">
        <v>194</v>
      </c>
      <c r="B552" s="136" t="s">
        <v>1336</v>
      </c>
      <c r="C552" s="14">
        <v>0.7</v>
      </c>
      <c r="D552" s="13">
        <v>1193</v>
      </c>
      <c r="E552" s="13">
        <v>1279</v>
      </c>
      <c r="F552" s="13">
        <v>1534</v>
      </c>
      <c r="G552" s="13">
        <v>1772</v>
      </c>
      <c r="H552" s="13">
        <v>1977</v>
      </c>
      <c r="I552" s="15">
        <v>47740</v>
      </c>
      <c r="J552" s="15">
        <v>54600</v>
      </c>
      <c r="K552" s="15">
        <v>61389.999999999993</v>
      </c>
      <c r="L552" s="15">
        <v>68180</v>
      </c>
      <c r="M552" s="15">
        <v>73640</v>
      </c>
      <c r="N552" s="15">
        <v>79100</v>
      </c>
      <c r="O552" s="15">
        <v>84560</v>
      </c>
      <c r="P552" s="15">
        <v>90020</v>
      </c>
      <c r="R552"/>
    </row>
    <row r="553" spans="1:18" s="11" customFormat="1" ht="15.75" customHeight="1" x14ac:dyDescent="0.45">
      <c r="A553" s="136" t="s">
        <v>194</v>
      </c>
      <c r="B553" s="136" t="s">
        <v>1337</v>
      </c>
      <c r="C553" s="14">
        <v>0.6</v>
      </c>
      <c r="D553" s="13">
        <v>1023</v>
      </c>
      <c r="E553" s="13">
        <v>1096</v>
      </c>
      <c r="F553" s="13">
        <v>1315</v>
      </c>
      <c r="G553" s="13">
        <v>1519</v>
      </c>
      <c r="H553" s="13">
        <v>1695</v>
      </c>
      <c r="I553" s="13">
        <v>40920</v>
      </c>
      <c r="J553" s="13">
        <v>46800</v>
      </c>
      <c r="K553" s="13">
        <v>52620</v>
      </c>
      <c r="L553" s="13">
        <v>58440</v>
      </c>
      <c r="M553" s="13">
        <v>63120</v>
      </c>
      <c r="N553" s="13">
        <v>67800</v>
      </c>
      <c r="O553" s="13">
        <v>72480</v>
      </c>
      <c r="P553" s="13">
        <v>77160</v>
      </c>
      <c r="R553"/>
    </row>
    <row r="554" spans="1:18" s="11" customFormat="1" ht="15.75" customHeight="1" x14ac:dyDescent="0.45">
      <c r="A554" s="136" t="s">
        <v>194</v>
      </c>
      <c r="B554" s="136" t="s">
        <v>1338</v>
      </c>
      <c r="C554" s="14">
        <v>0.55000000000000004</v>
      </c>
      <c r="D554" s="13">
        <v>937</v>
      </c>
      <c r="E554" s="13">
        <v>1005</v>
      </c>
      <c r="F554" s="13">
        <v>1205</v>
      </c>
      <c r="G554" s="13">
        <v>1392</v>
      </c>
      <c r="H554" s="13">
        <v>1553</v>
      </c>
      <c r="I554" s="13">
        <v>37510</v>
      </c>
      <c r="J554" s="13">
        <v>42900</v>
      </c>
      <c r="K554" s="13">
        <v>48235.000000000007</v>
      </c>
      <c r="L554" s="13">
        <v>53570.000000000007</v>
      </c>
      <c r="M554" s="13">
        <v>57860.000000000007</v>
      </c>
      <c r="N554" s="13">
        <v>62150.000000000007</v>
      </c>
      <c r="O554" s="13">
        <v>66440</v>
      </c>
      <c r="P554" s="13">
        <v>70730</v>
      </c>
      <c r="R554"/>
    </row>
    <row r="555" spans="1:18" s="11" customFormat="1" ht="15.75" customHeight="1" x14ac:dyDescent="0.45">
      <c r="A555" s="136" t="s">
        <v>194</v>
      </c>
      <c r="B555" s="136" t="s">
        <v>1339</v>
      </c>
      <c r="C555" s="14">
        <v>0.5</v>
      </c>
      <c r="D555" s="13">
        <v>852</v>
      </c>
      <c r="E555" s="13">
        <v>913</v>
      </c>
      <c r="F555" s="13">
        <v>1096</v>
      </c>
      <c r="G555" s="13">
        <v>1266</v>
      </c>
      <c r="H555" s="13">
        <v>1412</v>
      </c>
      <c r="I555" s="15">
        <v>34100</v>
      </c>
      <c r="J555" s="15">
        <v>39000</v>
      </c>
      <c r="K555" s="15">
        <v>43850</v>
      </c>
      <c r="L555" s="15">
        <v>48700</v>
      </c>
      <c r="M555" s="15">
        <v>52600</v>
      </c>
      <c r="N555" s="15">
        <v>56500</v>
      </c>
      <c r="O555" s="15">
        <v>60400</v>
      </c>
      <c r="P555" s="15">
        <v>64300</v>
      </c>
      <c r="R555"/>
    </row>
    <row r="556" spans="1:18" s="11" customFormat="1" ht="15.75" customHeight="1" x14ac:dyDescent="0.45">
      <c r="A556" s="136" t="s">
        <v>194</v>
      </c>
      <c r="B556" s="136" t="s">
        <v>1340</v>
      </c>
      <c r="C556" s="14">
        <v>0.45</v>
      </c>
      <c r="D556" s="13">
        <v>767</v>
      </c>
      <c r="E556" s="13">
        <v>822</v>
      </c>
      <c r="F556" s="13">
        <v>986</v>
      </c>
      <c r="G556" s="13">
        <v>1139</v>
      </c>
      <c r="H556" s="13">
        <v>1271</v>
      </c>
      <c r="I556" s="15">
        <v>30690</v>
      </c>
      <c r="J556" s="15">
        <v>35100</v>
      </c>
      <c r="K556" s="15">
        <v>39465</v>
      </c>
      <c r="L556" s="15">
        <v>43830</v>
      </c>
      <c r="M556" s="15">
        <v>47340</v>
      </c>
      <c r="N556" s="15">
        <v>50850</v>
      </c>
      <c r="O556" s="15">
        <v>54360</v>
      </c>
      <c r="P556" s="15">
        <v>57870</v>
      </c>
      <c r="R556"/>
    </row>
    <row r="557" spans="1:18" s="11" customFormat="1" ht="15.75" customHeight="1" x14ac:dyDescent="0.45">
      <c r="A557" s="136" t="s">
        <v>194</v>
      </c>
      <c r="B557" s="136" t="s">
        <v>1341</v>
      </c>
      <c r="C557" s="14">
        <v>0.4</v>
      </c>
      <c r="D557" s="13">
        <v>682</v>
      </c>
      <c r="E557" s="13">
        <v>731</v>
      </c>
      <c r="F557" s="13">
        <v>877</v>
      </c>
      <c r="G557" s="13">
        <v>1013</v>
      </c>
      <c r="H557" s="13">
        <v>1130</v>
      </c>
      <c r="I557" s="13">
        <v>27280</v>
      </c>
      <c r="J557" s="13">
        <v>31200</v>
      </c>
      <c r="K557" s="13">
        <v>35080</v>
      </c>
      <c r="L557" s="13">
        <v>38960</v>
      </c>
      <c r="M557" s="13">
        <v>42080</v>
      </c>
      <c r="N557" s="16">
        <v>45200</v>
      </c>
      <c r="O557" s="16">
        <v>48320</v>
      </c>
      <c r="P557" s="16">
        <v>51440</v>
      </c>
      <c r="R557"/>
    </row>
    <row r="558" spans="1:18" s="11" customFormat="1" ht="15.75" customHeight="1" x14ac:dyDescent="0.45">
      <c r="A558" s="136" t="s">
        <v>194</v>
      </c>
      <c r="B558" s="136" t="s">
        <v>1342</v>
      </c>
      <c r="C558" s="14">
        <v>0.3</v>
      </c>
      <c r="D558" s="13">
        <v>511</v>
      </c>
      <c r="E558" s="13">
        <v>548</v>
      </c>
      <c r="F558" s="13">
        <v>657</v>
      </c>
      <c r="G558" s="13">
        <v>759</v>
      </c>
      <c r="H558" s="13">
        <v>847</v>
      </c>
      <c r="I558" s="15">
        <v>20460</v>
      </c>
      <c r="J558" s="15">
        <v>23400</v>
      </c>
      <c r="K558" s="15">
        <v>26310</v>
      </c>
      <c r="L558" s="15">
        <v>29220</v>
      </c>
      <c r="M558" s="15">
        <v>31560</v>
      </c>
      <c r="N558" s="15">
        <v>33900</v>
      </c>
      <c r="O558" s="15">
        <v>36240</v>
      </c>
      <c r="P558" s="15">
        <v>38580</v>
      </c>
      <c r="R558"/>
    </row>
    <row r="559" spans="1:18" s="11" customFormat="1" ht="15.75" customHeight="1" x14ac:dyDescent="0.45">
      <c r="A559" s="136" t="s">
        <v>194</v>
      </c>
      <c r="B559" s="136" t="s">
        <v>1343</v>
      </c>
      <c r="C559" s="14">
        <v>0.2</v>
      </c>
      <c r="D559" s="13">
        <v>341</v>
      </c>
      <c r="E559" s="13">
        <v>365</v>
      </c>
      <c r="F559" s="13">
        <v>438</v>
      </c>
      <c r="G559" s="13">
        <v>506</v>
      </c>
      <c r="H559" s="13">
        <v>565</v>
      </c>
      <c r="I559" s="13">
        <v>13640</v>
      </c>
      <c r="J559" s="13">
        <v>15600</v>
      </c>
      <c r="K559" s="13">
        <v>17540</v>
      </c>
      <c r="L559" s="13">
        <v>19480</v>
      </c>
      <c r="M559" s="13">
        <v>21040</v>
      </c>
      <c r="N559" s="16">
        <v>22600</v>
      </c>
      <c r="O559" s="16">
        <v>24160</v>
      </c>
      <c r="P559" s="16">
        <v>25720</v>
      </c>
      <c r="R559"/>
    </row>
    <row r="560" spans="1:18" s="11" customFormat="1" ht="15.75" customHeight="1" x14ac:dyDescent="0.45">
      <c r="A560" s="136" t="s">
        <v>195</v>
      </c>
      <c r="B560" s="136" t="s">
        <v>1344</v>
      </c>
      <c r="C560" s="14">
        <v>1.2</v>
      </c>
      <c r="D560" s="13">
        <v>2046</v>
      </c>
      <c r="E560" s="13">
        <v>2193</v>
      </c>
      <c r="F560" s="13">
        <v>2631</v>
      </c>
      <c r="G560" s="13">
        <v>3039</v>
      </c>
      <c r="H560" s="13">
        <v>3390</v>
      </c>
      <c r="I560" s="13">
        <v>81840</v>
      </c>
      <c r="J560" s="13">
        <v>93600</v>
      </c>
      <c r="K560" s="13">
        <v>105240</v>
      </c>
      <c r="L560" s="13">
        <v>116880</v>
      </c>
      <c r="M560" s="13">
        <v>126240</v>
      </c>
      <c r="N560" s="16">
        <v>135600</v>
      </c>
      <c r="O560" s="16">
        <v>144960</v>
      </c>
      <c r="P560" s="16">
        <v>154320</v>
      </c>
      <c r="R560"/>
    </row>
    <row r="561" spans="1:18" s="11" customFormat="1" ht="15.75" customHeight="1" x14ac:dyDescent="0.45">
      <c r="A561" s="136" t="s">
        <v>195</v>
      </c>
      <c r="B561" s="136" t="s">
        <v>1345</v>
      </c>
      <c r="C561" s="14">
        <v>1.1000000000000001</v>
      </c>
      <c r="D561" s="13">
        <v>1875</v>
      </c>
      <c r="E561" s="13">
        <v>2010</v>
      </c>
      <c r="F561" s="13">
        <v>2411</v>
      </c>
      <c r="G561" s="13">
        <v>2785</v>
      </c>
      <c r="H561" s="13">
        <v>3107</v>
      </c>
      <c r="I561" s="13">
        <v>75020</v>
      </c>
      <c r="J561" s="13">
        <v>85800</v>
      </c>
      <c r="K561" s="13">
        <v>96470.000000000015</v>
      </c>
      <c r="L561" s="13">
        <v>107140.00000000001</v>
      </c>
      <c r="M561" s="13">
        <v>115720.00000000001</v>
      </c>
      <c r="N561" s="16">
        <v>124300.00000000001</v>
      </c>
      <c r="O561" s="16">
        <v>132880</v>
      </c>
      <c r="P561" s="16">
        <v>141460</v>
      </c>
      <c r="R561"/>
    </row>
    <row r="562" spans="1:18" s="11" customFormat="1" ht="15.75" customHeight="1" x14ac:dyDescent="0.45">
      <c r="A562" s="136" t="s">
        <v>195</v>
      </c>
      <c r="B562" s="136" t="s">
        <v>1346</v>
      </c>
      <c r="C562" s="14">
        <v>1</v>
      </c>
      <c r="D562" s="13">
        <v>1705</v>
      </c>
      <c r="E562" s="13">
        <v>1827</v>
      </c>
      <c r="F562" s="13">
        <v>2192</v>
      </c>
      <c r="G562" s="13">
        <v>2532</v>
      </c>
      <c r="H562" s="13">
        <v>2825</v>
      </c>
      <c r="I562" s="13">
        <v>68200</v>
      </c>
      <c r="J562" s="13">
        <v>78000</v>
      </c>
      <c r="K562" s="13">
        <v>87700</v>
      </c>
      <c r="L562" s="13">
        <v>97400</v>
      </c>
      <c r="M562" s="13">
        <v>105200</v>
      </c>
      <c r="N562" s="13">
        <v>113000</v>
      </c>
      <c r="O562" s="13">
        <v>120800</v>
      </c>
      <c r="P562" s="13">
        <v>128600</v>
      </c>
      <c r="R562"/>
    </row>
    <row r="563" spans="1:18" s="11" customFormat="1" ht="15.75" customHeight="1" x14ac:dyDescent="0.45">
      <c r="A563" s="136" t="s">
        <v>195</v>
      </c>
      <c r="B563" s="136" t="s">
        <v>1347</v>
      </c>
      <c r="C563" s="14">
        <v>0.9</v>
      </c>
      <c r="D563" s="13">
        <v>1534</v>
      </c>
      <c r="E563" s="13">
        <v>1644</v>
      </c>
      <c r="F563" s="13">
        <v>1973</v>
      </c>
      <c r="G563" s="13">
        <v>2279</v>
      </c>
      <c r="H563" s="13">
        <v>2542</v>
      </c>
      <c r="I563" s="13">
        <v>61380</v>
      </c>
      <c r="J563" s="13">
        <v>70200</v>
      </c>
      <c r="K563" s="13">
        <v>78930</v>
      </c>
      <c r="L563" s="13">
        <v>87660</v>
      </c>
      <c r="M563" s="13">
        <v>94680</v>
      </c>
      <c r="N563" s="13">
        <v>101700</v>
      </c>
      <c r="O563" s="13">
        <v>108720</v>
      </c>
      <c r="P563" s="13">
        <v>115740</v>
      </c>
      <c r="R563"/>
    </row>
    <row r="564" spans="1:18" s="11" customFormat="1" ht="15.75" customHeight="1" x14ac:dyDescent="0.45">
      <c r="A564" s="136" t="s">
        <v>195</v>
      </c>
      <c r="B564" s="136" t="s">
        <v>1348</v>
      </c>
      <c r="C564" s="14">
        <v>0.8</v>
      </c>
      <c r="D564" s="13">
        <v>1364</v>
      </c>
      <c r="E564" s="13">
        <v>1462</v>
      </c>
      <c r="F564" s="13">
        <v>1754</v>
      </c>
      <c r="G564" s="13">
        <v>2026</v>
      </c>
      <c r="H564" s="13">
        <v>2260</v>
      </c>
      <c r="I564" s="13">
        <v>54560</v>
      </c>
      <c r="J564" s="13">
        <v>62400</v>
      </c>
      <c r="K564" s="13">
        <v>70160</v>
      </c>
      <c r="L564" s="13">
        <v>77920</v>
      </c>
      <c r="M564" s="13">
        <v>84160</v>
      </c>
      <c r="N564" s="13">
        <v>90400</v>
      </c>
      <c r="O564" s="13">
        <v>96640</v>
      </c>
      <c r="P564" s="13">
        <v>102880</v>
      </c>
      <c r="R564"/>
    </row>
    <row r="565" spans="1:18" s="11" customFormat="1" ht="15.75" customHeight="1" x14ac:dyDescent="0.45">
      <c r="A565" s="136" t="s">
        <v>195</v>
      </c>
      <c r="B565" s="136" t="s">
        <v>1349</v>
      </c>
      <c r="C565" s="14">
        <v>0.7</v>
      </c>
      <c r="D565" s="13">
        <v>1193</v>
      </c>
      <c r="E565" s="13">
        <v>1279</v>
      </c>
      <c r="F565" s="13">
        <v>1534</v>
      </c>
      <c r="G565" s="13">
        <v>1772</v>
      </c>
      <c r="H565" s="13">
        <v>1977</v>
      </c>
      <c r="I565" s="15">
        <v>47740</v>
      </c>
      <c r="J565" s="15">
        <v>54600</v>
      </c>
      <c r="K565" s="15">
        <v>61389.999999999993</v>
      </c>
      <c r="L565" s="15">
        <v>68180</v>
      </c>
      <c r="M565" s="15">
        <v>73640</v>
      </c>
      <c r="N565" s="15">
        <v>79100</v>
      </c>
      <c r="O565" s="15">
        <v>84560</v>
      </c>
      <c r="P565" s="15">
        <v>90020</v>
      </c>
      <c r="R565"/>
    </row>
    <row r="566" spans="1:18" s="11" customFormat="1" ht="15.75" customHeight="1" x14ac:dyDescent="0.45">
      <c r="A566" s="136" t="s">
        <v>195</v>
      </c>
      <c r="B566" s="136" t="s">
        <v>1350</v>
      </c>
      <c r="C566" s="14">
        <v>0.6</v>
      </c>
      <c r="D566" s="13">
        <v>1023</v>
      </c>
      <c r="E566" s="13">
        <v>1096</v>
      </c>
      <c r="F566" s="13">
        <v>1315</v>
      </c>
      <c r="G566" s="13">
        <v>1519</v>
      </c>
      <c r="H566" s="13">
        <v>1695</v>
      </c>
      <c r="I566" s="15">
        <v>40920</v>
      </c>
      <c r="J566" s="15">
        <v>46800</v>
      </c>
      <c r="K566" s="15">
        <v>52620</v>
      </c>
      <c r="L566" s="15">
        <v>58440</v>
      </c>
      <c r="M566" s="15">
        <v>63120</v>
      </c>
      <c r="N566" s="15">
        <v>67800</v>
      </c>
      <c r="O566" s="15">
        <v>72480</v>
      </c>
      <c r="P566" s="15">
        <v>77160</v>
      </c>
      <c r="R566"/>
    </row>
    <row r="567" spans="1:18" s="11" customFormat="1" ht="15.75" customHeight="1" x14ac:dyDescent="0.45">
      <c r="A567" s="136" t="s">
        <v>195</v>
      </c>
      <c r="B567" s="136" t="s">
        <v>1351</v>
      </c>
      <c r="C567" s="14">
        <v>0.55000000000000004</v>
      </c>
      <c r="D567" s="13">
        <v>937</v>
      </c>
      <c r="E567" s="13">
        <v>1005</v>
      </c>
      <c r="F567" s="13">
        <v>1205</v>
      </c>
      <c r="G567" s="13">
        <v>1392</v>
      </c>
      <c r="H567" s="13">
        <v>1553</v>
      </c>
      <c r="I567" s="13">
        <v>37510</v>
      </c>
      <c r="J567" s="13">
        <v>42900</v>
      </c>
      <c r="K567" s="13">
        <v>48235.000000000007</v>
      </c>
      <c r="L567" s="13">
        <v>53570.000000000007</v>
      </c>
      <c r="M567" s="13">
        <v>57860.000000000007</v>
      </c>
      <c r="N567" s="16">
        <v>62150.000000000007</v>
      </c>
      <c r="O567" s="16">
        <v>66440</v>
      </c>
      <c r="P567" s="16">
        <v>70730</v>
      </c>
      <c r="R567"/>
    </row>
    <row r="568" spans="1:18" s="11" customFormat="1" ht="15.75" customHeight="1" x14ac:dyDescent="0.45">
      <c r="A568" s="136" t="s">
        <v>195</v>
      </c>
      <c r="B568" s="136" t="s">
        <v>1352</v>
      </c>
      <c r="C568" s="14">
        <v>0.5</v>
      </c>
      <c r="D568" s="13">
        <v>852</v>
      </c>
      <c r="E568" s="13">
        <v>913</v>
      </c>
      <c r="F568" s="13">
        <v>1096</v>
      </c>
      <c r="G568" s="13">
        <v>1266</v>
      </c>
      <c r="H568" s="13">
        <v>1412</v>
      </c>
      <c r="I568" s="15">
        <v>34100</v>
      </c>
      <c r="J568" s="15">
        <v>39000</v>
      </c>
      <c r="K568" s="15">
        <v>43850</v>
      </c>
      <c r="L568" s="15">
        <v>48700</v>
      </c>
      <c r="M568" s="15">
        <v>52600</v>
      </c>
      <c r="N568" s="15">
        <v>56500</v>
      </c>
      <c r="O568" s="15">
        <v>60400</v>
      </c>
      <c r="P568" s="15">
        <v>64300</v>
      </c>
      <c r="R568"/>
    </row>
    <row r="569" spans="1:18" s="11" customFormat="1" ht="15.75" customHeight="1" x14ac:dyDescent="0.45">
      <c r="A569" s="136" t="s">
        <v>195</v>
      </c>
      <c r="B569" s="136" t="s">
        <v>1353</v>
      </c>
      <c r="C569" s="14">
        <v>0.45</v>
      </c>
      <c r="D569" s="13">
        <v>767</v>
      </c>
      <c r="E569" s="13">
        <v>822</v>
      </c>
      <c r="F569" s="13">
        <v>986</v>
      </c>
      <c r="G569" s="13">
        <v>1139</v>
      </c>
      <c r="H569" s="13">
        <v>1271</v>
      </c>
      <c r="I569" s="13">
        <v>30690</v>
      </c>
      <c r="J569" s="13">
        <v>35100</v>
      </c>
      <c r="K569" s="13">
        <v>39465</v>
      </c>
      <c r="L569" s="13">
        <v>43830</v>
      </c>
      <c r="M569" s="13">
        <v>47340</v>
      </c>
      <c r="N569" s="16">
        <v>50850</v>
      </c>
      <c r="O569" s="16">
        <v>54360</v>
      </c>
      <c r="P569" s="16">
        <v>57870</v>
      </c>
      <c r="R569"/>
    </row>
    <row r="570" spans="1:18" s="11" customFormat="1" ht="15.75" customHeight="1" x14ac:dyDescent="0.45">
      <c r="A570" s="136" t="s">
        <v>195</v>
      </c>
      <c r="B570" s="136" t="s">
        <v>1354</v>
      </c>
      <c r="C570" s="14">
        <v>0.4</v>
      </c>
      <c r="D570" s="13">
        <v>682</v>
      </c>
      <c r="E570" s="13">
        <v>731</v>
      </c>
      <c r="F570" s="13">
        <v>877</v>
      </c>
      <c r="G570" s="13">
        <v>1013</v>
      </c>
      <c r="H570" s="13">
        <v>1130</v>
      </c>
      <c r="I570" s="13">
        <v>27280</v>
      </c>
      <c r="J570" s="13">
        <v>31200</v>
      </c>
      <c r="K570" s="13">
        <v>35080</v>
      </c>
      <c r="L570" s="13">
        <v>38960</v>
      </c>
      <c r="M570" s="13">
        <v>42080</v>
      </c>
      <c r="N570" s="16">
        <v>45200</v>
      </c>
      <c r="O570" s="16">
        <v>48320</v>
      </c>
      <c r="P570" s="16">
        <v>51440</v>
      </c>
      <c r="R570"/>
    </row>
    <row r="571" spans="1:18" s="11" customFormat="1" ht="15.75" customHeight="1" x14ac:dyDescent="0.45">
      <c r="A571" s="136" t="s">
        <v>195</v>
      </c>
      <c r="B571" s="136" t="s">
        <v>1355</v>
      </c>
      <c r="C571" s="14">
        <v>0.3</v>
      </c>
      <c r="D571" s="13">
        <v>511</v>
      </c>
      <c r="E571" s="13">
        <v>548</v>
      </c>
      <c r="F571" s="13">
        <v>657</v>
      </c>
      <c r="G571" s="13">
        <v>759</v>
      </c>
      <c r="H571" s="13">
        <v>847</v>
      </c>
      <c r="I571" s="13">
        <v>20460</v>
      </c>
      <c r="J571" s="13">
        <v>23400</v>
      </c>
      <c r="K571" s="13">
        <v>26310</v>
      </c>
      <c r="L571" s="13">
        <v>29220</v>
      </c>
      <c r="M571" s="13">
        <v>31560</v>
      </c>
      <c r="N571" s="16">
        <v>33900</v>
      </c>
      <c r="O571" s="16">
        <v>36240</v>
      </c>
      <c r="P571" s="16">
        <v>38580</v>
      </c>
      <c r="R571"/>
    </row>
    <row r="572" spans="1:18" s="11" customFormat="1" ht="15.75" customHeight="1" x14ac:dyDescent="0.45">
      <c r="A572" s="136" t="s">
        <v>195</v>
      </c>
      <c r="B572" s="136" t="s">
        <v>1356</v>
      </c>
      <c r="C572" s="14">
        <v>0.2</v>
      </c>
      <c r="D572" s="13">
        <v>341</v>
      </c>
      <c r="E572" s="13">
        <v>365</v>
      </c>
      <c r="F572" s="13">
        <v>438</v>
      </c>
      <c r="G572" s="13">
        <v>506</v>
      </c>
      <c r="H572" s="13">
        <v>565</v>
      </c>
      <c r="I572" s="13">
        <v>13640</v>
      </c>
      <c r="J572" s="13">
        <v>15600</v>
      </c>
      <c r="K572" s="13">
        <v>17540</v>
      </c>
      <c r="L572" s="13">
        <v>19480</v>
      </c>
      <c r="M572" s="13">
        <v>21040</v>
      </c>
      <c r="N572" s="13">
        <v>22600</v>
      </c>
      <c r="O572" s="13">
        <v>24160</v>
      </c>
      <c r="P572" s="13">
        <v>25720</v>
      </c>
      <c r="R572"/>
    </row>
    <row r="573" spans="1:18" s="11" customFormat="1" ht="15.75" customHeight="1" x14ac:dyDescent="0.45">
      <c r="A573" s="136" t="s">
        <v>196</v>
      </c>
      <c r="B573" s="136" t="s">
        <v>1357</v>
      </c>
      <c r="C573" s="14">
        <v>1.2</v>
      </c>
      <c r="D573" s="13">
        <v>2046</v>
      </c>
      <c r="E573" s="13">
        <v>2193</v>
      </c>
      <c r="F573" s="13">
        <v>2631</v>
      </c>
      <c r="G573" s="13">
        <v>3039</v>
      </c>
      <c r="H573" s="13">
        <v>3390</v>
      </c>
      <c r="I573" s="13">
        <v>81840</v>
      </c>
      <c r="J573" s="13">
        <v>93600</v>
      </c>
      <c r="K573" s="13">
        <v>105240</v>
      </c>
      <c r="L573" s="13">
        <v>116880</v>
      </c>
      <c r="M573" s="13">
        <v>126240</v>
      </c>
      <c r="N573" s="13">
        <v>135600</v>
      </c>
      <c r="O573" s="13">
        <v>144960</v>
      </c>
      <c r="P573" s="13">
        <v>154320</v>
      </c>
      <c r="R573"/>
    </row>
    <row r="574" spans="1:18" s="11" customFormat="1" ht="15.75" customHeight="1" x14ac:dyDescent="0.45">
      <c r="A574" s="136" t="s">
        <v>196</v>
      </c>
      <c r="B574" s="136" t="s">
        <v>1358</v>
      </c>
      <c r="C574" s="14">
        <v>1.1000000000000001</v>
      </c>
      <c r="D574" s="13">
        <v>1875</v>
      </c>
      <c r="E574" s="13">
        <v>2010</v>
      </c>
      <c r="F574" s="13">
        <v>2411</v>
      </c>
      <c r="G574" s="13">
        <v>2785</v>
      </c>
      <c r="H574" s="13">
        <v>3107</v>
      </c>
      <c r="I574" s="13">
        <v>75020</v>
      </c>
      <c r="J574" s="13">
        <v>85800</v>
      </c>
      <c r="K574" s="13">
        <v>96470.000000000015</v>
      </c>
      <c r="L574" s="13">
        <v>107140.00000000001</v>
      </c>
      <c r="M574" s="13">
        <v>115720.00000000001</v>
      </c>
      <c r="N574" s="13">
        <v>124300.00000000001</v>
      </c>
      <c r="O574" s="13">
        <v>132880</v>
      </c>
      <c r="P574" s="13">
        <v>141460</v>
      </c>
      <c r="R574"/>
    </row>
    <row r="575" spans="1:18" s="11" customFormat="1" ht="15.75" customHeight="1" x14ac:dyDescent="0.45">
      <c r="A575" s="136" t="s">
        <v>196</v>
      </c>
      <c r="B575" s="136" t="s">
        <v>1359</v>
      </c>
      <c r="C575" s="14">
        <v>1</v>
      </c>
      <c r="D575" s="13">
        <v>1705</v>
      </c>
      <c r="E575" s="13">
        <v>1827</v>
      </c>
      <c r="F575" s="13">
        <v>2192</v>
      </c>
      <c r="G575" s="13">
        <v>2532</v>
      </c>
      <c r="H575" s="13">
        <v>2825</v>
      </c>
      <c r="I575" s="15">
        <v>68200</v>
      </c>
      <c r="J575" s="15">
        <v>78000</v>
      </c>
      <c r="K575" s="15">
        <v>87700</v>
      </c>
      <c r="L575" s="15">
        <v>97400</v>
      </c>
      <c r="M575" s="15">
        <v>105200</v>
      </c>
      <c r="N575" s="15">
        <v>113000</v>
      </c>
      <c r="O575" s="15">
        <v>120800</v>
      </c>
      <c r="P575" s="15">
        <v>128600</v>
      </c>
      <c r="R575"/>
    </row>
    <row r="576" spans="1:18" s="11" customFormat="1" ht="15.75" customHeight="1" x14ac:dyDescent="0.45">
      <c r="A576" s="136" t="s">
        <v>196</v>
      </c>
      <c r="B576" s="136" t="s">
        <v>1360</v>
      </c>
      <c r="C576" s="14">
        <v>0.9</v>
      </c>
      <c r="D576" s="13">
        <v>1534</v>
      </c>
      <c r="E576" s="13">
        <v>1644</v>
      </c>
      <c r="F576" s="13">
        <v>1973</v>
      </c>
      <c r="G576" s="13">
        <v>2279</v>
      </c>
      <c r="H576" s="13">
        <v>2542</v>
      </c>
      <c r="I576" s="15">
        <v>61380</v>
      </c>
      <c r="J576" s="15">
        <v>70200</v>
      </c>
      <c r="K576" s="15">
        <v>78930</v>
      </c>
      <c r="L576" s="15">
        <v>87660</v>
      </c>
      <c r="M576" s="15">
        <v>94680</v>
      </c>
      <c r="N576" s="15">
        <v>101700</v>
      </c>
      <c r="O576" s="15">
        <v>108720</v>
      </c>
      <c r="P576" s="15">
        <v>115740</v>
      </c>
      <c r="R576"/>
    </row>
    <row r="577" spans="1:18" s="11" customFormat="1" ht="15.75" customHeight="1" x14ac:dyDescent="0.45">
      <c r="A577" s="136" t="s">
        <v>196</v>
      </c>
      <c r="B577" s="136" t="s">
        <v>1361</v>
      </c>
      <c r="C577" s="14">
        <v>0.8</v>
      </c>
      <c r="D577" s="13">
        <v>1364</v>
      </c>
      <c r="E577" s="13">
        <v>1462</v>
      </c>
      <c r="F577" s="13">
        <v>1754</v>
      </c>
      <c r="G577" s="13">
        <v>2026</v>
      </c>
      <c r="H577" s="13">
        <v>2260</v>
      </c>
      <c r="I577" s="13">
        <v>54560</v>
      </c>
      <c r="J577" s="13">
        <v>62400</v>
      </c>
      <c r="K577" s="13">
        <v>70160</v>
      </c>
      <c r="L577" s="13">
        <v>77920</v>
      </c>
      <c r="M577" s="13">
        <v>84160</v>
      </c>
      <c r="N577" s="16">
        <v>90400</v>
      </c>
      <c r="O577" s="16">
        <v>96640</v>
      </c>
      <c r="P577" s="16">
        <v>102880</v>
      </c>
      <c r="R577"/>
    </row>
    <row r="578" spans="1:18" s="11" customFormat="1" ht="15.75" customHeight="1" x14ac:dyDescent="0.45">
      <c r="A578" s="136" t="s">
        <v>196</v>
      </c>
      <c r="B578" s="136" t="s">
        <v>1362</v>
      </c>
      <c r="C578" s="14">
        <v>0.7</v>
      </c>
      <c r="D578" s="13">
        <v>1193</v>
      </c>
      <c r="E578" s="13">
        <v>1279</v>
      </c>
      <c r="F578" s="13">
        <v>1534</v>
      </c>
      <c r="G578" s="13">
        <v>1772</v>
      </c>
      <c r="H578" s="13">
        <v>1977</v>
      </c>
      <c r="I578" s="15">
        <v>47740</v>
      </c>
      <c r="J578" s="15">
        <v>54600</v>
      </c>
      <c r="K578" s="15">
        <v>61389.999999999993</v>
      </c>
      <c r="L578" s="15">
        <v>68180</v>
      </c>
      <c r="M578" s="15">
        <v>73640</v>
      </c>
      <c r="N578" s="15">
        <v>79100</v>
      </c>
      <c r="O578" s="15">
        <v>84560</v>
      </c>
      <c r="P578" s="15">
        <v>90020</v>
      </c>
      <c r="R578"/>
    </row>
    <row r="579" spans="1:18" s="11" customFormat="1" ht="15.75" customHeight="1" x14ac:dyDescent="0.45">
      <c r="A579" s="136" t="s">
        <v>196</v>
      </c>
      <c r="B579" s="136" t="s">
        <v>1363</v>
      </c>
      <c r="C579" s="14">
        <v>0.6</v>
      </c>
      <c r="D579" s="13">
        <v>1023</v>
      </c>
      <c r="E579" s="13">
        <v>1096</v>
      </c>
      <c r="F579" s="13">
        <v>1315</v>
      </c>
      <c r="G579" s="13">
        <v>1519</v>
      </c>
      <c r="H579" s="13">
        <v>1695</v>
      </c>
      <c r="I579" s="13">
        <v>40920</v>
      </c>
      <c r="J579" s="13">
        <v>46800</v>
      </c>
      <c r="K579" s="13">
        <v>52620</v>
      </c>
      <c r="L579" s="13">
        <v>58440</v>
      </c>
      <c r="M579" s="13">
        <v>63120</v>
      </c>
      <c r="N579" s="16">
        <v>67800</v>
      </c>
      <c r="O579" s="16">
        <v>72480</v>
      </c>
      <c r="P579" s="16">
        <v>77160</v>
      </c>
      <c r="R579"/>
    </row>
    <row r="580" spans="1:18" s="11" customFormat="1" ht="15.75" customHeight="1" x14ac:dyDescent="0.45">
      <c r="A580" s="136" t="s">
        <v>196</v>
      </c>
      <c r="B580" s="136" t="s">
        <v>1364</v>
      </c>
      <c r="C580" s="14">
        <v>0.55000000000000004</v>
      </c>
      <c r="D580" s="13">
        <v>937</v>
      </c>
      <c r="E580" s="13">
        <v>1005</v>
      </c>
      <c r="F580" s="13">
        <v>1205</v>
      </c>
      <c r="G580" s="13">
        <v>1392</v>
      </c>
      <c r="H580" s="13">
        <v>1553</v>
      </c>
      <c r="I580" s="13">
        <v>37510</v>
      </c>
      <c r="J580" s="13">
        <v>42900</v>
      </c>
      <c r="K580" s="13">
        <v>48235.000000000007</v>
      </c>
      <c r="L580" s="13">
        <v>53570.000000000007</v>
      </c>
      <c r="M580" s="13">
        <v>57860.000000000007</v>
      </c>
      <c r="N580" s="16">
        <v>62150.000000000007</v>
      </c>
      <c r="O580" s="16">
        <v>66440</v>
      </c>
      <c r="P580" s="16">
        <v>70730</v>
      </c>
      <c r="R580"/>
    </row>
    <row r="581" spans="1:18" s="11" customFormat="1" ht="15.75" customHeight="1" x14ac:dyDescent="0.45">
      <c r="A581" s="136" t="s">
        <v>196</v>
      </c>
      <c r="B581" s="136" t="s">
        <v>1365</v>
      </c>
      <c r="C581" s="14">
        <v>0.5</v>
      </c>
      <c r="D581" s="13">
        <v>852</v>
      </c>
      <c r="E581" s="13">
        <v>913</v>
      </c>
      <c r="F581" s="13">
        <v>1096</v>
      </c>
      <c r="G581" s="13">
        <v>1266</v>
      </c>
      <c r="H581" s="13">
        <v>1412</v>
      </c>
      <c r="I581" s="15">
        <v>34100</v>
      </c>
      <c r="J581" s="15">
        <v>39000</v>
      </c>
      <c r="K581" s="15">
        <v>43850</v>
      </c>
      <c r="L581" s="15">
        <v>48700</v>
      </c>
      <c r="M581" s="15">
        <v>52600</v>
      </c>
      <c r="N581" s="15">
        <v>56500</v>
      </c>
      <c r="O581" s="15">
        <v>60400</v>
      </c>
      <c r="P581" s="15">
        <v>64300</v>
      </c>
      <c r="R581"/>
    </row>
    <row r="582" spans="1:18" s="11" customFormat="1" ht="15.75" customHeight="1" x14ac:dyDescent="0.45">
      <c r="A582" s="136" t="s">
        <v>196</v>
      </c>
      <c r="B582" s="136" t="s">
        <v>1366</v>
      </c>
      <c r="C582" s="14">
        <v>0.45</v>
      </c>
      <c r="D582" s="13">
        <v>767</v>
      </c>
      <c r="E582" s="13">
        <v>822</v>
      </c>
      <c r="F582" s="13">
        <v>986</v>
      </c>
      <c r="G582" s="13">
        <v>1139</v>
      </c>
      <c r="H582" s="13">
        <v>1271</v>
      </c>
      <c r="I582" s="15">
        <v>30690</v>
      </c>
      <c r="J582" s="15">
        <v>35100</v>
      </c>
      <c r="K582" s="15">
        <v>39465</v>
      </c>
      <c r="L582" s="15">
        <v>43830</v>
      </c>
      <c r="M582" s="15">
        <v>47340</v>
      </c>
      <c r="N582" s="15">
        <v>50850</v>
      </c>
      <c r="O582" s="15">
        <v>54360</v>
      </c>
      <c r="P582" s="15">
        <v>57870</v>
      </c>
      <c r="R582"/>
    </row>
    <row r="583" spans="1:18" s="11" customFormat="1" ht="15.75" customHeight="1" x14ac:dyDescent="0.45">
      <c r="A583" s="136" t="s">
        <v>196</v>
      </c>
      <c r="B583" s="136" t="s">
        <v>1367</v>
      </c>
      <c r="C583" s="14">
        <v>0.4</v>
      </c>
      <c r="D583" s="13">
        <v>682</v>
      </c>
      <c r="E583" s="13">
        <v>731</v>
      </c>
      <c r="F583" s="13">
        <v>877</v>
      </c>
      <c r="G583" s="13">
        <v>1013</v>
      </c>
      <c r="H583" s="13">
        <v>1130</v>
      </c>
      <c r="I583" s="13">
        <v>27280</v>
      </c>
      <c r="J583" s="13">
        <v>31200</v>
      </c>
      <c r="K583" s="13">
        <v>35080</v>
      </c>
      <c r="L583" s="13">
        <v>38960</v>
      </c>
      <c r="M583" s="13">
        <v>42080</v>
      </c>
      <c r="N583" s="13">
        <v>45200</v>
      </c>
      <c r="O583" s="13">
        <v>48320</v>
      </c>
      <c r="P583" s="13">
        <v>51440</v>
      </c>
      <c r="R583"/>
    </row>
    <row r="584" spans="1:18" s="11" customFormat="1" ht="15.75" customHeight="1" x14ac:dyDescent="0.45">
      <c r="A584" s="136" t="s">
        <v>196</v>
      </c>
      <c r="B584" s="136" t="s">
        <v>1368</v>
      </c>
      <c r="C584" s="14">
        <v>0.3</v>
      </c>
      <c r="D584" s="13">
        <v>511</v>
      </c>
      <c r="E584" s="13">
        <v>548</v>
      </c>
      <c r="F584" s="13">
        <v>657</v>
      </c>
      <c r="G584" s="13">
        <v>759</v>
      </c>
      <c r="H584" s="13">
        <v>847</v>
      </c>
      <c r="I584" s="13">
        <v>20460</v>
      </c>
      <c r="J584" s="13">
        <v>23400</v>
      </c>
      <c r="K584" s="13">
        <v>26310</v>
      </c>
      <c r="L584" s="13">
        <v>29220</v>
      </c>
      <c r="M584" s="13">
        <v>31560</v>
      </c>
      <c r="N584" s="13">
        <v>33900</v>
      </c>
      <c r="O584" s="13">
        <v>36240</v>
      </c>
      <c r="P584" s="13">
        <v>38580</v>
      </c>
      <c r="R584"/>
    </row>
    <row r="585" spans="1:18" s="11" customFormat="1" ht="15.75" customHeight="1" x14ac:dyDescent="0.45">
      <c r="A585" s="136" t="s">
        <v>196</v>
      </c>
      <c r="B585" s="136" t="s">
        <v>1369</v>
      </c>
      <c r="C585" s="14">
        <v>0.2</v>
      </c>
      <c r="D585" s="13">
        <v>341</v>
      </c>
      <c r="E585" s="13">
        <v>365</v>
      </c>
      <c r="F585" s="13">
        <v>438</v>
      </c>
      <c r="G585" s="13">
        <v>506</v>
      </c>
      <c r="H585" s="13">
        <v>565</v>
      </c>
      <c r="I585" s="15">
        <v>13640</v>
      </c>
      <c r="J585" s="15">
        <v>15600</v>
      </c>
      <c r="K585" s="15">
        <v>17540</v>
      </c>
      <c r="L585" s="15">
        <v>19480</v>
      </c>
      <c r="M585" s="15">
        <v>21040</v>
      </c>
      <c r="N585" s="15">
        <v>22600</v>
      </c>
      <c r="O585" s="15">
        <v>24160</v>
      </c>
      <c r="P585" s="15">
        <v>25720</v>
      </c>
      <c r="R585"/>
    </row>
    <row r="586" spans="1:18" s="11" customFormat="1" ht="15.75" customHeight="1" x14ac:dyDescent="0.45">
      <c r="A586" s="136" t="s">
        <v>197</v>
      </c>
      <c r="B586" s="136" t="s">
        <v>1370</v>
      </c>
      <c r="C586" s="14">
        <v>1.2</v>
      </c>
      <c r="D586" s="13">
        <v>2046</v>
      </c>
      <c r="E586" s="13">
        <v>2193</v>
      </c>
      <c r="F586" s="13">
        <v>2631</v>
      </c>
      <c r="G586" s="13">
        <v>3039</v>
      </c>
      <c r="H586" s="13">
        <v>3390</v>
      </c>
      <c r="I586" s="15">
        <v>81840</v>
      </c>
      <c r="J586" s="15">
        <v>93600</v>
      </c>
      <c r="K586" s="15">
        <v>105240</v>
      </c>
      <c r="L586" s="15">
        <v>116880</v>
      </c>
      <c r="M586" s="15">
        <v>126240</v>
      </c>
      <c r="N586" s="15">
        <v>135600</v>
      </c>
      <c r="O586" s="15">
        <v>144960</v>
      </c>
      <c r="P586" s="15">
        <v>154320</v>
      </c>
      <c r="R586"/>
    </row>
    <row r="587" spans="1:18" s="11" customFormat="1" ht="15.75" customHeight="1" x14ac:dyDescent="0.45">
      <c r="A587" s="136" t="s">
        <v>197</v>
      </c>
      <c r="B587" s="136" t="s">
        <v>1371</v>
      </c>
      <c r="C587" s="14">
        <v>1.1000000000000001</v>
      </c>
      <c r="D587" s="13">
        <v>1875</v>
      </c>
      <c r="E587" s="13">
        <v>2010</v>
      </c>
      <c r="F587" s="13">
        <v>2411</v>
      </c>
      <c r="G587" s="13">
        <v>2785</v>
      </c>
      <c r="H587" s="13">
        <v>3107</v>
      </c>
      <c r="I587" s="13">
        <v>75020</v>
      </c>
      <c r="J587" s="13">
        <v>85800</v>
      </c>
      <c r="K587" s="13">
        <v>96470.000000000015</v>
      </c>
      <c r="L587" s="13">
        <v>107140.00000000001</v>
      </c>
      <c r="M587" s="13">
        <v>115720.00000000001</v>
      </c>
      <c r="N587" s="16">
        <v>124300.00000000001</v>
      </c>
      <c r="O587" s="16">
        <v>132880</v>
      </c>
      <c r="P587" s="16">
        <v>141460</v>
      </c>
      <c r="R587"/>
    </row>
    <row r="588" spans="1:18" s="11" customFormat="1" ht="15.75" customHeight="1" x14ac:dyDescent="0.45">
      <c r="A588" s="136" t="s">
        <v>197</v>
      </c>
      <c r="B588" s="136" t="s">
        <v>1372</v>
      </c>
      <c r="C588" s="14">
        <v>1</v>
      </c>
      <c r="D588" s="13">
        <v>1705</v>
      </c>
      <c r="E588" s="13">
        <v>1827</v>
      </c>
      <c r="F588" s="13">
        <v>2192</v>
      </c>
      <c r="G588" s="13">
        <v>2532</v>
      </c>
      <c r="H588" s="13">
        <v>2825</v>
      </c>
      <c r="I588" s="15">
        <v>68200</v>
      </c>
      <c r="J588" s="15">
        <v>78000</v>
      </c>
      <c r="K588" s="15">
        <v>87700</v>
      </c>
      <c r="L588" s="15">
        <v>97400</v>
      </c>
      <c r="M588" s="15">
        <v>105200</v>
      </c>
      <c r="N588" s="15">
        <v>113000</v>
      </c>
      <c r="O588" s="15">
        <v>120800</v>
      </c>
      <c r="P588" s="15">
        <v>128600</v>
      </c>
      <c r="R588"/>
    </row>
    <row r="589" spans="1:18" s="11" customFormat="1" ht="15.75" customHeight="1" x14ac:dyDescent="0.45">
      <c r="A589" s="136" t="s">
        <v>197</v>
      </c>
      <c r="B589" s="136" t="s">
        <v>1373</v>
      </c>
      <c r="C589" s="14">
        <v>0.9</v>
      </c>
      <c r="D589" s="13">
        <v>1534</v>
      </c>
      <c r="E589" s="13">
        <v>1644</v>
      </c>
      <c r="F589" s="13">
        <v>1973</v>
      </c>
      <c r="G589" s="13">
        <v>2279</v>
      </c>
      <c r="H589" s="13">
        <v>2542</v>
      </c>
      <c r="I589" s="13">
        <v>61380</v>
      </c>
      <c r="J589" s="13">
        <v>70200</v>
      </c>
      <c r="K589" s="13">
        <v>78930</v>
      </c>
      <c r="L589" s="13">
        <v>87660</v>
      </c>
      <c r="M589" s="13">
        <v>94680</v>
      </c>
      <c r="N589" s="16">
        <v>101700</v>
      </c>
      <c r="O589" s="16">
        <v>108720</v>
      </c>
      <c r="P589" s="16">
        <v>115740</v>
      </c>
      <c r="R589"/>
    </row>
    <row r="590" spans="1:18" s="11" customFormat="1" ht="15.75" customHeight="1" x14ac:dyDescent="0.45">
      <c r="A590" s="136" t="s">
        <v>197</v>
      </c>
      <c r="B590" s="136" t="s">
        <v>1374</v>
      </c>
      <c r="C590" s="14">
        <v>0.8</v>
      </c>
      <c r="D590" s="13">
        <v>1364</v>
      </c>
      <c r="E590" s="13">
        <v>1462</v>
      </c>
      <c r="F590" s="13">
        <v>1754</v>
      </c>
      <c r="G590" s="13">
        <v>2026</v>
      </c>
      <c r="H590" s="13">
        <v>2260</v>
      </c>
      <c r="I590" s="13">
        <v>54560</v>
      </c>
      <c r="J590" s="13">
        <v>62400</v>
      </c>
      <c r="K590" s="13">
        <v>70160</v>
      </c>
      <c r="L590" s="13">
        <v>77920</v>
      </c>
      <c r="M590" s="13">
        <v>84160</v>
      </c>
      <c r="N590" s="16">
        <v>90400</v>
      </c>
      <c r="O590" s="16">
        <v>96640</v>
      </c>
      <c r="P590" s="16">
        <v>102880</v>
      </c>
      <c r="R590"/>
    </row>
    <row r="591" spans="1:18" s="11" customFormat="1" ht="15.75" customHeight="1" x14ac:dyDescent="0.45">
      <c r="A591" s="136" t="s">
        <v>197</v>
      </c>
      <c r="B591" s="136" t="s">
        <v>1375</v>
      </c>
      <c r="C591" s="14">
        <v>0.7</v>
      </c>
      <c r="D591" s="13">
        <v>1193</v>
      </c>
      <c r="E591" s="13">
        <v>1279</v>
      </c>
      <c r="F591" s="13">
        <v>1534</v>
      </c>
      <c r="G591" s="13">
        <v>1772</v>
      </c>
      <c r="H591" s="13">
        <v>1977</v>
      </c>
      <c r="I591" s="13">
        <v>47740</v>
      </c>
      <c r="J591" s="13">
        <v>54600</v>
      </c>
      <c r="K591" s="13">
        <v>61389.999999999993</v>
      </c>
      <c r="L591" s="13">
        <v>68180</v>
      </c>
      <c r="M591" s="13">
        <v>73640</v>
      </c>
      <c r="N591" s="16">
        <v>79100</v>
      </c>
      <c r="O591" s="16">
        <v>84560</v>
      </c>
      <c r="P591" s="16">
        <v>90020</v>
      </c>
      <c r="R591"/>
    </row>
    <row r="592" spans="1:18" s="11" customFormat="1" ht="15.75" customHeight="1" x14ac:dyDescent="0.45">
      <c r="A592" s="136" t="s">
        <v>197</v>
      </c>
      <c r="B592" s="136" t="s">
        <v>1376</v>
      </c>
      <c r="C592" s="14">
        <v>0.6</v>
      </c>
      <c r="D592" s="13">
        <v>1023</v>
      </c>
      <c r="E592" s="13">
        <v>1096</v>
      </c>
      <c r="F592" s="13">
        <v>1315</v>
      </c>
      <c r="G592" s="13">
        <v>1519</v>
      </c>
      <c r="H592" s="13">
        <v>1695</v>
      </c>
      <c r="I592" s="13">
        <v>40920</v>
      </c>
      <c r="J592" s="13">
        <v>46800</v>
      </c>
      <c r="K592" s="13">
        <v>52620</v>
      </c>
      <c r="L592" s="13">
        <v>58440</v>
      </c>
      <c r="M592" s="13">
        <v>63120</v>
      </c>
      <c r="N592" s="13">
        <v>67800</v>
      </c>
      <c r="O592" s="13">
        <v>72480</v>
      </c>
      <c r="P592" s="13">
        <v>77160</v>
      </c>
      <c r="R592"/>
    </row>
    <row r="593" spans="1:18" s="11" customFormat="1" ht="15.75" customHeight="1" x14ac:dyDescent="0.45">
      <c r="A593" s="136" t="s">
        <v>197</v>
      </c>
      <c r="B593" s="136" t="s">
        <v>1377</v>
      </c>
      <c r="C593" s="14">
        <v>0.55000000000000004</v>
      </c>
      <c r="D593" s="13">
        <v>937</v>
      </c>
      <c r="E593" s="13">
        <v>1005</v>
      </c>
      <c r="F593" s="13">
        <v>1205</v>
      </c>
      <c r="G593" s="13">
        <v>1392</v>
      </c>
      <c r="H593" s="13">
        <v>1553</v>
      </c>
      <c r="I593" s="13">
        <v>37510</v>
      </c>
      <c r="J593" s="13">
        <v>42900</v>
      </c>
      <c r="K593" s="13">
        <v>48235.000000000007</v>
      </c>
      <c r="L593" s="13">
        <v>53570.000000000007</v>
      </c>
      <c r="M593" s="13">
        <v>57860.000000000007</v>
      </c>
      <c r="N593" s="13">
        <v>62150.000000000007</v>
      </c>
      <c r="O593" s="13">
        <v>66440</v>
      </c>
      <c r="P593" s="13">
        <v>70730</v>
      </c>
      <c r="R593"/>
    </row>
    <row r="594" spans="1:18" s="11" customFormat="1" ht="15.75" customHeight="1" x14ac:dyDescent="0.45">
      <c r="A594" s="136" t="s">
        <v>197</v>
      </c>
      <c r="B594" s="136" t="s">
        <v>1378</v>
      </c>
      <c r="C594" s="14">
        <v>0.5</v>
      </c>
      <c r="D594" s="13">
        <v>852</v>
      </c>
      <c r="E594" s="13">
        <v>913</v>
      </c>
      <c r="F594" s="13">
        <v>1096</v>
      </c>
      <c r="G594" s="13">
        <v>1266</v>
      </c>
      <c r="H594" s="13">
        <v>1412</v>
      </c>
      <c r="I594" s="13">
        <v>34100</v>
      </c>
      <c r="J594" s="13">
        <v>39000</v>
      </c>
      <c r="K594" s="13">
        <v>43850</v>
      </c>
      <c r="L594" s="13">
        <v>48700</v>
      </c>
      <c r="M594" s="13">
        <v>52600</v>
      </c>
      <c r="N594" s="13">
        <v>56500</v>
      </c>
      <c r="O594" s="13">
        <v>60400</v>
      </c>
      <c r="P594" s="13">
        <v>64300</v>
      </c>
      <c r="R594"/>
    </row>
    <row r="595" spans="1:18" s="11" customFormat="1" ht="15.75" customHeight="1" x14ac:dyDescent="0.45">
      <c r="A595" s="136" t="s">
        <v>197</v>
      </c>
      <c r="B595" s="136" t="s">
        <v>1379</v>
      </c>
      <c r="C595" s="14">
        <v>0.45</v>
      </c>
      <c r="D595" s="13">
        <v>767</v>
      </c>
      <c r="E595" s="13">
        <v>822</v>
      </c>
      <c r="F595" s="13">
        <v>986</v>
      </c>
      <c r="G595" s="13">
        <v>1139</v>
      </c>
      <c r="H595" s="13">
        <v>1271</v>
      </c>
      <c r="I595" s="15">
        <v>30690</v>
      </c>
      <c r="J595" s="15">
        <v>35100</v>
      </c>
      <c r="K595" s="15">
        <v>39465</v>
      </c>
      <c r="L595" s="15">
        <v>43830</v>
      </c>
      <c r="M595" s="15">
        <v>47340</v>
      </c>
      <c r="N595" s="15">
        <v>50850</v>
      </c>
      <c r="O595" s="15">
        <v>54360</v>
      </c>
      <c r="P595" s="15">
        <v>57870</v>
      </c>
      <c r="R595"/>
    </row>
    <row r="596" spans="1:18" s="11" customFormat="1" ht="15.75" customHeight="1" x14ac:dyDescent="0.45">
      <c r="A596" s="136" t="s">
        <v>197</v>
      </c>
      <c r="B596" s="136" t="s">
        <v>1380</v>
      </c>
      <c r="C596" s="14">
        <v>0.4</v>
      </c>
      <c r="D596" s="13">
        <v>682</v>
      </c>
      <c r="E596" s="13">
        <v>731</v>
      </c>
      <c r="F596" s="13">
        <v>877</v>
      </c>
      <c r="G596" s="13">
        <v>1013</v>
      </c>
      <c r="H596" s="13">
        <v>1130</v>
      </c>
      <c r="I596" s="15">
        <v>27280</v>
      </c>
      <c r="J596" s="15">
        <v>31200</v>
      </c>
      <c r="K596" s="15">
        <v>35080</v>
      </c>
      <c r="L596" s="15">
        <v>38960</v>
      </c>
      <c r="M596" s="15">
        <v>42080</v>
      </c>
      <c r="N596" s="15">
        <v>45200</v>
      </c>
      <c r="O596" s="15">
        <v>48320</v>
      </c>
      <c r="P596" s="15">
        <v>51440</v>
      </c>
      <c r="R596"/>
    </row>
    <row r="597" spans="1:18" s="11" customFormat="1" ht="15.75" customHeight="1" x14ac:dyDescent="0.45">
      <c r="A597" s="136" t="s">
        <v>197</v>
      </c>
      <c r="B597" s="136" t="s">
        <v>1381</v>
      </c>
      <c r="C597" s="14">
        <v>0.3</v>
      </c>
      <c r="D597" s="13">
        <v>511</v>
      </c>
      <c r="E597" s="13">
        <v>548</v>
      </c>
      <c r="F597" s="13">
        <v>657</v>
      </c>
      <c r="G597" s="13">
        <v>759</v>
      </c>
      <c r="H597" s="13">
        <v>847</v>
      </c>
      <c r="I597" s="13">
        <v>20460</v>
      </c>
      <c r="J597" s="13">
        <v>23400</v>
      </c>
      <c r="K597" s="13">
        <v>26310</v>
      </c>
      <c r="L597" s="13">
        <v>29220</v>
      </c>
      <c r="M597" s="13">
        <v>31560</v>
      </c>
      <c r="N597" s="16">
        <v>33900</v>
      </c>
      <c r="O597" s="16">
        <v>36240</v>
      </c>
      <c r="P597" s="16">
        <v>38580</v>
      </c>
      <c r="R597"/>
    </row>
    <row r="598" spans="1:18" s="11" customFormat="1" ht="15.75" customHeight="1" x14ac:dyDescent="0.45">
      <c r="A598" s="136" t="s">
        <v>197</v>
      </c>
      <c r="B598" s="136" t="s">
        <v>1382</v>
      </c>
      <c r="C598" s="14">
        <v>0.2</v>
      </c>
      <c r="D598" s="13">
        <v>341</v>
      </c>
      <c r="E598" s="13">
        <v>365</v>
      </c>
      <c r="F598" s="13">
        <v>438</v>
      </c>
      <c r="G598" s="13">
        <v>506</v>
      </c>
      <c r="H598" s="13">
        <v>565</v>
      </c>
      <c r="I598" s="15">
        <v>13640</v>
      </c>
      <c r="J598" s="15">
        <v>15600</v>
      </c>
      <c r="K598" s="15">
        <v>17540</v>
      </c>
      <c r="L598" s="15">
        <v>19480</v>
      </c>
      <c r="M598" s="15">
        <v>21040</v>
      </c>
      <c r="N598" s="15">
        <v>22600</v>
      </c>
      <c r="O598" s="15">
        <v>24160</v>
      </c>
      <c r="P598" s="15">
        <v>25720</v>
      </c>
      <c r="R598"/>
    </row>
    <row r="599" spans="1:18" s="11" customFormat="1" ht="15.75" customHeight="1" x14ac:dyDescent="0.45">
      <c r="A599" s="136" t="s">
        <v>198</v>
      </c>
      <c r="B599" s="136" t="s">
        <v>1383</v>
      </c>
      <c r="C599" s="14">
        <v>1.2</v>
      </c>
      <c r="D599" s="13">
        <v>2046</v>
      </c>
      <c r="E599" s="13">
        <v>2193</v>
      </c>
      <c r="F599" s="13">
        <v>2631</v>
      </c>
      <c r="G599" s="13">
        <v>3039</v>
      </c>
      <c r="H599" s="13">
        <v>3390</v>
      </c>
      <c r="I599" s="13">
        <v>81840</v>
      </c>
      <c r="J599" s="13">
        <v>93600</v>
      </c>
      <c r="K599" s="13">
        <v>105240</v>
      </c>
      <c r="L599" s="13">
        <v>116880</v>
      </c>
      <c r="M599" s="13">
        <v>126240</v>
      </c>
      <c r="N599" s="16">
        <v>135600</v>
      </c>
      <c r="O599" s="16">
        <v>144960</v>
      </c>
      <c r="P599" s="16">
        <v>154320</v>
      </c>
      <c r="R599"/>
    </row>
    <row r="600" spans="1:18" s="11" customFormat="1" ht="15.75" customHeight="1" x14ac:dyDescent="0.45">
      <c r="A600" s="136" t="s">
        <v>198</v>
      </c>
      <c r="B600" s="136" t="s">
        <v>1384</v>
      </c>
      <c r="C600" s="14">
        <v>1.1000000000000001</v>
      </c>
      <c r="D600" s="13">
        <v>1875</v>
      </c>
      <c r="E600" s="13">
        <v>2010</v>
      </c>
      <c r="F600" s="13">
        <v>2411</v>
      </c>
      <c r="G600" s="13">
        <v>2785</v>
      </c>
      <c r="H600" s="13">
        <v>3107</v>
      </c>
      <c r="I600" s="13">
        <v>75020</v>
      </c>
      <c r="J600" s="13">
        <v>85800</v>
      </c>
      <c r="K600" s="13">
        <v>96470.000000000015</v>
      </c>
      <c r="L600" s="13">
        <v>107140.00000000001</v>
      </c>
      <c r="M600" s="13">
        <v>115720.00000000001</v>
      </c>
      <c r="N600" s="16">
        <v>124300.00000000001</v>
      </c>
      <c r="O600" s="16">
        <v>132880</v>
      </c>
      <c r="P600" s="16">
        <v>141460</v>
      </c>
      <c r="R600"/>
    </row>
    <row r="601" spans="1:18" s="11" customFormat="1" ht="15.75" customHeight="1" x14ac:dyDescent="0.45">
      <c r="A601" s="136" t="s">
        <v>198</v>
      </c>
      <c r="B601" s="136" t="s">
        <v>1385</v>
      </c>
      <c r="C601" s="14">
        <v>1</v>
      </c>
      <c r="D601" s="13">
        <v>1705</v>
      </c>
      <c r="E601" s="13">
        <v>1827</v>
      </c>
      <c r="F601" s="13">
        <v>2192</v>
      </c>
      <c r="G601" s="13">
        <v>2532</v>
      </c>
      <c r="H601" s="13">
        <v>2825</v>
      </c>
      <c r="I601" s="15">
        <v>68200</v>
      </c>
      <c r="J601" s="15">
        <v>78000</v>
      </c>
      <c r="K601" s="15">
        <v>87700</v>
      </c>
      <c r="L601" s="15">
        <v>97400</v>
      </c>
      <c r="M601" s="15">
        <v>105200</v>
      </c>
      <c r="N601" s="15">
        <v>113000</v>
      </c>
      <c r="O601" s="15">
        <v>120800</v>
      </c>
      <c r="P601" s="15">
        <v>128600</v>
      </c>
      <c r="R601"/>
    </row>
    <row r="602" spans="1:18" s="11" customFormat="1" ht="15.75" customHeight="1" x14ac:dyDescent="0.45">
      <c r="A602" s="136" t="s">
        <v>198</v>
      </c>
      <c r="B602" s="136" t="s">
        <v>1386</v>
      </c>
      <c r="C602" s="14">
        <v>0.9</v>
      </c>
      <c r="D602" s="13">
        <v>1534</v>
      </c>
      <c r="E602" s="13">
        <v>1644</v>
      </c>
      <c r="F602" s="13">
        <v>1973</v>
      </c>
      <c r="G602" s="13">
        <v>2279</v>
      </c>
      <c r="H602" s="13">
        <v>2542</v>
      </c>
      <c r="I602" s="15">
        <v>61380</v>
      </c>
      <c r="J602" s="15">
        <v>70200</v>
      </c>
      <c r="K602" s="15">
        <v>78930</v>
      </c>
      <c r="L602" s="15">
        <v>87660</v>
      </c>
      <c r="M602" s="15">
        <v>94680</v>
      </c>
      <c r="N602" s="15">
        <v>101700</v>
      </c>
      <c r="O602" s="15">
        <v>108720</v>
      </c>
      <c r="P602" s="15">
        <v>115740</v>
      </c>
      <c r="R602"/>
    </row>
    <row r="603" spans="1:18" s="11" customFormat="1" ht="15.75" customHeight="1" x14ac:dyDescent="0.45">
      <c r="A603" s="136" t="s">
        <v>198</v>
      </c>
      <c r="B603" s="136" t="s">
        <v>1387</v>
      </c>
      <c r="C603" s="14">
        <v>0.8</v>
      </c>
      <c r="D603" s="13">
        <v>1364</v>
      </c>
      <c r="E603" s="13">
        <v>1462</v>
      </c>
      <c r="F603" s="13">
        <v>1754</v>
      </c>
      <c r="G603" s="13">
        <v>2026</v>
      </c>
      <c r="H603" s="13">
        <v>2260</v>
      </c>
      <c r="I603" s="13">
        <v>54560</v>
      </c>
      <c r="J603" s="13">
        <v>62400</v>
      </c>
      <c r="K603" s="13">
        <v>70160</v>
      </c>
      <c r="L603" s="13">
        <v>77920</v>
      </c>
      <c r="M603" s="13">
        <v>84160</v>
      </c>
      <c r="N603" s="13">
        <v>90400</v>
      </c>
      <c r="O603" s="13">
        <v>96640</v>
      </c>
      <c r="P603" s="13">
        <v>102880</v>
      </c>
      <c r="R603"/>
    </row>
    <row r="604" spans="1:18" s="11" customFormat="1" ht="15.75" customHeight="1" x14ac:dyDescent="0.45">
      <c r="A604" s="136" t="s">
        <v>198</v>
      </c>
      <c r="B604" s="136" t="s">
        <v>1388</v>
      </c>
      <c r="C604" s="14">
        <v>0.7</v>
      </c>
      <c r="D604" s="13">
        <v>1193</v>
      </c>
      <c r="E604" s="13">
        <v>1279</v>
      </c>
      <c r="F604" s="13">
        <v>1534</v>
      </c>
      <c r="G604" s="13">
        <v>1772</v>
      </c>
      <c r="H604" s="13">
        <v>1977</v>
      </c>
      <c r="I604" s="13">
        <v>47740</v>
      </c>
      <c r="J604" s="13">
        <v>54600</v>
      </c>
      <c r="K604" s="13">
        <v>61389.999999999993</v>
      </c>
      <c r="L604" s="13">
        <v>68180</v>
      </c>
      <c r="M604" s="13">
        <v>73640</v>
      </c>
      <c r="N604" s="13">
        <v>79100</v>
      </c>
      <c r="O604" s="13">
        <v>84560</v>
      </c>
      <c r="P604" s="13">
        <v>90020</v>
      </c>
      <c r="R604"/>
    </row>
    <row r="605" spans="1:18" s="11" customFormat="1" ht="15.75" customHeight="1" x14ac:dyDescent="0.45">
      <c r="A605" s="136" t="s">
        <v>198</v>
      </c>
      <c r="B605" s="136" t="s">
        <v>1389</v>
      </c>
      <c r="C605" s="14">
        <v>0.6</v>
      </c>
      <c r="D605" s="13">
        <v>1023</v>
      </c>
      <c r="E605" s="13">
        <v>1096</v>
      </c>
      <c r="F605" s="13">
        <v>1315</v>
      </c>
      <c r="G605" s="13">
        <v>1519</v>
      </c>
      <c r="H605" s="13">
        <v>1695</v>
      </c>
      <c r="I605" s="15">
        <v>40920</v>
      </c>
      <c r="J605" s="15">
        <v>46800</v>
      </c>
      <c r="K605" s="15">
        <v>52620</v>
      </c>
      <c r="L605" s="15">
        <v>58440</v>
      </c>
      <c r="M605" s="15">
        <v>63120</v>
      </c>
      <c r="N605" s="15">
        <v>67800</v>
      </c>
      <c r="O605" s="15">
        <v>72480</v>
      </c>
      <c r="P605" s="15">
        <v>77160</v>
      </c>
      <c r="R605"/>
    </row>
    <row r="606" spans="1:18" s="11" customFormat="1" ht="15.75" customHeight="1" x14ac:dyDescent="0.45">
      <c r="A606" s="136" t="s">
        <v>198</v>
      </c>
      <c r="B606" s="136" t="s">
        <v>1390</v>
      </c>
      <c r="C606" s="14">
        <v>0.55000000000000004</v>
      </c>
      <c r="D606" s="13">
        <v>937</v>
      </c>
      <c r="E606" s="13">
        <v>1005</v>
      </c>
      <c r="F606" s="13">
        <v>1205</v>
      </c>
      <c r="G606" s="13">
        <v>1392</v>
      </c>
      <c r="H606" s="13">
        <v>1553</v>
      </c>
      <c r="I606" s="15">
        <v>37510</v>
      </c>
      <c r="J606" s="15">
        <v>42900</v>
      </c>
      <c r="K606" s="15">
        <v>48235.000000000007</v>
      </c>
      <c r="L606" s="15">
        <v>53570.000000000007</v>
      </c>
      <c r="M606" s="15">
        <v>57860.000000000007</v>
      </c>
      <c r="N606" s="15">
        <v>62150.000000000007</v>
      </c>
      <c r="O606" s="15">
        <v>66440</v>
      </c>
      <c r="P606" s="15">
        <v>70730</v>
      </c>
      <c r="R606"/>
    </row>
    <row r="607" spans="1:18" s="11" customFormat="1" ht="15.75" customHeight="1" x14ac:dyDescent="0.45">
      <c r="A607" s="136" t="s">
        <v>198</v>
      </c>
      <c r="B607" s="136" t="s">
        <v>1391</v>
      </c>
      <c r="C607" s="14">
        <v>0.5</v>
      </c>
      <c r="D607" s="13">
        <v>852</v>
      </c>
      <c r="E607" s="13">
        <v>913</v>
      </c>
      <c r="F607" s="13">
        <v>1096</v>
      </c>
      <c r="G607" s="13">
        <v>1266</v>
      </c>
      <c r="H607" s="13">
        <v>1412</v>
      </c>
      <c r="I607" s="13">
        <v>34100</v>
      </c>
      <c r="J607" s="13">
        <v>39000</v>
      </c>
      <c r="K607" s="13">
        <v>43850</v>
      </c>
      <c r="L607" s="13">
        <v>48700</v>
      </c>
      <c r="M607" s="13">
        <v>52600</v>
      </c>
      <c r="N607" s="16">
        <v>56500</v>
      </c>
      <c r="O607" s="16">
        <v>60400</v>
      </c>
      <c r="P607" s="16">
        <v>64300</v>
      </c>
      <c r="R607"/>
    </row>
    <row r="608" spans="1:18" s="11" customFormat="1" ht="15.75" customHeight="1" x14ac:dyDescent="0.45">
      <c r="A608" s="136" t="s">
        <v>198</v>
      </c>
      <c r="B608" s="136" t="s">
        <v>1392</v>
      </c>
      <c r="C608" s="14">
        <v>0.45</v>
      </c>
      <c r="D608" s="13">
        <v>767</v>
      </c>
      <c r="E608" s="13">
        <v>822</v>
      </c>
      <c r="F608" s="13">
        <v>986</v>
      </c>
      <c r="G608" s="13">
        <v>1139</v>
      </c>
      <c r="H608" s="13">
        <v>1271</v>
      </c>
      <c r="I608" s="15">
        <v>30690</v>
      </c>
      <c r="J608" s="15">
        <v>35100</v>
      </c>
      <c r="K608" s="15">
        <v>39465</v>
      </c>
      <c r="L608" s="15">
        <v>43830</v>
      </c>
      <c r="M608" s="15">
        <v>47340</v>
      </c>
      <c r="N608" s="15">
        <v>50850</v>
      </c>
      <c r="O608" s="15">
        <v>54360</v>
      </c>
      <c r="P608" s="15">
        <v>57870</v>
      </c>
      <c r="R608"/>
    </row>
    <row r="609" spans="1:18" s="11" customFormat="1" ht="15.75" customHeight="1" x14ac:dyDescent="0.45">
      <c r="A609" s="136" t="s">
        <v>198</v>
      </c>
      <c r="B609" s="136" t="s">
        <v>1393</v>
      </c>
      <c r="C609" s="14">
        <v>0.4</v>
      </c>
      <c r="D609" s="13">
        <v>682</v>
      </c>
      <c r="E609" s="13">
        <v>731</v>
      </c>
      <c r="F609" s="13">
        <v>877</v>
      </c>
      <c r="G609" s="13">
        <v>1013</v>
      </c>
      <c r="H609" s="13">
        <v>1130</v>
      </c>
      <c r="I609" s="13">
        <v>27280</v>
      </c>
      <c r="J609" s="13">
        <v>31200</v>
      </c>
      <c r="K609" s="13">
        <v>35080</v>
      </c>
      <c r="L609" s="13">
        <v>38960</v>
      </c>
      <c r="M609" s="13">
        <v>42080</v>
      </c>
      <c r="N609" s="16">
        <v>45200</v>
      </c>
      <c r="O609" s="16">
        <v>48320</v>
      </c>
      <c r="P609" s="16">
        <v>51440</v>
      </c>
      <c r="R609"/>
    </row>
    <row r="610" spans="1:18" s="11" customFormat="1" ht="15.75" customHeight="1" x14ac:dyDescent="0.45">
      <c r="A610" s="136" t="s">
        <v>198</v>
      </c>
      <c r="B610" s="136" t="s">
        <v>1394</v>
      </c>
      <c r="C610" s="14">
        <v>0.3</v>
      </c>
      <c r="D610" s="13">
        <v>511</v>
      </c>
      <c r="E610" s="13">
        <v>548</v>
      </c>
      <c r="F610" s="13">
        <v>657</v>
      </c>
      <c r="G610" s="13">
        <v>759</v>
      </c>
      <c r="H610" s="13">
        <v>847</v>
      </c>
      <c r="I610" s="13">
        <v>20460</v>
      </c>
      <c r="J610" s="13">
        <v>23400</v>
      </c>
      <c r="K610" s="13">
        <v>26310</v>
      </c>
      <c r="L610" s="13">
        <v>29220</v>
      </c>
      <c r="M610" s="13">
        <v>31560</v>
      </c>
      <c r="N610" s="16">
        <v>33900</v>
      </c>
      <c r="O610" s="16">
        <v>36240</v>
      </c>
      <c r="P610" s="16">
        <v>38580</v>
      </c>
      <c r="R610"/>
    </row>
    <row r="611" spans="1:18" s="11" customFormat="1" ht="15.75" customHeight="1" x14ac:dyDescent="0.45">
      <c r="A611" s="136" t="s">
        <v>198</v>
      </c>
      <c r="B611" s="136" t="s">
        <v>1395</v>
      </c>
      <c r="C611" s="14">
        <v>0.2</v>
      </c>
      <c r="D611" s="13">
        <v>341</v>
      </c>
      <c r="E611" s="13">
        <v>365</v>
      </c>
      <c r="F611" s="13">
        <v>438</v>
      </c>
      <c r="G611" s="13">
        <v>506</v>
      </c>
      <c r="H611" s="13">
        <v>565</v>
      </c>
      <c r="I611" s="15">
        <v>13640</v>
      </c>
      <c r="J611" s="15">
        <v>15600</v>
      </c>
      <c r="K611" s="15">
        <v>17540</v>
      </c>
      <c r="L611" s="15">
        <v>19480</v>
      </c>
      <c r="M611" s="15">
        <v>21040</v>
      </c>
      <c r="N611" s="15">
        <v>22600</v>
      </c>
      <c r="O611" s="15">
        <v>24160</v>
      </c>
      <c r="P611" s="15">
        <v>25720</v>
      </c>
      <c r="R611"/>
    </row>
    <row r="612" spans="1:18" s="11" customFormat="1" ht="15.75" customHeight="1" x14ac:dyDescent="0.45">
      <c r="A612" s="136" t="s">
        <v>199</v>
      </c>
      <c r="B612" s="136" t="s">
        <v>1396</v>
      </c>
      <c r="C612" s="14">
        <v>1.2</v>
      </c>
      <c r="D612" s="13">
        <v>2046</v>
      </c>
      <c r="E612" s="13">
        <v>2193</v>
      </c>
      <c r="F612" s="13">
        <v>2631</v>
      </c>
      <c r="G612" s="13">
        <v>3039</v>
      </c>
      <c r="H612" s="13">
        <v>3390</v>
      </c>
      <c r="I612" s="15">
        <v>81840</v>
      </c>
      <c r="J612" s="15">
        <v>93600</v>
      </c>
      <c r="K612" s="15">
        <v>105240</v>
      </c>
      <c r="L612" s="15">
        <v>116880</v>
      </c>
      <c r="M612" s="15">
        <v>126240</v>
      </c>
      <c r="N612" s="15">
        <v>135600</v>
      </c>
      <c r="O612" s="15">
        <v>144960</v>
      </c>
      <c r="P612" s="15">
        <v>154320</v>
      </c>
      <c r="R612"/>
    </row>
    <row r="613" spans="1:18" s="11" customFormat="1" ht="15.75" customHeight="1" x14ac:dyDescent="0.45">
      <c r="A613" s="136" t="s">
        <v>199</v>
      </c>
      <c r="B613" s="136" t="s">
        <v>1397</v>
      </c>
      <c r="C613" s="14">
        <v>1.1000000000000001</v>
      </c>
      <c r="D613" s="13">
        <v>1875</v>
      </c>
      <c r="E613" s="13">
        <v>2010</v>
      </c>
      <c r="F613" s="13">
        <v>2411</v>
      </c>
      <c r="G613" s="13">
        <v>2785</v>
      </c>
      <c r="H613" s="13">
        <v>3107</v>
      </c>
      <c r="I613" s="13">
        <v>75020</v>
      </c>
      <c r="J613" s="13">
        <v>85800</v>
      </c>
      <c r="K613" s="13">
        <v>96470.000000000015</v>
      </c>
      <c r="L613" s="13">
        <v>107140.00000000001</v>
      </c>
      <c r="M613" s="13">
        <v>115720.00000000001</v>
      </c>
      <c r="N613" s="13">
        <v>124300.00000000001</v>
      </c>
      <c r="O613" s="13">
        <v>132880</v>
      </c>
      <c r="P613" s="13">
        <v>141460</v>
      </c>
      <c r="R613"/>
    </row>
    <row r="614" spans="1:18" s="11" customFormat="1" ht="15.75" customHeight="1" x14ac:dyDescent="0.45">
      <c r="A614" s="136" t="s">
        <v>199</v>
      </c>
      <c r="B614" s="136" t="s">
        <v>1398</v>
      </c>
      <c r="C614" s="14">
        <v>1</v>
      </c>
      <c r="D614" s="13">
        <v>1705</v>
      </c>
      <c r="E614" s="13">
        <v>1827</v>
      </c>
      <c r="F614" s="13">
        <v>2192</v>
      </c>
      <c r="G614" s="13">
        <v>2532</v>
      </c>
      <c r="H614" s="13">
        <v>2825</v>
      </c>
      <c r="I614" s="13">
        <v>68200</v>
      </c>
      <c r="J614" s="13">
        <v>78000</v>
      </c>
      <c r="K614" s="13">
        <v>87700</v>
      </c>
      <c r="L614" s="13">
        <v>97400</v>
      </c>
      <c r="M614" s="13">
        <v>105200</v>
      </c>
      <c r="N614" s="13">
        <v>113000</v>
      </c>
      <c r="O614" s="13">
        <v>120800</v>
      </c>
      <c r="P614" s="13">
        <v>128600</v>
      </c>
      <c r="R614"/>
    </row>
    <row r="615" spans="1:18" s="11" customFormat="1" ht="15.75" customHeight="1" x14ac:dyDescent="0.45">
      <c r="A615" s="136" t="s">
        <v>199</v>
      </c>
      <c r="B615" s="136" t="s">
        <v>1399</v>
      </c>
      <c r="C615" s="14">
        <v>0.9</v>
      </c>
      <c r="D615" s="13">
        <v>1534</v>
      </c>
      <c r="E615" s="13">
        <v>1644</v>
      </c>
      <c r="F615" s="13">
        <v>1973</v>
      </c>
      <c r="G615" s="13">
        <v>2279</v>
      </c>
      <c r="H615" s="13">
        <v>2542</v>
      </c>
      <c r="I615" s="15">
        <v>61380</v>
      </c>
      <c r="J615" s="15">
        <v>70200</v>
      </c>
      <c r="K615" s="15">
        <v>78930</v>
      </c>
      <c r="L615" s="15">
        <v>87660</v>
      </c>
      <c r="M615" s="15">
        <v>94680</v>
      </c>
      <c r="N615" s="15">
        <v>101700</v>
      </c>
      <c r="O615" s="15">
        <v>108720</v>
      </c>
      <c r="P615" s="15">
        <v>115740</v>
      </c>
      <c r="R615"/>
    </row>
    <row r="616" spans="1:18" s="11" customFormat="1" ht="15.75" customHeight="1" x14ac:dyDescent="0.45">
      <c r="A616" s="136" t="s">
        <v>199</v>
      </c>
      <c r="B616" s="136" t="s">
        <v>1400</v>
      </c>
      <c r="C616" s="14">
        <v>0.8</v>
      </c>
      <c r="D616" s="13">
        <v>1364</v>
      </c>
      <c r="E616" s="13">
        <v>1462</v>
      </c>
      <c r="F616" s="13">
        <v>1754</v>
      </c>
      <c r="G616" s="13">
        <v>2026</v>
      </c>
      <c r="H616" s="13">
        <v>2260</v>
      </c>
      <c r="I616" s="15">
        <v>54560</v>
      </c>
      <c r="J616" s="15">
        <v>62400</v>
      </c>
      <c r="K616" s="15">
        <v>70160</v>
      </c>
      <c r="L616" s="15">
        <v>77920</v>
      </c>
      <c r="M616" s="15">
        <v>84160</v>
      </c>
      <c r="N616" s="15">
        <v>90400</v>
      </c>
      <c r="O616" s="15">
        <v>96640</v>
      </c>
      <c r="P616" s="15">
        <v>102880</v>
      </c>
      <c r="R616"/>
    </row>
    <row r="617" spans="1:18" s="11" customFormat="1" ht="15.75" customHeight="1" x14ac:dyDescent="0.45">
      <c r="A617" s="136" t="s">
        <v>199</v>
      </c>
      <c r="B617" s="136" t="s">
        <v>1401</v>
      </c>
      <c r="C617" s="14">
        <v>0.7</v>
      </c>
      <c r="D617" s="13">
        <v>1193</v>
      </c>
      <c r="E617" s="13">
        <v>1279</v>
      </c>
      <c r="F617" s="13">
        <v>1534</v>
      </c>
      <c r="G617" s="13">
        <v>1772</v>
      </c>
      <c r="H617" s="13">
        <v>1977</v>
      </c>
      <c r="I617" s="13">
        <v>47740</v>
      </c>
      <c r="J617" s="13">
        <v>54600</v>
      </c>
      <c r="K617" s="13">
        <v>61389.999999999993</v>
      </c>
      <c r="L617" s="13">
        <v>68180</v>
      </c>
      <c r="M617" s="13">
        <v>73640</v>
      </c>
      <c r="N617" s="16">
        <v>79100</v>
      </c>
      <c r="O617" s="16">
        <v>84560</v>
      </c>
      <c r="P617" s="16">
        <v>90020</v>
      </c>
      <c r="R617"/>
    </row>
    <row r="618" spans="1:18" s="11" customFormat="1" ht="15.75" customHeight="1" x14ac:dyDescent="0.45">
      <c r="A618" s="136" t="s">
        <v>199</v>
      </c>
      <c r="B618" s="136" t="s">
        <v>1402</v>
      </c>
      <c r="C618" s="14">
        <v>0.6</v>
      </c>
      <c r="D618" s="13">
        <v>1023</v>
      </c>
      <c r="E618" s="13">
        <v>1096</v>
      </c>
      <c r="F618" s="13">
        <v>1315</v>
      </c>
      <c r="G618" s="13">
        <v>1519</v>
      </c>
      <c r="H618" s="13">
        <v>1695</v>
      </c>
      <c r="I618" s="15">
        <v>40920</v>
      </c>
      <c r="J618" s="15">
        <v>46800</v>
      </c>
      <c r="K618" s="15">
        <v>52620</v>
      </c>
      <c r="L618" s="15">
        <v>58440</v>
      </c>
      <c r="M618" s="15">
        <v>63120</v>
      </c>
      <c r="N618" s="15">
        <v>67800</v>
      </c>
      <c r="O618" s="15">
        <v>72480</v>
      </c>
      <c r="P618" s="15">
        <v>77160</v>
      </c>
      <c r="R618"/>
    </row>
    <row r="619" spans="1:18" s="11" customFormat="1" ht="15.75" customHeight="1" x14ac:dyDescent="0.45">
      <c r="A619" s="136" t="s">
        <v>199</v>
      </c>
      <c r="B619" s="136" t="s">
        <v>1403</v>
      </c>
      <c r="C619" s="14">
        <v>0.55000000000000004</v>
      </c>
      <c r="D619" s="13">
        <v>937</v>
      </c>
      <c r="E619" s="13">
        <v>1005</v>
      </c>
      <c r="F619" s="13">
        <v>1205</v>
      </c>
      <c r="G619" s="13">
        <v>1392</v>
      </c>
      <c r="H619" s="13">
        <v>1553</v>
      </c>
      <c r="I619" s="13">
        <v>37510</v>
      </c>
      <c r="J619" s="13">
        <v>42900</v>
      </c>
      <c r="K619" s="13">
        <v>48235.000000000007</v>
      </c>
      <c r="L619" s="13">
        <v>53570.000000000007</v>
      </c>
      <c r="M619" s="13">
        <v>57860.000000000007</v>
      </c>
      <c r="N619" s="16">
        <v>62150.000000000007</v>
      </c>
      <c r="O619" s="16">
        <v>66440</v>
      </c>
      <c r="P619" s="16">
        <v>70730</v>
      </c>
      <c r="R619"/>
    </row>
    <row r="620" spans="1:18" s="11" customFormat="1" ht="15.75" customHeight="1" x14ac:dyDescent="0.45">
      <c r="A620" s="136" t="s">
        <v>199</v>
      </c>
      <c r="B620" s="136" t="s">
        <v>1404</v>
      </c>
      <c r="C620" s="14">
        <v>0.5</v>
      </c>
      <c r="D620" s="13">
        <v>852</v>
      </c>
      <c r="E620" s="13">
        <v>913</v>
      </c>
      <c r="F620" s="13">
        <v>1096</v>
      </c>
      <c r="G620" s="13">
        <v>1266</v>
      </c>
      <c r="H620" s="13">
        <v>1412</v>
      </c>
      <c r="I620" s="13">
        <v>34100</v>
      </c>
      <c r="J620" s="13">
        <v>39000</v>
      </c>
      <c r="K620" s="13">
        <v>43850</v>
      </c>
      <c r="L620" s="13">
        <v>48700</v>
      </c>
      <c r="M620" s="13">
        <v>52600</v>
      </c>
      <c r="N620" s="16">
        <v>56500</v>
      </c>
      <c r="O620" s="16">
        <v>60400</v>
      </c>
      <c r="P620" s="16">
        <v>64300</v>
      </c>
      <c r="R620"/>
    </row>
    <row r="621" spans="1:18" s="11" customFormat="1" ht="15.75" customHeight="1" x14ac:dyDescent="0.45">
      <c r="A621" s="136" t="s">
        <v>199</v>
      </c>
      <c r="B621" s="136" t="s">
        <v>1405</v>
      </c>
      <c r="C621" s="14">
        <v>0.45</v>
      </c>
      <c r="D621" s="13">
        <v>767</v>
      </c>
      <c r="E621" s="13">
        <v>822</v>
      </c>
      <c r="F621" s="13">
        <v>986</v>
      </c>
      <c r="G621" s="13">
        <v>1139</v>
      </c>
      <c r="H621" s="13">
        <v>1271</v>
      </c>
      <c r="I621" s="13">
        <v>30690</v>
      </c>
      <c r="J621" s="13">
        <v>35100</v>
      </c>
      <c r="K621" s="13">
        <v>39465</v>
      </c>
      <c r="L621" s="13">
        <v>43830</v>
      </c>
      <c r="M621" s="13">
        <v>47340</v>
      </c>
      <c r="N621" s="16">
        <v>50850</v>
      </c>
      <c r="O621" s="16">
        <v>54360</v>
      </c>
      <c r="P621" s="16">
        <v>57870</v>
      </c>
      <c r="R621"/>
    </row>
    <row r="622" spans="1:18" s="11" customFormat="1" ht="15.75" customHeight="1" x14ac:dyDescent="0.45">
      <c r="A622" s="136" t="s">
        <v>199</v>
      </c>
      <c r="B622" s="136" t="s">
        <v>1406</v>
      </c>
      <c r="C622" s="14">
        <v>0.4</v>
      </c>
      <c r="D622" s="13">
        <v>682</v>
      </c>
      <c r="E622" s="13">
        <v>731</v>
      </c>
      <c r="F622" s="13">
        <v>877</v>
      </c>
      <c r="G622" s="13">
        <v>1013</v>
      </c>
      <c r="H622" s="13">
        <v>1130</v>
      </c>
      <c r="I622" s="13">
        <v>27280</v>
      </c>
      <c r="J622" s="13">
        <v>31200</v>
      </c>
      <c r="K622" s="13">
        <v>35080</v>
      </c>
      <c r="L622" s="13">
        <v>38960</v>
      </c>
      <c r="M622" s="13">
        <v>42080</v>
      </c>
      <c r="N622" s="13">
        <v>45200</v>
      </c>
      <c r="O622" s="13">
        <v>48320</v>
      </c>
      <c r="P622" s="13">
        <v>51440</v>
      </c>
      <c r="R622"/>
    </row>
    <row r="623" spans="1:18" s="11" customFormat="1" ht="15.75" customHeight="1" x14ac:dyDescent="0.45">
      <c r="A623" s="136" t="s">
        <v>199</v>
      </c>
      <c r="B623" s="136" t="s">
        <v>1407</v>
      </c>
      <c r="C623" s="14">
        <v>0.3</v>
      </c>
      <c r="D623" s="13">
        <v>511</v>
      </c>
      <c r="E623" s="13">
        <v>548</v>
      </c>
      <c r="F623" s="13">
        <v>657</v>
      </c>
      <c r="G623" s="13">
        <v>759</v>
      </c>
      <c r="H623" s="13">
        <v>847</v>
      </c>
      <c r="I623" s="13">
        <v>20460</v>
      </c>
      <c r="J623" s="13">
        <v>23400</v>
      </c>
      <c r="K623" s="13">
        <v>26310</v>
      </c>
      <c r="L623" s="13">
        <v>29220</v>
      </c>
      <c r="M623" s="13">
        <v>31560</v>
      </c>
      <c r="N623" s="13">
        <v>33900</v>
      </c>
      <c r="O623" s="13">
        <v>36240</v>
      </c>
      <c r="P623" s="13">
        <v>38580</v>
      </c>
      <c r="R623"/>
    </row>
    <row r="624" spans="1:18" s="11" customFormat="1" ht="15.75" customHeight="1" x14ac:dyDescent="0.45">
      <c r="A624" s="136" t="s">
        <v>199</v>
      </c>
      <c r="B624" s="136" t="s">
        <v>1408</v>
      </c>
      <c r="C624" s="14">
        <v>0.2</v>
      </c>
      <c r="D624" s="13">
        <v>341</v>
      </c>
      <c r="E624" s="13">
        <v>365</v>
      </c>
      <c r="F624" s="13">
        <v>438</v>
      </c>
      <c r="G624" s="13">
        <v>506</v>
      </c>
      <c r="H624" s="13">
        <v>565</v>
      </c>
      <c r="I624" s="13">
        <v>13640</v>
      </c>
      <c r="J624" s="13">
        <v>15600</v>
      </c>
      <c r="K624" s="13">
        <v>17540</v>
      </c>
      <c r="L624" s="13">
        <v>19480</v>
      </c>
      <c r="M624" s="13">
        <v>21040</v>
      </c>
      <c r="N624" s="13">
        <v>22600</v>
      </c>
      <c r="O624" s="13">
        <v>24160</v>
      </c>
      <c r="P624" s="13">
        <v>25720</v>
      </c>
      <c r="R624"/>
    </row>
    <row r="625" spans="1:18" s="11" customFormat="1" ht="15.75" customHeight="1" x14ac:dyDescent="0.45">
      <c r="A625" s="136" t="s">
        <v>200</v>
      </c>
      <c r="B625" s="136" t="s">
        <v>1409</v>
      </c>
      <c r="C625" s="14">
        <v>1.6</v>
      </c>
      <c r="D625" s="13">
        <v>3148</v>
      </c>
      <c r="E625" s="13">
        <v>3374</v>
      </c>
      <c r="F625" s="13">
        <v>4048</v>
      </c>
      <c r="G625" s="13">
        <v>4676</v>
      </c>
      <c r="H625" s="13">
        <v>5216</v>
      </c>
      <c r="I625" s="15">
        <v>125920</v>
      </c>
      <c r="J625" s="15">
        <v>144000</v>
      </c>
      <c r="K625" s="15">
        <v>161920</v>
      </c>
      <c r="L625" s="15">
        <v>179840</v>
      </c>
      <c r="M625" s="15">
        <v>194240</v>
      </c>
      <c r="N625" s="15">
        <v>208640</v>
      </c>
      <c r="O625" s="15">
        <v>223040</v>
      </c>
      <c r="P625" s="15">
        <v>237440</v>
      </c>
      <c r="R625"/>
    </row>
    <row r="626" spans="1:18" s="11" customFormat="1" ht="15.75" customHeight="1" x14ac:dyDescent="0.45">
      <c r="A626" s="136" t="s">
        <v>200</v>
      </c>
      <c r="B626" s="136" t="s">
        <v>1410</v>
      </c>
      <c r="C626" s="14">
        <v>1.5</v>
      </c>
      <c r="D626" s="13">
        <v>2951</v>
      </c>
      <c r="E626" s="13">
        <v>3163</v>
      </c>
      <c r="F626" s="13">
        <v>3795</v>
      </c>
      <c r="G626" s="13">
        <v>4383</v>
      </c>
      <c r="H626" s="13">
        <v>4890</v>
      </c>
      <c r="I626" s="15">
        <v>118050</v>
      </c>
      <c r="J626" s="15">
        <v>135000</v>
      </c>
      <c r="K626" s="15">
        <v>151800</v>
      </c>
      <c r="L626" s="15">
        <v>168600</v>
      </c>
      <c r="M626" s="15">
        <v>182100</v>
      </c>
      <c r="N626" s="15">
        <v>195600</v>
      </c>
      <c r="O626" s="15">
        <v>209100</v>
      </c>
      <c r="P626" s="15">
        <v>222600</v>
      </c>
      <c r="R626"/>
    </row>
    <row r="627" spans="1:18" s="11" customFormat="1" ht="15.75" customHeight="1" x14ac:dyDescent="0.45">
      <c r="A627" s="136" t="s">
        <v>200</v>
      </c>
      <c r="B627" s="136" t="s">
        <v>1411</v>
      </c>
      <c r="C627" s="14">
        <v>1.4</v>
      </c>
      <c r="D627" s="13">
        <v>2754</v>
      </c>
      <c r="E627" s="13">
        <v>2952</v>
      </c>
      <c r="F627" s="13">
        <v>3542</v>
      </c>
      <c r="G627" s="13">
        <v>4091</v>
      </c>
      <c r="H627" s="13">
        <v>4564</v>
      </c>
      <c r="I627" s="13">
        <v>110180</v>
      </c>
      <c r="J627" s="13">
        <v>125999.99999999999</v>
      </c>
      <c r="K627" s="13">
        <v>141680</v>
      </c>
      <c r="L627" s="13">
        <v>157360</v>
      </c>
      <c r="M627" s="13">
        <v>169960</v>
      </c>
      <c r="N627" s="16">
        <v>182560</v>
      </c>
      <c r="O627" s="16">
        <v>195160</v>
      </c>
      <c r="P627" s="16">
        <v>207760</v>
      </c>
      <c r="R627"/>
    </row>
    <row r="628" spans="1:18" s="11" customFormat="1" ht="15.75" customHeight="1" x14ac:dyDescent="0.45">
      <c r="A628" s="136" t="s">
        <v>200</v>
      </c>
      <c r="B628" s="136" t="s">
        <v>1412</v>
      </c>
      <c r="C628" s="14">
        <v>1.3</v>
      </c>
      <c r="D628" s="13">
        <v>2557</v>
      </c>
      <c r="E628" s="13">
        <v>2741</v>
      </c>
      <c r="F628" s="13">
        <v>3289</v>
      </c>
      <c r="G628" s="13">
        <v>3799</v>
      </c>
      <c r="H628" s="13">
        <v>4238</v>
      </c>
      <c r="I628" s="15">
        <v>102310</v>
      </c>
      <c r="J628" s="15">
        <v>117000</v>
      </c>
      <c r="K628" s="15">
        <v>131560</v>
      </c>
      <c r="L628" s="15">
        <v>146120</v>
      </c>
      <c r="M628" s="15">
        <v>157820</v>
      </c>
      <c r="N628" s="15">
        <v>169520</v>
      </c>
      <c r="O628" s="15">
        <v>181220</v>
      </c>
      <c r="P628" s="15">
        <v>192920</v>
      </c>
      <c r="R628"/>
    </row>
    <row r="629" spans="1:18" s="11" customFormat="1" ht="15.75" customHeight="1" x14ac:dyDescent="0.45">
      <c r="A629" s="136" t="s">
        <v>200</v>
      </c>
      <c r="B629" s="136" t="s">
        <v>1413</v>
      </c>
      <c r="C629" s="14">
        <v>1.2</v>
      </c>
      <c r="D629" s="13">
        <v>2361</v>
      </c>
      <c r="E629" s="13">
        <v>2530</v>
      </c>
      <c r="F629" s="13">
        <v>3036</v>
      </c>
      <c r="G629" s="13">
        <v>3507</v>
      </c>
      <c r="H629" s="13">
        <v>3912</v>
      </c>
      <c r="I629" s="13">
        <v>94440</v>
      </c>
      <c r="J629" s="13">
        <v>108000</v>
      </c>
      <c r="K629" s="13">
        <v>121440</v>
      </c>
      <c r="L629" s="13">
        <v>134880</v>
      </c>
      <c r="M629" s="13">
        <v>145680</v>
      </c>
      <c r="N629" s="16">
        <v>156480</v>
      </c>
      <c r="O629" s="16">
        <v>167280</v>
      </c>
      <c r="P629" s="16">
        <v>178080</v>
      </c>
      <c r="R629"/>
    </row>
    <row r="630" spans="1:18" s="11" customFormat="1" ht="15.75" customHeight="1" x14ac:dyDescent="0.45">
      <c r="A630" s="136" t="s">
        <v>200</v>
      </c>
      <c r="B630" s="136" t="s">
        <v>1414</v>
      </c>
      <c r="C630" s="14">
        <v>1.1000000000000001</v>
      </c>
      <c r="D630" s="13">
        <v>2164</v>
      </c>
      <c r="E630" s="13">
        <v>2319</v>
      </c>
      <c r="F630" s="13">
        <v>2783</v>
      </c>
      <c r="G630" s="13">
        <v>3214</v>
      </c>
      <c r="H630" s="13">
        <v>3586</v>
      </c>
      <c r="I630" s="13">
        <v>86570</v>
      </c>
      <c r="J630" s="13">
        <v>99000.000000000015</v>
      </c>
      <c r="K630" s="13">
        <v>111320.00000000001</v>
      </c>
      <c r="L630" s="13">
        <v>123640.00000000001</v>
      </c>
      <c r="M630" s="13">
        <v>133540</v>
      </c>
      <c r="N630" s="16">
        <v>143440</v>
      </c>
      <c r="O630" s="16">
        <v>153340</v>
      </c>
      <c r="P630" s="16">
        <v>163240</v>
      </c>
      <c r="R630"/>
    </row>
    <row r="631" spans="1:18" s="11" customFormat="1" ht="15.75" customHeight="1" x14ac:dyDescent="0.45">
      <c r="A631" s="136" t="s">
        <v>200</v>
      </c>
      <c r="B631" s="136" t="s">
        <v>1415</v>
      </c>
      <c r="C631" s="14">
        <v>1</v>
      </c>
      <c r="D631" s="13">
        <v>1967</v>
      </c>
      <c r="E631" s="13">
        <v>2108</v>
      </c>
      <c r="F631" s="13">
        <v>2530</v>
      </c>
      <c r="G631" s="13">
        <v>2922</v>
      </c>
      <c r="H631" s="13">
        <v>3260</v>
      </c>
      <c r="I631" s="15">
        <v>78700</v>
      </c>
      <c r="J631" s="15">
        <v>90000</v>
      </c>
      <c r="K631" s="15">
        <v>101200</v>
      </c>
      <c r="L631" s="15">
        <v>112400</v>
      </c>
      <c r="M631" s="15">
        <v>121400</v>
      </c>
      <c r="N631" s="15">
        <v>130400</v>
      </c>
      <c r="O631" s="15">
        <v>139400</v>
      </c>
      <c r="P631" s="15">
        <v>148400</v>
      </c>
      <c r="R631"/>
    </row>
    <row r="632" spans="1:18" s="11" customFormat="1" ht="15.75" customHeight="1" x14ac:dyDescent="0.45">
      <c r="A632" s="136" t="s">
        <v>200</v>
      </c>
      <c r="B632" s="136" t="s">
        <v>1416</v>
      </c>
      <c r="C632" s="14">
        <v>0.9</v>
      </c>
      <c r="D632" s="13">
        <v>1770</v>
      </c>
      <c r="E632" s="13">
        <v>1897</v>
      </c>
      <c r="F632" s="13">
        <v>2277</v>
      </c>
      <c r="G632" s="13">
        <v>2630</v>
      </c>
      <c r="H632" s="13">
        <v>2934</v>
      </c>
      <c r="I632" s="15">
        <v>70830</v>
      </c>
      <c r="J632" s="15">
        <v>81000</v>
      </c>
      <c r="K632" s="15">
        <v>91080</v>
      </c>
      <c r="L632" s="15">
        <v>101160</v>
      </c>
      <c r="M632" s="15">
        <v>109260</v>
      </c>
      <c r="N632" s="15">
        <v>117360</v>
      </c>
      <c r="O632" s="15">
        <v>125460</v>
      </c>
      <c r="P632" s="15">
        <v>133560</v>
      </c>
      <c r="R632"/>
    </row>
    <row r="633" spans="1:18" s="11" customFormat="1" ht="15.75" customHeight="1" x14ac:dyDescent="0.45">
      <c r="A633" s="136" t="s">
        <v>200</v>
      </c>
      <c r="B633" s="136" t="s">
        <v>1417</v>
      </c>
      <c r="C633" s="14">
        <v>0.8</v>
      </c>
      <c r="D633" s="13">
        <v>1574</v>
      </c>
      <c r="E633" s="13">
        <v>1687</v>
      </c>
      <c r="F633" s="13">
        <v>2024</v>
      </c>
      <c r="G633" s="13">
        <v>2338</v>
      </c>
      <c r="H633" s="13">
        <v>2608</v>
      </c>
      <c r="I633" s="13">
        <v>62960</v>
      </c>
      <c r="J633" s="13">
        <v>72000</v>
      </c>
      <c r="K633" s="13">
        <v>80960</v>
      </c>
      <c r="L633" s="13">
        <v>89920</v>
      </c>
      <c r="M633" s="13">
        <v>97120</v>
      </c>
      <c r="N633" s="13">
        <v>104320</v>
      </c>
      <c r="O633" s="13">
        <v>111520</v>
      </c>
      <c r="P633" s="13">
        <v>118720</v>
      </c>
      <c r="R633"/>
    </row>
    <row r="634" spans="1:18" s="11" customFormat="1" ht="15.75" customHeight="1" x14ac:dyDescent="0.45">
      <c r="A634" s="136" t="s">
        <v>200</v>
      </c>
      <c r="B634" s="136" t="s">
        <v>1418</v>
      </c>
      <c r="C634" s="14">
        <v>0.7</v>
      </c>
      <c r="D634" s="13">
        <v>1377</v>
      </c>
      <c r="E634" s="13">
        <v>1476</v>
      </c>
      <c r="F634" s="13">
        <v>1771</v>
      </c>
      <c r="G634" s="13">
        <v>2045</v>
      </c>
      <c r="H634" s="13">
        <v>2282</v>
      </c>
      <c r="I634" s="13">
        <v>55090</v>
      </c>
      <c r="J634" s="13">
        <v>62999.999999999993</v>
      </c>
      <c r="K634" s="13">
        <v>70840</v>
      </c>
      <c r="L634" s="13">
        <v>78680</v>
      </c>
      <c r="M634" s="13">
        <v>84980</v>
      </c>
      <c r="N634" s="13">
        <v>91280</v>
      </c>
      <c r="O634" s="13">
        <v>97580</v>
      </c>
      <c r="P634" s="13">
        <v>103880</v>
      </c>
      <c r="R634"/>
    </row>
    <row r="635" spans="1:18" s="11" customFormat="1" ht="15.75" customHeight="1" x14ac:dyDescent="0.45">
      <c r="A635" s="136" t="s">
        <v>200</v>
      </c>
      <c r="B635" s="136" t="s">
        <v>1419</v>
      </c>
      <c r="C635" s="14">
        <v>0.6</v>
      </c>
      <c r="D635" s="13">
        <v>1180</v>
      </c>
      <c r="E635" s="13">
        <v>1265</v>
      </c>
      <c r="F635" s="13">
        <v>1518</v>
      </c>
      <c r="G635" s="13">
        <v>1753</v>
      </c>
      <c r="H635" s="13">
        <v>1956</v>
      </c>
      <c r="I635" s="15">
        <v>47220</v>
      </c>
      <c r="J635" s="15">
        <v>54000</v>
      </c>
      <c r="K635" s="15">
        <v>60720</v>
      </c>
      <c r="L635" s="15">
        <v>67440</v>
      </c>
      <c r="M635" s="15">
        <v>72840</v>
      </c>
      <c r="N635" s="15">
        <v>78240</v>
      </c>
      <c r="O635" s="15">
        <v>83640</v>
      </c>
      <c r="P635" s="15">
        <v>89040</v>
      </c>
      <c r="R635"/>
    </row>
    <row r="636" spans="1:18" s="11" customFormat="1" ht="15.75" customHeight="1" x14ac:dyDescent="0.45">
      <c r="A636" s="136" t="s">
        <v>200</v>
      </c>
      <c r="B636" s="136" t="s">
        <v>1420</v>
      </c>
      <c r="C636" s="14">
        <v>0.55000000000000004</v>
      </c>
      <c r="D636" s="13">
        <v>1082</v>
      </c>
      <c r="E636" s="13">
        <v>1159</v>
      </c>
      <c r="F636" s="13">
        <v>1391</v>
      </c>
      <c r="G636" s="13">
        <v>1607</v>
      </c>
      <c r="H636" s="13">
        <v>1793</v>
      </c>
      <c r="I636" s="15">
        <v>43285</v>
      </c>
      <c r="J636" s="15">
        <v>49500.000000000007</v>
      </c>
      <c r="K636" s="15">
        <v>55660.000000000007</v>
      </c>
      <c r="L636" s="15">
        <v>61820.000000000007</v>
      </c>
      <c r="M636" s="15">
        <v>66770</v>
      </c>
      <c r="N636" s="15">
        <v>71720</v>
      </c>
      <c r="O636" s="15">
        <v>76670</v>
      </c>
      <c r="P636" s="15">
        <v>81620</v>
      </c>
      <c r="R636"/>
    </row>
    <row r="637" spans="1:18" s="11" customFormat="1" ht="15.75" customHeight="1" x14ac:dyDescent="0.45">
      <c r="A637" s="136" t="s">
        <v>200</v>
      </c>
      <c r="B637" s="136" t="s">
        <v>1421</v>
      </c>
      <c r="C637" s="14">
        <v>0.5</v>
      </c>
      <c r="D637" s="13">
        <v>983</v>
      </c>
      <c r="E637" s="13">
        <v>1054</v>
      </c>
      <c r="F637" s="13">
        <v>1265</v>
      </c>
      <c r="G637" s="13">
        <v>1461</v>
      </c>
      <c r="H637" s="13">
        <v>1630</v>
      </c>
      <c r="I637" s="13">
        <v>39350</v>
      </c>
      <c r="J637" s="13">
        <v>45000</v>
      </c>
      <c r="K637" s="13">
        <v>50600</v>
      </c>
      <c r="L637" s="13">
        <v>56200</v>
      </c>
      <c r="M637" s="13">
        <v>60700</v>
      </c>
      <c r="N637" s="16">
        <v>65200</v>
      </c>
      <c r="O637" s="16">
        <v>69700</v>
      </c>
      <c r="P637" s="16">
        <v>74200</v>
      </c>
      <c r="R637"/>
    </row>
    <row r="638" spans="1:18" s="11" customFormat="1" ht="15.75" customHeight="1" x14ac:dyDescent="0.45">
      <c r="A638" s="136" t="s">
        <v>200</v>
      </c>
      <c r="B638" s="136" t="s">
        <v>1422</v>
      </c>
      <c r="C638" s="14">
        <v>0.45</v>
      </c>
      <c r="D638" s="13">
        <v>885</v>
      </c>
      <c r="E638" s="13">
        <v>948</v>
      </c>
      <c r="F638" s="13">
        <v>1138</v>
      </c>
      <c r="G638" s="13">
        <v>1315</v>
      </c>
      <c r="H638" s="13">
        <v>1467</v>
      </c>
      <c r="I638" s="15">
        <v>35415</v>
      </c>
      <c r="J638" s="15">
        <v>40500</v>
      </c>
      <c r="K638" s="15">
        <v>45540</v>
      </c>
      <c r="L638" s="15">
        <v>50580</v>
      </c>
      <c r="M638" s="15">
        <v>54630</v>
      </c>
      <c r="N638" s="15">
        <v>58680</v>
      </c>
      <c r="O638" s="15">
        <v>62730</v>
      </c>
      <c r="P638" s="15">
        <v>66780</v>
      </c>
      <c r="R638"/>
    </row>
    <row r="639" spans="1:18" s="11" customFormat="1" ht="15.75" customHeight="1" x14ac:dyDescent="0.45">
      <c r="A639" s="136" t="s">
        <v>200</v>
      </c>
      <c r="B639" s="136" t="s">
        <v>1423</v>
      </c>
      <c r="C639" s="14">
        <v>0.4</v>
      </c>
      <c r="D639" s="13">
        <v>787</v>
      </c>
      <c r="E639" s="13">
        <v>843</v>
      </c>
      <c r="F639" s="13">
        <v>1012</v>
      </c>
      <c r="G639" s="13">
        <v>1169</v>
      </c>
      <c r="H639" s="13">
        <v>1304</v>
      </c>
      <c r="I639" s="13">
        <v>31480</v>
      </c>
      <c r="J639" s="13">
        <v>36000</v>
      </c>
      <c r="K639" s="13">
        <v>40480</v>
      </c>
      <c r="L639" s="13">
        <v>44960</v>
      </c>
      <c r="M639" s="13">
        <v>48560</v>
      </c>
      <c r="N639" s="16">
        <v>52160</v>
      </c>
      <c r="O639" s="16">
        <v>55760</v>
      </c>
      <c r="P639" s="16">
        <v>59360</v>
      </c>
      <c r="R639"/>
    </row>
    <row r="640" spans="1:18" s="11" customFormat="1" ht="15.75" customHeight="1" x14ac:dyDescent="0.45">
      <c r="A640" s="136" t="s">
        <v>200</v>
      </c>
      <c r="B640" s="136" t="s">
        <v>1424</v>
      </c>
      <c r="C640" s="14">
        <v>0.3</v>
      </c>
      <c r="D640" s="13">
        <v>590</v>
      </c>
      <c r="E640" s="13">
        <v>632</v>
      </c>
      <c r="F640" s="13">
        <v>759</v>
      </c>
      <c r="G640" s="13">
        <v>876</v>
      </c>
      <c r="H640" s="13">
        <v>978</v>
      </c>
      <c r="I640" s="13">
        <v>23610</v>
      </c>
      <c r="J640" s="13">
        <v>27000</v>
      </c>
      <c r="K640" s="13">
        <v>30360</v>
      </c>
      <c r="L640" s="13">
        <v>33720</v>
      </c>
      <c r="M640" s="13">
        <v>36420</v>
      </c>
      <c r="N640" s="16">
        <v>39120</v>
      </c>
      <c r="O640" s="16">
        <v>41820</v>
      </c>
      <c r="P640" s="16">
        <v>44520</v>
      </c>
      <c r="R640"/>
    </row>
    <row r="641" spans="1:18" s="11" customFormat="1" ht="15.75" customHeight="1" x14ac:dyDescent="0.45">
      <c r="A641" s="136" t="s">
        <v>200</v>
      </c>
      <c r="B641" s="136" t="s">
        <v>1425</v>
      </c>
      <c r="C641" s="14">
        <v>0.2</v>
      </c>
      <c r="D641" s="13">
        <v>393</v>
      </c>
      <c r="E641" s="13">
        <v>421</v>
      </c>
      <c r="F641" s="13">
        <v>506</v>
      </c>
      <c r="G641" s="13">
        <v>584</v>
      </c>
      <c r="H641" s="13">
        <v>652</v>
      </c>
      <c r="I641" s="13">
        <v>15740</v>
      </c>
      <c r="J641" s="13">
        <v>18000</v>
      </c>
      <c r="K641" s="13">
        <v>20240</v>
      </c>
      <c r="L641" s="13">
        <v>22480</v>
      </c>
      <c r="M641" s="13">
        <v>24280</v>
      </c>
      <c r="N641" s="16">
        <v>26080</v>
      </c>
      <c r="O641" s="16">
        <v>27880</v>
      </c>
      <c r="P641" s="16">
        <v>29680</v>
      </c>
      <c r="R641"/>
    </row>
    <row r="642" spans="1:18" s="11" customFormat="1" ht="15.75" customHeight="1" x14ac:dyDescent="0.45">
      <c r="A642" s="136" t="s">
        <v>201</v>
      </c>
      <c r="B642" s="136" t="s">
        <v>1426</v>
      </c>
      <c r="C642" s="14">
        <v>1.2</v>
      </c>
      <c r="D642" s="13">
        <v>3024</v>
      </c>
      <c r="E642" s="13">
        <v>3240</v>
      </c>
      <c r="F642" s="13">
        <v>3888</v>
      </c>
      <c r="G642" s="13">
        <v>4494</v>
      </c>
      <c r="H642" s="13">
        <v>5013</v>
      </c>
      <c r="I642" s="13">
        <v>120960</v>
      </c>
      <c r="J642" s="13">
        <v>138240</v>
      </c>
      <c r="K642" s="13">
        <v>155520</v>
      </c>
      <c r="L642" s="13">
        <v>172800</v>
      </c>
      <c r="M642" s="13">
        <v>186720</v>
      </c>
      <c r="N642" s="16">
        <v>200520</v>
      </c>
      <c r="O642" s="16">
        <v>214320</v>
      </c>
      <c r="P642" s="16">
        <v>228120</v>
      </c>
      <c r="R642"/>
    </row>
    <row r="643" spans="1:18" s="11" customFormat="1" ht="15.75" customHeight="1" x14ac:dyDescent="0.45">
      <c r="A643" s="136" t="s">
        <v>201</v>
      </c>
      <c r="B643" s="136" t="s">
        <v>1427</v>
      </c>
      <c r="C643" s="14">
        <v>1.1000000000000001</v>
      </c>
      <c r="D643" s="13">
        <v>2772</v>
      </c>
      <c r="E643" s="13">
        <v>2970</v>
      </c>
      <c r="F643" s="13">
        <v>3564</v>
      </c>
      <c r="G643" s="13">
        <v>4119</v>
      </c>
      <c r="H643" s="13">
        <v>4595</v>
      </c>
      <c r="I643" s="13">
        <v>110880.00000000001</v>
      </c>
      <c r="J643" s="13">
        <v>126720.00000000001</v>
      </c>
      <c r="K643" s="13">
        <v>142560</v>
      </c>
      <c r="L643" s="13">
        <v>158400</v>
      </c>
      <c r="M643" s="13">
        <v>171160</v>
      </c>
      <c r="N643" s="16">
        <v>183810.00000000003</v>
      </c>
      <c r="O643" s="16">
        <v>196460.00000000003</v>
      </c>
      <c r="P643" s="16">
        <v>209110.00000000003</v>
      </c>
      <c r="R643"/>
    </row>
    <row r="644" spans="1:18" s="11" customFormat="1" ht="15.75" customHeight="1" x14ac:dyDescent="0.45">
      <c r="A644" s="136" t="s">
        <v>201</v>
      </c>
      <c r="B644" s="136" t="s">
        <v>1428</v>
      </c>
      <c r="C644" s="14">
        <v>1</v>
      </c>
      <c r="D644" s="13">
        <v>2520</v>
      </c>
      <c r="E644" s="13">
        <v>2700</v>
      </c>
      <c r="F644" s="13">
        <v>3240</v>
      </c>
      <c r="G644" s="13">
        <v>3745</v>
      </c>
      <c r="H644" s="13">
        <v>4177</v>
      </c>
      <c r="I644" s="13">
        <v>100800</v>
      </c>
      <c r="J644" s="13">
        <v>115200</v>
      </c>
      <c r="K644" s="13">
        <v>129600</v>
      </c>
      <c r="L644" s="13">
        <v>144000</v>
      </c>
      <c r="M644" s="13">
        <v>155600</v>
      </c>
      <c r="N644" s="16">
        <v>167100</v>
      </c>
      <c r="O644" s="16">
        <v>178600</v>
      </c>
      <c r="P644" s="16">
        <v>190100</v>
      </c>
      <c r="R644"/>
    </row>
    <row r="645" spans="1:18" s="11" customFormat="1" ht="15.75" customHeight="1" x14ac:dyDescent="0.45">
      <c r="A645" s="136" t="s">
        <v>201</v>
      </c>
      <c r="B645" s="136" t="s">
        <v>1429</v>
      </c>
      <c r="C645" s="14">
        <v>0.9</v>
      </c>
      <c r="D645" s="13">
        <v>2268</v>
      </c>
      <c r="E645" s="13">
        <v>2430</v>
      </c>
      <c r="F645" s="13">
        <v>2916</v>
      </c>
      <c r="G645" s="13">
        <v>3370</v>
      </c>
      <c r="H645" s="13">
        <v>3759</v>
      </c>
      <c r="I645" s="13">
        <v>90720</v>
      </c>
      <c r="J645" s="13">
        <v>103680</v>
      </c>
      <c r="K645" s="13">
        <v>116640</v>
      </c>
      <c r="L645" s="13">
        <v>129600</v>
      </c>
      <c r="M645" s="13">
        <v>140040</v>
      </c>
      <c r="N645" s="16">
        <v>150390</v>
      </c>
      <c r="O645" s="16">
        <v>160740</v>
      </c>
      <c r="P645" s="16">
        <v>171090</v>
      </c>
      <c r="R645"/>
    </row>
    <row r="646" spans="1:18" s="11" customFormat="1" ht="15.75" customHeight="1" x14ac:dyDescent="0.45">
      <c r="A646" s="136" t="s">
        <v>201</v>
      </c>
      <c r="B646" s="136" t="s">
        <v>1430</v>
      </c>
      <c r="C646" s="14">
        <v>0.8</v>
      </c>
      <c r="D646" s="13">
        <v>2016</v>
      </c>
      <c r="E646" s="13">
        <v>2160</v>
      </c>
      <c r="F646" s="13">
        <v>2592</v>
      </c>
      <c r="G646" s="13">
        <v>2996</v>
      </c>
      <c r="H646" s="13">
        <v>3342</v>
      </c>
      <c r="I646" s="13">
        <v>80640</v>
      </c>
      <c r="J646" s="13">
        <v>92160</v>
      </c>
      <c r="K646" s="13">
        <v>103680</v>
      </c>
      <c r="L646" s="13">
        <v>115200</v>
      </c>
      <c r="M646" s="13">
        <v>124480</v>
      </c>
      <c r="N646" s="16">
        <v>133680</v>
      </c>
      <c r="O646" s="16">
        <v>142880</v>
      </c>
      <c r="P646" s="16">
        <v>152080</v>
      </c>
      <c r="R646"/>
    </row>
    <row r="647" spans="1:18" s="11" customFormat="1" ht="15.75" customHeight="1" x14ac:dyDescent="0.45">
      <c r="A647" s="136" t="s">
        <v>201</v>
      </c>
      <c r="B647" s="136" t="s">
        <v>1431</v>
      </c>
      <c r="C647" s="14">
        <v>0.7</v>
      </c>
      <c r="D647" s="13">
        <v>1764</v>
      </c>
      <c r="E647" s="13">
        <v>1890</v>
      </c>
      <c r="F647" s="13">
        <v>2268</v>
      </c>
      <c r="G647" s="13">
        <v>2621</v>
      </c>
      <c r="H647" s="13">
        <v>2924</v>
      </c>
      <c r="I647" s="13">
        <v>70560</v>
      </c>
      <c r="J647" s="13">
        <v>80640</v>
      </c>
      <c r="K647" s="13">
        <v>90720</v>
      </c>
      <c r="L647" s="13">
        <v>100800</v>
      </c>
      <c r="M647" s="13">
        <v>108920</v>
      </c>
      <c r="N647" s="16">
        <v>116969.99999999999</v>
      </c>
      <c r="O647" s="16">
        <v>125019.99999999999</v>
      </c>
      <c r="P647" s="16">
        <v>133070</v>
      </c>
      <c r="R647"/>
    </row>
    <row r="648" spans="1:18" s="11" customFormat="1" ht="15.75" customHeight="1" x14ac:dyDescent="0.45">
      <c r="A648" s="136" t="s">
        <v>201</v>
      </c>
      <c r="B648" s="136" t="s">
        <v>1432</v>
      </c>
      <c r="C648" s="14">
        <v>0.6</v>
      </c>
      <c r="D648" s="13">
        <v>1512</v>
      </c>
      <c r="E648" s="13">
        <v>1620</v>
      </c>
      <c r="F648" s="13">
        <v>1944</v>
      </c>
      <c r="G648" s="13">
        <v>2247</v>
      </c>
      <c r="H648" s="13">
        <v>2506</v>
      </c>
      <c r="I648" s="13">
        <v>60480</v>
      </c>
      <c r="J648" s="13">
        <v>69120</v>
      </c>
      <c r="K648" s="13">
        <v>77760</v>
      </c>
      <c r="L648" s="13">
        <v>86400</v>
      </c>
      <c r="M648" s="13">
        <v>93360</v>
      </c>
      <c r="N648" s="16">
        <v>100260</v>
      </c>
      <c r="O648" s="16">
        <v>107160</v>
      </c>
      <c r="P648" s="16">
        <v>114060</v>
      </c>
      <c r="R648"/>
    </row>
    <row r="649" spans="1:18" s="11" customFormat="1" ht="15.75" customHeight="1" x14ac:dyDescent="0.45">
      <c r="A649" s="136" t="s">
        <v>201</v>
      </c>
      <c r="B649" s="136" t="s">
        <v>1433</v>
      </c>
      <c r="C649" s="14">
        <v>0.55000000000000004</v>
      </c>
      <c r="D649" s="13">
        <v>1386</v>
      </c>
      <c r="E649" s="13">
        <v>1485</v>
      </c>
      <c r="F649" s="13">
        <v>1782</v>
      </c>
      <c r="G649" s="13">
        <v>2059</v>
      </c>
      <c r="H649" s="13">
        <v>2297</v>
      </c>
      <c r="I649" s="13">
        <v>55440.000000000007</v>
      </c>
      <c r="J649" s="13">
        <v>63360.000000000007</v>
      </c>
      <c r="K649" s="13">
        <v>71280</v>
      </c>
      <c r="L649" s="13">
        <v>79200</v>
      </c>
      <c r="M649" s="13">
        <v>85580</v>
      </c>
      <c r="N649" s="16">
        <v>91905.000000000015</v>
      </c>
      <c r="O649" s="16">
        <v>98230.000000000015</v>
      </c>
      <c r="P649" s="16">
        <v>104555.00000000001</v>
      </c>
      <c r="R649"/>
    </row>
    <row r="650" spans="1:18" s="11" customFormat="1" ht="15.75" customHeight="1" x14ac:dyDescent="0.45">
      <c r="A650" s="136" t="s">
        <v>201</v>
      </c>
      <c r="B650" s="136" t="s">
        <v>1434</v>
      </c>
      <c r="C650" s="14">
        <v>0.5</v>
      </c>
      <c r="D650" s="13">
        <v>1260</v>
      </c>
      <c r="E650" s="13">
        <v>1350</v>
      </c>
      <c r="F650" s="13">
        <v>1620</v>
      </c>
      <c r="G650" s="13">
        <v>1872</v>
      </c>
      <c r="H650" s="13">
        <v>2088</v>
      </c>
      <c r="I650" s="13">
        <v>50400</v>
      </c>
      <c r="J650" s="13">
        <v>57600</v>
      </c>
      <c r="K650" s="13">
        <v>64800</v>
      </c>
      <c r="L650" s="13">
        <v>72000</v>
      </c>
      <c r="M650" s="13">
        <v>77800</v>
      </c>
      <c r="N650" s="16">
        <v>83550</v>
      </c>
      <c r="O650" s="16">
        <v>89300</v>
      </c>
      <c r="P650" s="16">
        <v>95050</v>
      </c>
      <c r="R650"/>
    </row>
    <row r="651" spans="1:18" s="11" customFormat="1" ht="15.75" customHeight="1" x14ac:dyDescent="0.45">
      <c r="A651" s="136" t="s">
        <v>201</v>
      </c>
      <c r="B651" s="136" t="s">
        <v>1435</v>
      </c>
      <c r="C651" s="14">
        <v>0.45</v>
      </c>
      <c r="D651" s="13">
        <v>1134</v>
      </c>
      <c r="E651" s="13">
        <v>1215</v>
      </c>
      <c r="F651" s="13">
        <v>1458</v>
      </c>
      <c r="G651" s="13">
        <v>1685</v>
      </c>
      <c r="H651" s="13">
        <v>1879</v>
      </c>
      <c r="I651" s="13">
        <v>45360</v>
      </c>
      <c r="J651" s="13">
        <v>51840</v>
      </c>
      <c r="K651" s="13">
        <v>58320</v>
      </c>
      <c r="L651" s="13">
        <v>64800</v>
      </c>
      <c r="M651" s="13">
        <v>70020</v>
      </c>
      <c r="N651" s="16">
        <v>75195</v>
      </c>
      <c r="O651" s="16">
        <v>80370</v>
      </c>
      <c r="P651" s="16">
        <v>85545</v>
      </c>
      <c r="R651"/>
    </row>
    <row r="652" spans="1:18" s="11" customFormat="1" ht="15.75" customHeight="1" x14ac:dyDescent="0.45">
      <c r="A652" s="136" t="s">
        <v>201</v>
      </c>
      <c r="B652" s="136" t="s">
        <v>1436</v>
      </c>
      <c r="C652" s="14">
        <v>0.4</v>
      </c>
      <c r="D652" s="13">
        <v>1008</v>
      </c>
      <c r="E652" s="13">
        <v>1080</v>
      </c>
      <c r="F652" s="13">
        <v>1296</v>
      </c>
      <c r="G652" s="13">
        <v>1498</v>
      </c>
      <c r="H652" s="13">
        <v>1671</v>
      </c>
      <c r="I652" s="13">
        <v>40320</v>
      </c>
      <c r="J652" s="13">
        <v>46080</v>
      </c>
      <c r="K652" s="13">
        <v>51840</v>
      </c>
      <c r="L652" s="13">
        <v>57600</v>
      </c>
      <c r="M652" s="13">
        <v>62240</v>
      </c>
      <c r="N652" s="16">
        <v>66840</v>
      </c>
      <c r="O652" s="16">
        <v>71440</v>
      </c>
      <c r="P652" s="16">
        <v>76040</v>
      </c>
      <c r="R652"/>
    </row>
    <row r="653" spans="1:18" s="11" customFormat="1" ht="15.75" customHeight="1" x14ac:dyDescent="0.45">
      <c r="A653" s="136" t="s">
        <v>201</v>
      </c>
      <c r="B653" s="136" t="s">
        <v>1437</v>
      </c>
      <c r="C653" s="14">
        <v>0.3</v>
      </c>
      <c r="D653" s="13">
        <v>756</v>
      </c>
      <c r="E653" s="13">
        <v>810</v>
      </c>
      <c r="F653" s="13">
        <v>972</v>
      </c>
      <c r="G653" s="13">
        <v>1123</v>
      </c>
      <c r="H653" s="13">
        <v>1253</v>
      </c>
      <c r="I653" s="13">
        <v>30240</v>
      </c>
      <c r="J653" s="13">
        <v>34560</v>
      </c>
      <c r="K653" s="13">
        <v>38880</v>
      </c>
      <c r="L653" s="13">
        <v>43200</v>
      </c>
      <c r="M653" s="13">
        <v>46680</v>
      </c>
      <c r="N653" s="16">
        <v>50130</v>
      </c>
      <c r="O653" s="16">
        <v>53580</v>
      </c>
      <c r="P653" s="16">
        <v>57030</v>
      </c>
      <c r="R653"/>
    </row>
    <row r="654" spans="1:18" s="11" customFormat="1" ht="15.75" customHeight="1" x14ac:dyDescent="0.45">
      <c r="A654" s="136" t="s">
        <v>201</v>
      </c>
      <c r="B654" s="136" t="s">
        <v>1438</v>
      </c>
      <c r="C654" s="14">
        <v>0.2</v>
      </c>
      <c r="D654" s="13">
        <v>504</v>
      </c>
      <c r="E654" s="13">
        <v>540</v>
      </c>
      <c r="F654" s="13">
        <v>648</v>
      </c>
      <c r="G654" s="13">
        <v>749</v>
      </c>
      <c r="H654" s="13">
        <v>835</v>
      </c>
      <c r="I654" s="13">
        <v>20160</v>
      </c>
      <c r="J654" s="13">
        <v>23040</v>
      </c>
      <c r="K654" s="13">
        <v>25920</v>
      </c>
      <c r="L654" s="13">
        <v>28800</v>
      </c>
      <c r="M654" s="13">
        <v>31120</v>
      </c>
      <c r="N654" s="16">
        <v>33420</v>
      </c>
      <c r="O654" s="16">
        <v>35720</v>
      </c>
      <c r="P654" s="16">
        <v>38020</v>
      </c>
      <c r="R654"/>
    </row>
    <row r="655" spans="1:18" s="11" customFormat="1" ht="15.75" customHeight="1" x14ac:dyDescent="0.45">
      <c r="A655" s="136" t="s">
        <v>202</v>
      </c>
      <c r="B655" s="136" t="s">
        <v>1439</v>
      </c>
      <c r="C655" s="14">
        <v>1.2</v>
      </c>
      <c r="D655" s="13">
        <v>2166</v>
      </c>
      <c r="E655" s="13">
        <v>2320</v>
      </c>
      <c r="F655" s="13">
        <v>2784</v>
      </c>
      <c r="G655" s="13">
        <v>3217</v>
      </c>
      <c r="H655" s="13">
        <v>3588</v>
      </c>
      <c r="I655" s="13">
        <v>86640</v>
      </c>
      <c r="J655" s="13">
        <v>99000</v>
      </c>
      <c r="K655" s="13">
        <v>111360</v>
      </c>
      <c r="L655" s="13">
        <v>123720</v>
      </c>
      <c r="M655" s="13">
        <v>133680</v>
      </c>
      <c r="N655" s="16">
        <v>143520</v>
      </c>
      <c r="O655" s="16">
        <v>153480</v>
      </c>
      <c r="P655" s="16">
        <v>163320</v>
      </c>
      <c r="R655"/>
    </row>
    <row r="656" spans="1:18" s="11" customFormat="1" ht="15.75" customHeight="1" x14ac:dyDescent="0.45">
      <c r="A656" s="136" t="s">
        <v>202</v>
      </c>
      <c r="B656" s="136" t="s">
        <v>1440</v>
      </c>
      <c r="C656" s="14">
        <v>1.1000000000000001</v>
      </c>
      <c r="D656" s="13">
        <v>1985</v>
      </c>
      <c r="E656" s="13">
        <v>2127</v>
      </c>
      <c r="F656" s="13">
        <v>2552</v>
      </c>
      <c r="G656" s="13">
        <v>2949</v>
      </c>
      <c r="H656" s="13">
        <v>3289</v>
      </c>
      <c r="I656" s="13">
        <v>79420</v>
      </c>
      <c r="J656" s="13">
        <v>90750.000000000015</v>
      </c>
      <c r="K656" s="13">
        <v>102080.00000000001</v>
      </c>
      <c r="L656" s="13">
        <v>113410.00000000001</v>
      </c>
      <c r="M656" s="13">
        <v>122540.00000000001</v>
      </c>
      <c r="N656" s="16">
        <v>131560</v>
      </c>
      <c r="O656" s="16">
        <v>140690</v>
      </c>
      <c r="P656" s="16">
        <v>149710</v>
      </c>
      <c r="R656"/>
    </row>
    <row r="657" spans="1:18" s="11" customFormat="1" ht="15.75" customHeight="1" x14ac:dyDescent="0.45">
      <c r="A657" s="136" t="s">
        <v>202</v>
      </c>
      <c r="B657" s="136" t="s">
        <v>1441</v>
      </c>
      <c r="C657" s="14">
        <v>1</v>
      </c>
      <c r="D657" s="13">
        <v>1805</v>
      </c>
      <c r="E657" s="13">
        <v>1933</v>
      </c>
      <c r="F657" s="13">
        <v>2320</v>
      </c>
      <c r="G657" s="13">
        <v>2681</v>
      </c>
      <c r="H657" s="13">
        <v>2990</v>
      </c>
      <c r="I657" s="13">
        <v>72200</v>
      </c>
      <c r="J657" s="13">
        <v>82500</v>
      </c>
      <c r="K657" s="13">
        <v>92800</v>
      </c>
      <c r="L657" s="13">
        <v>103100</v>
      </c>
      <c r="M657" s="13">
        <v>111400</v>
      </c>
      <c r="N657" s="16">
        <v>119600</v>
      </c>
      <c r="O657" s="16">
        <v>127900</v>
      </c>
      <c r="P657" s="16">
        <v>136100</v>
      </c>
      <c r="R657"/>
    </row>
    <row r="658" spans="1:18" s="11" customFormat="1" ht="15.75" customHeight="1" x14ac:dyDescent="0.45">
      <c r="A658" s="136" t="s">
        <v>202</v>
      </c>
      <c r="B658" s="136" t="s">
        <v>1442</v>
      </c>
      <c r="C658" s="14">
        <v>0.9</v>
      </c>
      <c r="D658" s="13">
        <v>1624</v>
      </c>
      <c r="E658" s="13">
        <v>1740</v>
      </c>
      <c r="F658" s="13">
        <v>2088</v>
      </c>
      <c r="G658" s="13">
        <v>2413</v>
      </c>
      <c r="H658" s="13">
        <v>2691</v>
      </c>
      <c r="I658" s="13">
        <v>64980</v>
      </c>
      <c r="J658" s="13">
        <v>74250</v>
      </c>
      <c r="K658" s="13">
        <v>83520</v>
      </c>
      <c r="L658" s="13">
        <v>92790</v>
      </c>
      <c r="M658" s="13">
        <v>100260</v>
      </c>
      <c r="N658" s="16">
        <v>107640</v>
      </c>
      <c r="O658" s="16">
        <v>115110</v>
      </c>
      <c r="P658" s="16">
        <v>122490</v>
      </c>
      <c r="R658"/>
    </row>
    <row r="659" spans="1:18" s="11" customFormat="1" ht="15.75" customHeight="1" x14ac:dyDescent="0.45">
      <c r="A659" s="136" t="s">
        <v>202</v>
      </c>
      <c r="B659" s="136" t="s">
        <v>1443</v>
      </c>
      <c r="C659" s="14">
        <v>0.8</v>
      </c>
      <c r="D659" s="13">
        <v>1444</v>
      </c>
      <c r="E659" s="13">
        <v>1547</v>
      </c>
      <c r="F659" s="13">
        <v>1856</v>
      </c>
      <c r="G659" s="13">
        <v>2145</v>
      </c>
      <c r="H659" s="13">
        <v>2392</v>
      </c>
      <c r="I659" s="13">
        <v>57760</v>
      </c>
      <c r="J659" s="13">
        <v>66000</v>
      </c>
      <c r="K659" s="13">
        <v>74240</v>
      </c>
      <c r="L659" s="13">
        <v>82480</v>
      </c>
      <c r="M659" s="13">
        <v>89120</v>
      </c>
      <c r="N659" s="16">
        <v>95680</v>
      </c>
      <c r="O659" s="16">
        <v>102320</v>
      </c>
      <c r="P659" s="16">
        <v>108880</v>
      </c>
      <c r="R659"/>
    </row>
    <row r="660" spans="1:18" s="11" customFormat="1" ht="15.75" customHeight="1" x14ac:dyDescent="0.45">
      <c r="A660" s="136" t="s">
        <v>202</v>
      </c>
      <c r="B660" s="136" t="s">
        <v>1444</v>
      </c>
      <c r="C660" s="14">
        <v>0.7</v>
      </c>
      <c r="D660" s="13">
        <v>1263</v>
      </c>
      <c r="E660" s="13">
        <v>1353</v>
      </c>
      <c r="F660" s="13">
        <v>1624</v>
      </c>
      <c r="G660" s="13">
        <v>1876</v>
      </c>
      <c r="H660" s="13">
        <v>2093</v>
      </c>
      <c r="I660" s="13">
        <v>50540</v>
      </c>
      <c r="J660" s="13">
        <v>57749.999999999993</v>
      </c>
      <c r="K660" s="13">
        <v>64959.999999999993</v>
      </c>
      <c r="L660" s="13">
        <v>72170</v>
      </c>
      <c r="M660" s="13">
        <v>77980</v>
      </c>
      <c r="N660" s="16">
        <v>83720</v>
      </c>
      <c r="O660" s="16">
        <v>89530</v>
      </c>
      <c r="P660" s="16">
        <v>95270</v>
      </c>
      <c r="R660"/>
    </row>
    <row r="661" spans="1:18" s="11" customFormat="1" ht="15.75" customHeight="1" x14ac:dyDescent="0.45">
      <c r="A661" s="136" t="s">
        <v>202</v>
      </c>
      <c r="B661" s="136" t="s">
        <v>1445</v>
      </c>
      <c r="C661" s="14">
        <v>0.6</v>
      </c>
      <c r="D661" s="13">
        <v>1083</v>
      </c>
      <c r="E661" s="13">
        <v>1160</v>
      </c>
      <c r="F661" s="13">
        <v>1392</v>
      </c>
      <c r="G661" s="13">
        <v>1608</v>
      </c>
      <c r="H661" s="13">
        <v>1794</v>
      </c>
      <c r="I661" s="13">
        <v>43320</v>
      </c>
      <c r="J661" s="13">
        <v>49500</v>
      </c>
      <c r="K661" s="13">
        <v>55680</v>
      </c>
      <c r="L661" s="13">
        <v>61860</v>
      </c>
      <c r="M661" s="13">
        <v>66840</v>
      </c>
      <c r="N661" s="16">
        <v>71760</v>
      </c>
      <c r="O661" s="16">
        <v>76740</v>
      </c>
      <c r="P661" s="16">
        <v>81660</v>
      </c>
      <c r="R661"/>
    </row>
    <row r="662" spans="1:18" s="11" customFormat="1" ht="15.75" customHeight="1" x14ac:dyDescent="0.45">
      <c r="A662" s="136" t="s">
        <v>202</v>
      </c>
      <c r="B662" s="136" t="s">
        <v>1446</v>
      </c>
      <c r="C662" s="14">
        <v>0.55000000000000004</v>
      </c>
      <c r="D662" s="13">
        <v>992</v>
      </c>
      <c r="E662" s="13">
        <v>1063</v>
      </c>
      <c r="F662" s="13">
        <v>1276</v>
      </c>
      <c r="G662" s="13">
        <v>1474</v>
      </c>
      <c r="H662" s="13">
        <v>1644</v>
      </c>
      <c r="I662" s="13">
        <v>39710</v>
      </c>
      <c r="J662" s="13">
        <v>45375.000000000007</v>
      </c>
      <c r="K662" s="13">
        <v>51040.000000000007</v>
      </c>
      <c r="L662" s="13">
        <v>56705.000000000007</v>
      </c>
      <c r="M662" s="13">
        <v>61270.000000000007</v>
      </c>
      <c r="N662" s="16">
        <v>65780</v>
      </c>
      <c r="O662" s="16">
        <v>70345</v>
      </c>
      <c r="P662" s="16">
        <v>74855</v>
      </c>
      <c r="R662"/>
    </row>
    <row r="663" spans="1:18" s="11" customFormat="1" ht="15.75" customHeight="1" x14ac:dyDescent="0.45">
      <c r="A663" s="136" t="s">
        <v>202</v>
      </c>
      <c r="B663" s="136" t="s">
        <v>1447</v>
      </c>
      <c r="C663" s="14">
        <v>0.5</v>
      </c>
      <c r="D663" s="13">
        <v>902</v>
      </c>
      <c r="E663" s="13">
        <v>966</v>
      </c>
      <c r="F663" s="13">
        <v>1160</v>
      </c>
      <c r="G663" s="13">
        <v>1340</v>
      </c>
      <c r="H663" s="13">
        <v>1495</v>
      </c>
      <c r="I663" s="13">
        <v>36100</v>
      </c>
      <c r="J663" s="13">
        <v>41250</v>
      </c>
      <c r="K663" s="13">
        <v>46400</v>
      </c>
      <c r="L663" s="13">
        <v>51550</v>
      </c>
      <c r="M663" s="13">
        <v>55700</v>
      </c>
      <c r="N663" s="16">
        <v>59800</v>
      </c>
      <c r="O663" s="16">
        <v>63950</v>
      </c>
      <c r="P663" s="16">
        <v>68050</v>
      </c>
      <c r="R663"/>
    </row>
    <row r="664" spans="1:18" s="11" customFormat="1" ht="15.75" customHeight="1" x14ac:dyDescent="0.45">
      <c r="A664" s="136" t="s">
        <v>202</v>
      </c>
      <c r="B664" s="136" t="s">
        <v>1448</v>
      </c>
      <c r="C664" s="14">
        <v>0.45</v>
      </c>
      <c r="D664" s="13">
        <v>812</v>
      </c>
      <c r="E664" s="13">
        <v>870</v>
      </c>
      <c r="F664" s="13">
        <v>1044</v>
      </c>
      <c r="G664" s="13">
        <v>1206</v>
      </c>
      <c r="H664" s="13">
        <v>1345</v>
      </c>
      <c r="I664" s="13">
        <v>32490</v>
      </c>
      <c r="J664" s="13">
        <v>37125</v>
      </c>
      <c r="K664" s="13">
        <v>41760</v>
      </c>
      <c r="L664" s="13">
        <v>46395</v>
      </c>
      <c r="M664" s="13">
        <v>50130</v>
      </c>
      <c r="N664" s="16">
        <v>53820</v>
      </c>
      <c r="O664" s="16">
        <v>57555</v>
      </c>
      <c r="P664" s="16">
        <v>61245</v>
      </c>
      <c r="R664"/>
    </row>
    <row r="665" spans="1:18" s="11" customFormat="1" ht="15.75" customHeight="1" x14ac:dyDescent="0.45">
      <c r="A665" s="136" t="s">
        <v>202</v>
      </c>
      <c r="B665" s="136" t="s">
        <v>1449</v>
      </c>
      <c r="C665" s="14">
        <v>0.4</v>
      </c>
      <c r="D665" s="13">
        <v>722</v>
      </c>
      <c r="E665" s="13">
        <v>773</v>
      </c>
      <c r="F665" s="13">
        <v>928</v>
      </c>
      <c r="G665" s="13">
        <v>1072</v>
      </c>
      <c r="H665" s="13">
        <v>1196</v>
      </c>
      <c r="I665" s="13">
        <v>28880</v>
      </c>
      <c r="J665" s="13">
        <v>33000</v>
      </c>
      <c r="K665" s="13">
        <v>37120</v>
      </c>
      <c r="L665" s="13">
        <v>41240</v>
      </c>
      <c r="M665" s="13">
        <v>44560</v>
      </c>
      <c r="N665" s="16">
        <v>47840</v>
      </c>
      <c r="O665" s="16">
        <v>51160</v>
      </c>
      <c r="P665" s="16">
        <v>54440</v>
      </c>
      <c r="R665"/>
    </row>
    <row r="666" spans="1:18" s="11" customFormat="1" ht="15.75" customHeight="1" x14ac:dyDescent="0.45">
      <c r="A666" s="136" t="s">
        <v>202</v>
      </c>
      <c r="B666" s="136" t="s">
        <v>1450</v>
      </c>
      <c r="C666" s="14">
        <v>0.3</v>
      </c>
      <c r="D666" s="13">
        <v>541</v>
      </c>
      <c r="E666" s="13">
        <v>580</v>
      </c>
      <c r="F666" s="13">
        <v>696</v>
      </c>
      <c r="G666" s="13">
        <v>804</v>
      </c>
      <c r="H666" s="13">
        <v>897</v>
      </c>
      <c r="I666" s="13">
        <v>21660</v>
      </c>
      <c r="J666" s="13">
        <v>24750</v>
      </c>
      <c r="K666" s="13">
        <v>27840</v>
      </c>
      <c r="L666" s="13">
        <v>30930</v>
      </c>
      <c r="M666" s="13">
        <v>33420</v>
      </c>
      <c r="N666" s="16">
        <v>35880</v>
      </c>
      <c r="O666" s="16">
        <v>38370</v>
      </c>
      <c r="P666" s="16">
        <v>40830</v>
      </c>
      <c r="R666"/>
    </row>
    <row r="667" spans="1:18" s="11" customFormat="1" ht="15.75" customHeight="1" x14ac:dyDescent="0.45">
      <c r="A667" s="136" t="s">
        <v>202</v>
      </c>
      <c r="B667" s="136" t="s">
        <v>1451</v>
      </c>
      <c r="C667" s="14">
        <v>0.2</v>
      </c>
      <c r="D667" s="13">
        <v>361</v>
      </c>
      <c r="E667" s="13">
        <v>386</v>
      </c>
      <c r="F667" s="13">
        <v>464</v>
      </c>
      <c r="G667" s="13">
        <v>536</v>
      </c>
      <c r="H667" s="13">
        <v>598</v>
      </c>
      <c r="I667" s="13">
        <v>14440</v>
      </c>
      <c r="J667" s="13">
        <v>16500</v>
      </c>
      <c r="K667" s="13">
        <v>18560</v>
      </c>
      <c r="L667" s="13">
        <v>20620</v>
      </c>
      <c r="M667" s="13">
        <v>22280</v>
      </c>
      <c r="N667" s="16">
        <v>23920</v>
      </c>
      <c r="O667" s="16">
        <v>25580</v>
      </c>
      <c r="P667" s="16">
        <v>27220</v>
      </c>
      <c r="R667"/>
    </row>
    <row r="668" spans="1:18" s="11" customFormat="1" ht="15.75" customHeight="1" x14ac:dyDescent="0.45">
      <c r="A668" s="136" t="s">
        <v>96</v>
      </c>
      <c r="B668" s="136" t="s">
        <v>1452</v>
      </c>
      <c r="C668" s="14">
        <v>1.6</v>
      </c>
      <c r="D668" s="13">
        <v>3980</v>
      </c>
      <c r="E668" s="13">
        <v>4264</v>
      </c>
      <c r="F668" s="13">
        <v>5116</v>
      </c>
      <c r="G668" s="13">
        <v>5912</v>
      </c>
      <c r="H668" s="13">
        <v>6596</v>
      </c>
      <c r="I668" s="13">
        <v>159200</v>
      </c>
      <c r="J668" s="13">
        <v>181920</v>
      </c>
      <c r="K668" s="13">
        <v>204640</v>
      </c>
      <c r="L668" s="13">
        <v>227360</v>
      </c>
      <c r="M668" s="13">
        <v>245600</v>
      </c>
      <c r="N668" s="16">
        <v>263840</v>
      </c>
      <c r="O668" s="16">
        <v>282080</v>
      </c>
      <c r="P668" s="16">
        <v>300160</v>
      </c>
      <c r="R668"/>
    </row>
    <row r="669" spans="1:18" s="11" customFormat="1" ht="15.75" customHeight="1" x14ac:dyDescent="0.45">
      <c r="A669" s="136" t="s">
        <v>96</v>
      </c>
      <c r="B669" s="136" t="s">
        <v>1453</v>
      </c>
      <c r="C669" s="14">
        <v>1.5</v>
      </c>
      <c r="D669" s="13">
        <v>3731</v>
      </c>
      <c r="E669" s="13">
        <v>3997</v>
      </c>
      <c r="F669" s="13">
        <v>4796</v>
      </c>
      <c r="G669" s="13">
        <v>5542</v>
      </c>
      <c r="H669" s="13">
        <v>6183</v>
      </c>
      <c r="I669" s="13">
        <v>149250</v>
      </c>
      <c r="J669" s="13">
        <v>170550</v>
      </c>
      <c r="K669" s="13">
        <v>191850</v>
      </c>
      <c r="L669" s="13">
        <v>213150</v>
      </c>
      <c r="M669" s="13">
        <v>230250</v>
      </c>
      <c r="N669" s="16">
        <v>247350</v>
      </c>
      <c r="O669" s="16">
        <v>264450</v>
      </c>
      <c r="P669" s="16">
        <v>281400</v>
      </c>
      <c r="R669"/>
    </row>
    <row r="670" spans="1:18" s="11" customFormat="1" ht="15.75" customHeight="1" x14ac:dyDescent="0.45">
      <c r="A670" s="136" t="s">
        <v>96</v>
      </c>
      <c r="B670" s="136" t="s">
        <v>1454</v>
      </c>
      <c r="C670" s="14">
        <v>1.4</v>
      </c>
      <c r="D670" s="13">
        <v>3482</v>
      </c>
      <c r="E670" s="13">
        <v>3731</v>
      </c>
      <c r="F670" s="13">
        <v>4476</v>
      </c>
      <c r="G670" s="13">
        <v>5173</v>
      </c>
      <c r="H670" s="13">
        <v>5771</v>
      </c>
      <c r="I670" s="13">
        <v>139300</v>
      </c>
      <c r="J670" s="13">
        <v>159180</v>
      </c>
      <c r="K670" s="13">
        <v>179060</v>
      </c>
      <c r="L670" s="13">
        <v>198940</v>
      </c>
      <c r="M670" s="13">
        <v>214900</v>
      </c>
      <c r="N670" s="16">
        <v>230859.99999999997</v>
      </c>
      <c r="O670" s="16">
        <v>246819.99999999997</v>
      </c>
      <c r="P670" s="16">
        <v>262640</v>
      </c>
      <c r="R670"/>
    </row>
    <row r="671" spans="1:18" s="11" customFormat="1" ht="15.75" customHeight="1" x14ac:dyDescent="0.45">
      <c r="A671" s="136" t="s">
        <v>96</v>
      </c>
      <c r="B671" s="136" t="s">
        <v>1455</v>
      </c>
      <c r="C671" s="14">
        <v>1.3</v>
      </c>
      <c r="D671" s="13">
        <v>3233</v>
      </c>
      <c r="E671" s="13">
        <v>3464</v>
      </c>
      <c r="F671" s="13">
        <v>4156</v>
      </c>
      <c r="G671" s="13">
        <v>4803</v>
      </c>
      <c r="H671" s="13">
        <v>5359</v>
      </c>
      <c r="I671" s="13">
        <v>129350</v>
      </c>
      <c r="J671" s="13">
        <v>147810</v>
      </c>
      <c r="K671" s="13">
        <v>166270</v>
      </c>
      <c r="L671" s="13">
        <v>184730</v>
      </c>
      <c r="M671" s="13">
        <v>199550</v>
      </c>
      <c r="N671" s="16">
        <v>214370</v>
      </c>
      <c r="O671" s="16">
        <v>229190</v>
      </c>
      <c r="P671" s="16">
        <v>243880</v>
      </c>
      <c r="R671"/>
    </row>
    <row r="672" spans="1:18" s="11" customFormat="1" ht="15.75" customHeight="1" x14ac:dyDescent="0.45">
      <c r="A672" s="136" t="s">
        <v>96</v>
      </c>
      <c r="B672" s="136" t="s">
        <v>1456</v>
      </c>
      <c r="C672" s="14">
        <v>1.2</v>
      </c>
      <c r="D672" s="13">
        <v>2985</v>
      </c>
      <c r="E672" s="13">
        <v>3198</v>
      </c>
      <c r="F672" s="13">
        <v>3837</v>
      </c>
      <c r="G672" s="13">
        <v>4434</v>
      </c>
      <c r="H672" s="13">
        <v>4947</v>
      </c>
      <c r="I672" s="13">
        <v>119400</v>
      </c>
      <c r="J672" s="13">
        <v>136440</v>
      </c>
      <c r="K672" s="13">
        <v>153480</v>
      </c>
      <c r="L672" s="13">
        <v>170520</v>
      </c>
      <c r="M672" s="13">
        <v>184200</v>
      </c>
      <c r="N672" s="16">
        <v>197880</v>
      </c>
      <c r="O672" s="16">
        <v>211560</v>
      </c>
      <c r="P672" s="16">
        <v>225120</v>
      </c>
      <c r="R672"/>
    </row>
    <row r="673" spans="1:18" s="11" customFormat="1" ht="15.75" customHeight="1" x14ac:dyDescent="0.45">
      <c r="A673" s="136" t="s">
        <v>96</v>
      </c>
      <c r="B673" s="136" t="s">
        <v>1457</v>
      </c>
      <c r="C673" s="14">
        <v>1.1000000000000001</v>
      </c>
      <c r="D673" s="13">
        <v>2736</v>
      </c>
      <c r="E673" s="13">
        <v>2931</v>
      </c>
      <c r="F673" s="13">
        <v>3517</v>
      </c>
      <c r="G673" s="13">
        <v>4064</v>
      </c>
      <c r="H673" s="13">
        <v>4534</v>
      </c>
      <c r="I673" s="13">
        <v>109450.00000000001</v>
      </c>
      <c r="J673" s="13">
        <v>125070.00000000001</v>
      </c>
      <c r="K673" s="13">
        <v>140690</v>
      </c>
      <c r="L673" s="13">
        <v>156310</v>
      </c>
      <c r="M673" s="13">
        <v>168850</v>
      </c>
      <c r="N673" s="16">
        <v>181390.00000000003</v>
      </c>
      <c r="O673" s="16">
        <v>193930.00000000003</v>
      </c>
      <c r="P673" s="16">
        <v>206360.00000000003</v>
      </c>
      <c r="R673"/>
    </row>
    <row r="674" spans="1:18" s="11" customFormat="1" ht="15.75" customHeight="1" x14ac:dyDescent="0.45">
      <c r="A674" s="136" t="s">
        <v>96</v>
      </c>
      <c r="B674" s="136" t="s">
        <v>1458</v>
      </c>
      <c r="C674" s="14">
        <v>1</v>
      </c>
      <c r="D674" s="13">
        <v>2487</v>
      </c>
      <c r="E674" s="13">
        <v>2665</v>
      </c>
      <c r="F674" s="13">
        <v>3197</v>
      </c>
      <c r="G674" s="13">
        <v>3695</v>
      </c>
      <c r="H674" s="13">
        <v>4122</v>
      </c>
      <c r="I674" s="13">
        <v>99500</v>
      </c>
      <c r="J674" s="13">
        <v>113700</v>
      </c>
      <c r="K674" s="13">
        <v>127900</v>
      </c>
      <c r="L674" s="13">
        <v>142100</v>
      </c>
      <c r="M674" s="13">
        <v>153500</v>
      </c>
      <c r="N674" s="16">
        <v>164900</v>
      </c>
      <c r="O674" s="16">
        <v>176300</v>
      </c>
      <c r="P674" s="16">
        <v>187600</v>
      </c>
      <c r="R674"/>
    </row>
    <row r="675" spans="1:18" s="11" customFormat="1" ht="15.75" customHeight="1" x14ac:dyDescent="0.45">
      <c r="A675" s="136" t="s">
        <v>96</v>
      </c>
      <c r="B675" s="136" t="s">
        <v>1459</v>
      </c>
      <c r="C675" s="14">
        <v>0.9</v>
      </c>
      <c r="D675" s="13">
        <v>2238</v>
      </c>
      <c r="E675" s="13">
        <v>2398</v>
      </c>
      <c r="F675" s="13">
        <v>2877</v>
      </c>
      <c r="G675" s="13">
        <v>3325</v>
      </c>
      <c r="H675" s="13">
        <v>3710</v>
      </c>
      <c r="I675" s="13">
        <v>89550</v>
      </c>
      <c r="J675" s="13">
        <v>102330</v>
      </c>
      <c r="K675" s="13">
        <v>115110</v>
      </c>
      <c r="L675" s="13">
        <v>127890</v>
      </c>
      <c r="M675" s="13">
        <v>138150</v>
      </c>
      <c r="N675" s="16">
        <v>148410</v>
      </c>
      <c r="O675" s="16">
        <v>158670</v>
      </c>
      <c r="P675" s="16">
        <v>168840</v>
      </c>
      <c r="R675"/>
    </row>
    <row r="676" spans="1:18" s="11" customFormat="1" ht="15.75" customHeight="1" x14ac:dyDescent="0.45">
      <c r="A676" s="136" t="s">
        <v>96</v>
      </c>
      <c r="B676" s="136" t="s">
        <v>1460</v>
      </c>
      <c r="C676" s="14">
        <v>0.8</v>
      </c>
      <c r="D676" s="13">
        <v>1990</v>
      </c>
      <c r="E676" s="13">
        <v>2132</v>
      </c>
      <c r="F676" s="13">
        <v>2558</v>
      </c>
      <c r="G676" s="13">
        <v>2956</v>
      </c>
      <c r="H676" s="13">
        <v>3298</v>
      </c>
      <c r="I676" s="13">
        <v>79600</v>
      </c>
      <c r="J676" s="13">
        <v>90960</v>
      </c>
      <c r="K676" s="13">
        <v>102320</v>
      </c>
      <c r="L676" s="13">
        <v>113680</v>
      </c>
      <c r="M676" s="13">
        <v>122800</v>
      </c>
      <c r="N676" s="16">
        <v>131920</v>
      </c>
      <c r="O676" s="16">
        <v>141040</v>
      </c>
      <c r="P676" s="16">
        <v>150080</v>
      </c>
      <c r="R676"/>
    </row>
    <row r="677" spans="1:18" s="11" customFormat="1" ht="15.75" customHeight="1" x14ac:dyDescent="0.45">
      <c r="A677" s="136" t="s">
        <v>96</v>
      </c>
      <c r="B677" s="136" t="s">
        <v>1461</v>
      </c>
      <c r="C677" s="14">
        <v>0.7</v>
      </c>
      <c r="D677" s="13">
        <v>1741</v>
      </c>
      <c r="E677" s="13">
        <v>1865</v>
      </c>
      <c r="F677" s="13">
        <v>2238</v>
      </c>
      <c r="G677" s="13">
        <v>2586</v>
      </c>
      <c r="H677" s="13">
        <v>2885</v>
      </c>
      <c r="I677" s="13">
        <v>69650</v>
      </c>
      <c r="J677" s="13">
        <v>79590</v>
      </c>
      <c r="K677" s="13">
        <v>89530</v>
      </c>
      <c r="L677" s="13">
        <v>99470</v>
      </c>
      <c r="M677" s="13">
        <v>107450</v>
      </c>
      <c r="N677" s="16">
        <v>115429.99999999999</v>
      </c>
      <c r="O677" s="16">
        <v>123409.99999999999</v>
      </c>
      <c r="P677" s="16">
        <v>131320</v>
      </c>
      <c r="R677"/>
    </row>
    <row r="678" spans="1:18" s="11" customFormat="1" ht="15.75" customHeight="1" x14ac:dyDescent="0.45">
      <c r="A678" s="136" t="s">
        <v>96</v>
      </c>
      <c r="B678" s="136" t="s">
        <v>1462</v>
      </c>
      <c r="C678" s="14">
        <v>0.6</v>
      </c>
      <c r="D678" s="13">
        <v>1492</v>
      </c>
      <c r="E678" s="13">
        <v>1599</v>
      </c>
      <c r="F678" s="13">
        <v>1918</v>
      </c>
      <c r="G678" s="13">
        <v>2217</v>
      </c>
      <c r="H678" s="13">
        <v>2473</v>
      </c>
      <c r="I678" s="13">
        <v>59700</v>
      </c>
      <c r="J678" s="13">
        <v>68220</v>
      </c>
      <c r="K678" s="13">
        <v>76740</v>
      </c>
      <c r="L678" s="13">
        <v>85260</v>
      </c>
      <c r="M678" s="13">
        <v>92100</v>
      </c>
      <c r="N678" s="16">
        <v>98940</v>
      </c>
      <c r="O678" s="16">
        <v>105780</v>
      </c>
      <c r="P678" s="16">
        <v>112560</v>
      </c>
      <c r="R678"/>
    </row>
    <row r="679" spans="1:18" s="11" customFormat="1" ht="15.75" customHeight="1" x14ac:dyDescent="0.45">
      <c r="A679" s="136" t="s">
        <v>96</v>
      </c>
      <c r="B679" s="136" t="s">
        <v>1463</v>
      </c>
      <c r="C679" s="14">
        <v>0.55000000000000004</v>
      </c>
      <c r="D679" s="13">
        <v>1368</v>
      </c>
      <c r="E679" s="13">
        <v>1465</v>
      </c>
      <c r="F679" s="13">
        <v>1758</v>
      </c>
      <c r="G679" s="13">
        <v>2032</v>
      </c>
      <c r="H679" s="13">
        <v>2267</v>
      </c>
      <c r="I679" s="13">
        <v>54725.000000000007</v>
      </c>
      <c r="J679" s="13">
        <v>62535.000000000007</v>
      </c>
      <c r="K679" s="13">
        <v>70345</v>
      </c>
      <c r="L679" s="13">
        <v>78155</v>
      </c>
      <c r="M679" s="13">
        <v>84425</v>
      </c>
      <c r="N679" s="16">
        <v>90695.000000000015</v>
      </c>
      <c r="O679" s="16">
        <v>96965.000000000015</v>
      </c>
      <c r="P679" s="16">
        <v>103180.00000000001</v>
      </c>
      <c r="R679"/>
    </row>
    <row r="680" spans="1:18" s="11" customFormat="1" ht="15.75" customHeight="1" x14ac:dyDescent="0.45">
      <c r="A680" s="136" t="s">
        <v>96</v>
      </c>
      <c r="B680" s="136" t="s">
        <v>1464</v>
      </c>
      <c r="C680" s="14">
        <v>0.5</v>
      </c>
      <c r="D680" s="13">
        <v>1243</v>
      </c>
      <c r="E680" s="13">
        <v>1332</v>
      </c>
      <c r="F680" s="13">
        <v>1598</v>
      </c>
      <c r="G680" s="13">
        <v>1847</v>
      </c>
      <c r="H680" s="13">
        <v>2061</v>
      </c>
      <c r="I680" s="13">
        <v>49750</v>
      </c>
      <c r="J680" s="13">
        <v>56850</v>
      </c>
      <c r="K680" s="13">
        <v>63950</v>
      </c>
      <c r="L680" s="13">
        <v>71050</v>
      </c>
      <c r="M680" s="13">
        <v>76750</v>
      </c>
      <c r="N680" s="16">
        <v>82450</v>
      </c>
      <c r="O680" s="16">
        <v>88150</v>
      </c>
      <c r="P680" s="16">
        <v>93800</v>
      </c>
      <c r="R680"/>
    </row>
    <row r="681" spans="1:18" s="11" customFormat="1" ht="15.75" customHeight="1" x14ac:dyDescent="0.45">
      <c r="A681" s="136" t="s">
        <v>96</v>
      </c>
      <c r="B681" s="136" t="s">
        <v>1465</v>
      </c>
      <c r="C681" s="14">
        <v>0.45</v>
      </c>
      <c r="D681" s="13">
        <v>1119</v>
      </c>
      <c r="E681" s="13">
        <v>1199</v>
      </c>
      <c r="F681" s="13">
        <v>1438</v>
      </c>
      <c r="G681" s="13">
        <v>1662</v>
      </c>
      <c r="H681" s="13">
        <v>1855</v>
      </c>
      <c r="I681" s="13">
        <v>44775</v>
      </c>
      <c r="J681" s="13">
        <v>51165</v>
      </c>
      <c r="K681" s="13">
        <v>57555</v>
      </c>
      <c r="L681" s="13">
        <v>63945</v>
      </c>
      <c r="M681" s="13">
        <v>69075</v>
      </c>
      <c r="N681" s="16">
        <v>74205</v>
      </c>
      <c r="O681" s="16">
        <v>79335</v>
      </c>
      <c r="P681" s="16">
        <v>84420</v>
      </c>
      <c r="R681"/>
    </row>
    <row r="682" spans="1:18" s="11" customFormat="1" ht="15.75" customHeight="1" x14ac:dyDescent="0.45">
      <c r="A682" s="136" t="s">
        <v>96</v>
      </c>
      <c r="B682" s="136" t="s">
        <v>1466</v>
      </c>
      <c r="C682" s="14">
        <v>0.4</v>
      </c>
      <c r="D682" s="13">
        <v>995</v>
      </c>
      <c r="E682" s="13">
        <v>1066</v>
      </c>
      <c r="F682" s="13">
        <v>1279</v>
      </c>
      <c r="G682" s="13">
        <v>1478</v>
      </c>
      <c r="H682" s="13">
        <v>1649</v>
      </c>
      <c r="I682" s="13">
        <v>39800</v>
      </c>
      <c r="J682" s="13">
        <v>45480</v>
      </c>
      <c r="K682" s="13">
        <v>51160</v>
      </c>
      <c r="L682" s="13">
        <v>56840</v>
      </c>
      <c r="M682" s="13">
        <v>61400</v>
      </c>
      <c r="N682" s="16">
        <v>65960</v>
      </c>
      <c r="O682" s="16">
        <v>70520</v>
      </c>
      <c r="P682" s="16">
        <v>75040</v>
      </c>
      <c r="R682"/>
    </row>
    <row r="683" spans="1:18" s="11" customFormat="1" ht="15.75" customHeight="1" x14ac:dyDescent="0.45">
      <c r="A683" s="136" t="s">
        <v>96</v>
      </c>
      <c r="B683" s="136" t="s">
        <v>1467</v>
      </c>
      <c r="C683" s="14">
        <v>0.3</v>
      </c>
      <c r="D683" s="13">
        <v>746</v>
      </c>
      <c r="E683" s="13">
        <v>799</v>
      </c>
      <c r="F683" s="13">
        <v>959</v>
      </c>
      <c r="G683" s="13">
        <v>1108</v>
      </c>
      <c r="H683" s="13">
        <v>1236</v>
      </c>
      <c r="I683" s="13">
        <v>29850</v>
      </c>
      <c r="J683" s="13">
        <v>34110</v>
      </c>
      <c r="K683" s="13">
        <v>38370</v>
      </c>
      <c r="L683" s="13">
        <v>42630</v>
      </c>
      <c r="M683" s="13">
        <v>46050</v>
      </c>
      <c r="N683" s="16">
        <v>49470</v>
      </c>
      <c r="O683" s="16">
        <v>52890</v>
      </c>
      <c r="P683" s="16">
        <v>56280</v>
      </c>
      <c r="R683"/>
    </row>
    <row r="684" spans="1:18" s="11" customFormat="1" ht="15.75" customHeight="1" x14ac:dyDescent="0.45">
      <c r="A684" s="136" t="s">
        <v>96</v>
      </c>
      <c r="B684" s="136" t="s">
        <v>1468</v>
      </c>
      <c r="C684" s="14">
        <v>0.2</v>
      </c>
      <c r="D684" s="13">
        <v>497</v>
      </c>
      <c r="E684" s="13">
        <v>533</v>
      </c>
      <c r="F684" s="13">
        <v>639</v>
      </c>
      <c r="G684" s="13">
        <v>739</v>
      </c>
      <c r="H684" s="13">
        <v>824</v>
      </c>
      <c r="I684" s="13">
        <v>19900</v>
      </c>
      <c r="J684" s="13">
        <v>22740</v>
      </c>
      <c r="K684" s="13">
        <v>25580</v>
      </c>
      <c r="L684" s="13">
        <v>28420</v>
      </c>
      <c r="M684" s="13">
        <v>30700</v>
      </c>
      <c r="N684" s="16">
        <v>32980</v>
      </c>
      <c r="O684" s="16">
        <v>35260</v>
      </c>
      <c r="P684" s="16">
        <v>37520</v>
      </c>
      <c r="R684"/>
    </row>
    <row r="685" spans="1:18" s="11" customFormat="1" ht="15.75" customHeight="1" x14ac:dyDescent="0.45">
      <c r="A685" s="136" t="s">
        <v>203</v>
      </c>
      <c r="B685" s="136" t="s">
        <v>1469</v>
      </c>
      <c r="C685" s="14">
        <v>1.2</v>
      </c>
      <c r="D685" s="13">
        <v>2046</v>
      </c>
      <c r="E685" s="13">
        <v>2193</v>
      </c>
      <c r="F685" s="13">
        <v>2631</v>
      </c>
      <c r="G685" s="13">
        <v>3039</v>
      </c>
      <c r="H685" s="13">
        <v>3390</v>
      </c>
      <c r="I685" s="13">
        <v>81840</v>
      </c>
      <c r="J685" s="13">
        <v>93600</v>
      </c>
      <c r="K685" s="13">
        <v>105240</v>
      </c>
      <c r="L685" s="13">
        <v>116880</v>
      </c>
      <c r="M685" s="13">
        <v>126240</v>
      </c>
      <c r="N685" s="16">
        <v>135600</v>
      </c>
      <c r="O685" s="16">
        <v>144960</v>
      </c>
      <c r="P685" s="16">
        <v>154320</v>
      </c>
      <c r="R685"/>
    </row>
    <row r="686" spans="1:18" s="11" customFormat="1" ht="15.75" customHeight="1" x14ac:dyDescent="0.45">
      <c r="A686" s="136" t="s">
        <v>203</v>
      </c>
      <c r="B686" s="136" t="s">
        <v>1470</v>
      </c>
      <c r="C686" s="14">
        <v>1.1000000000000001</v>
      </c>
      <c r="D686" s="13">
        <v>1875</v>
      </c>
      <c r="E686" s="13">
        <v>2010</v>
      </c>
      <c r="F686" s="13">
        <v>2411</v>
      </c>
      <c r="G686" s="13">
        <v>2785</v>
      </c>
      <c r="H686" s="13">
        <v>3107</v>
      </c>
      <c r="I686" s="13">
        <v>75020</v>
      </c>
      <c r="J686" s="13">
        <v>85800</v>
      </c>
      <c r="K686" s="13">
        <v>96470.000000000015</v>
      </c>
      <c r="L686" s="13">
        <v>107140.00000000001</v>
      </c>
      <c r="M686" s="13">
        <v>115720.00000000001</v>
      </c>
      <c r="N686" s="16">
        <v>124300.00000000001</v>
      </c>
      <c r="O686" s="16">
        <v>132880</v>
      </c>
      <c r="P686" s="16">
        <v>141460</v>
      </c>
      <c r="R686"/>
    </row>
    <row r="687" spans="1:18" s="11" customFormat="1" ht="15.75" customHeight="1" x14ac:dyDescent="0.45">
      <c r="A687" s="136" t="s">
        <v>203</v>
      </c>
      <c r="B687" s="136" t="s">
        <v>1471</v>
      </c>
      <c r="C687" s="14">
        <v>1</v>
      </c>
      <c r="D687" s="13">
        <v>1705</v>
      </c>
      <c r="E687" s="13">
        <v>1827</v>
      </c>
      <c r="F687" s="13">
        <v>2192</v>
      </c>
      <c r="G687" s="13">
        <v>2532</v>
      </c>
      <c r="H687" s="13">
        <v>2825</v>
      </c>
      <c r="I687" s="13">
        <v>68200</v>
      </c>
      <c r="J687" s="13">
        <v>78000</v>
      </c>
      <c r="K687" s="13">
        <v>87700</v>
      </c>
      <c r="L687" s="13">
        <v>97400</v>
      </c>
      <c r="M687" s="13">
        <v>105200</v>
      </c>
      <c r="N687" s="16">
        <v>113000</v>
      </c>
      <c r="O687" s="16">
        <v>120800</v>
      </c>
      <c r="P687" s="16">
        <v>128600</v>
      </c>
      <c r="R687"/>
    </row>
    <row r="688" spans="1:18" s="11" customFormat="1" ht="15.75" customHeight="1" x14ac:dyDescent="0.45">
      <c r="A688" s="136" t="s">
        <v>203</v>
      </c>
      <c r="B688" s="136" t="s">
        <v>1472</v>
      </c>
      <c r="C688" s="14">
        <v>0.9</v>
      </c>
      <c r="D688" s="13">
        <v>1534</v>
      </c>
      <c r="E688" s="13">
        <v>1644</v>
      </c>
      <c r="F688" s="13">
        <v>1973</v>
      </c>
      <c r="G688" s="13">
        <v>2279</v>
      </c>
      <c r="H688" s="13">
        <v>2542</v>
      </c>
      <c r="I688" s="13">
        <v>61380</v>
      </c>
      <c r="J688" s="13">
        <v>70200</v>
      </c>
      <c r="K688" s="13">
        <v>78930</v>
      </c>
      <c r="L688" s="13">
        <v>87660</v>
      </c>
      <c r="M688" s="13">
        <v>94680</v>
      </c>
      <c r="N688" s="16">
        <v>101700</v>
      </c>
      <c r="O688" s="16">
        <v>108720</v>
      </c>
      <c r="P688" s="16">
        <v>115740</v>
      </c>
      <c r="R688"/>
    </row>
    <row r="689" spans="1:18" s="11" customFormat="1" ht="15.75" customHeight="1" x14ac:dyDescent="0.45">
      <c r="A689" s="136" t="s">
        <v>203</v>
      </c>
      <c r="B689" s="136" t="s">
        <v>1473</v>
      </c>
      <c r="C689" s="14">
        <v>0.8</v>
      </c>
      <c r="D689" s="13">
        <v>1364</v>
      </c>
      <c r="E689" s="13">
        <v>1462</v>
      </c>
      <c r="F689" s="13">
        <v>1754</v>
      </c>
      <c r="G689" s="13">
        <v>2026</v>
      </c>
      <c r="H689" s="13">
        <v>2260</v>
      </c>
      <c r="I689" s="13">
        <v>54560</v>
      </c>
      <c r="J689" s="13">
        <v>62400</v>
      </c>
      <c r="K689" s="13">
        <v>70160</v>
      </c>
      <c r="L689" s="13">
        <v>77920</v>
      </c>
      <c r="M689" s="13">
        <v>84160</v>
      </c>
      <c r="N689" s="16">
        <v>90400</v>
      </c>
      <c r="O689" s="16">
        <v>96640</v>
      </c>
      <c r="P689" s="16">
        <v>102880</v>
      </c>
      <c r="R689"/>
    </row>
    <row r="690" spans="1:18" s="11" customFormat="1" ht="15.75" customHeight="1" x14ac:dyDescent="0.45">
      <c r="A690" s="136" t="s">
        <v>203</v>
      </c>
      <c r="B690" s="136" t="s">
        <v>1474</v>
      </c>
      <c r="C690" s="14">
        <v>0.7</v>
      </c>
      <c r="D690" s="13">
        <v>1193</v>
      </c>
      <c r="E690" s="13">
        <v>1279</v>
      </c>
      <c r="F690" s="13">
        <v>1534</v>
      </c>
      <c r="G690" s="13">
        <v>1772</v>
      </c>
      <c r="H690" s="13">
        <v>1977</v>
      </c>
      <c r="I690" s="13">
        <v>47740</v>
      </c>
      <c r="J690" s="13">
        <v>54600</v>
      </c>
      <c r="K690" s="13">
        <v>61389.999999999993</v>
      </c>
      <c r="L690" s="13">
        <v>68180</v>
      </c>
      <c r="M690" s="13">
        <v>73640</v>
      </c>
      <c r="N690" s="16">
        <v>79100</v>
      </c>
      <c r="O690" s="16">
        <v>84560</v>
      </c>
      <c r="P690" s="16">
        <v>90020</v>
      </c>
      <c r="R690"/>
    </row>
    <row r="691" spans="1:18" s="11" customFormat="1" ht="15.75" customHeight="1" x14ac:dyDescent="0.45">
      <c r="A691" s="136" t="s">
        <v>203</v>
      </c>
      <c r="B691" s="136" t="s">
        <v>1475</v>
      </c>
      <c r="C691" s="14">
        <v>0.6</v>
      </c>
      <c r="D691" s="13">
        <v>1023</v>
      </c>
      <c r="E691" s="13">
        <v>1096</v>
      </c>
      <c r="F691" s="13">
        <v>1315</v>
      </c>
      <c r="G691" s="13">
        <v>1519</v>
      </c>
      <c r="H691" s="13">
        <v>1695</v>
      </c>
      <c r="I691" s="13">
        <v>40920</v>
      </c>
      <c r="J691" s="13">
        <v>46800</v>
      </c>
      <c r="K691" s="13">
        <v>52620</v>
      </c>
      <c r="L691" s="13">
        <v>58440</v>
      </c>
      <c r="M691" s="13">
        <v>63120</v>
      </c>
      <c r="N691" s="16">
        <v>67800</v>
      </c>
      <c r="O691" s="16">
        <v>72480</v>
      </c>
      <c r="P691" s="16">
        <v>77160</v>
      </c>
      <c r="R691"/>
    </row>
    <row r="692" spans="1:18" s="11" customFormat="1" ht="15.75" customHeight="1" x14ac:dyDescent="0.45">
      <c r="A692" s="136" t="s">
        <v>203</v>
      </c>
      <c r="B692" s="136" t="s">
        <v>1476</v>
      </c>
      <c r="C692" s="14">
        <v>0.55000000000000004</v>
      </c>
      <c r="D692" s="13">
        <v>937</v>
      </c>
      <c r="E692" s="13">
        <v>1005</v>
      </c>
      <c r="F692" s="13">
        <v>1205</v>
      </c>
      <c r="G692" s="13">
        <v>1392</v>
      </c>
      <c r="H692" s="13">
        <v>1553</v>
      </c>
      <c r="I692" s="13">
        <v>37510</v>
      </c>
      <c r="J692" s="13">
        <v>42900</v>
      </c>
      <c r="K692" s="13">
        <v>48235.000000000007</v>
      </c>
      <c r="L692" s="13">
        <v>53570.000000000007</v>
      </c>
      <c r="M692" s="13">
        <v>57860.000000000007</v>
      </c>
      <c r="N692" s="16">
        <v>62150.000000000007</v>
      </c>
      <c r="O692" s="16">
        <v>66440</v>
      </c>
      <c r="P692" s="16">
        <v>70730</v>
      </c>
      <c r="R692"/>
    </row>
    <row r="693" spans="1:18" s="11" customFormat="1" ht="15.75" customHeight="1" x14ac:dyDescent="0.45">
      <c r="A693" s="136" t="s">
        <v>203</v>
      </c>
      <c r="B693" s="136" t="s">
        <v>1477</v>
      </c>
      <c r="C693" s="14">
        <v>0.5</v>
      </c>
      <c r="D693" s="13">
        <v>852</v>
      </c>
      <c r="E693" s="13">
        <v>913</v>
      </c>
      <c r="F693" s="13">
        <v>1096</v>
      </c>
      <c r="G693" s="13">
        <v>1266</v>
      </c>
      <c r="H693" s="13">
        <v>1412</v>
      </c>
      <c r="I693" s="13">
        <v>34100</v>
      </c>
      <c r="J693" s="13">
        <v>39000</v>
      </c>
      <c r="K693" s="13">
        <v>43850</v>
      </c>
      <c r="L693" s="13">
        <v>48700</v>
      </c>
      <c r="M693" s="13">
        <v>52600</v>
      </c>
      <c r="N693" s="16">
        <v>56500</v>
      </c>
      <c r="O693" s="16">
        <v>60400</v>
      </c>
      <c r="P693" s="16">
        <v>64300</v>
      </c>
      <c r="R693"/>
    </row>
    <row r="694" spans="1:18" s="11" customFormat="1" ht="15.75" customHeight="1" x14ac:dyDescent="0.45">
      <c r="A694" s="136" t="s">
        <v>203</v>
      </c>
      <c r="B694" s="136" t="s">
        <v>1478</v>
      </c>
      <c r="C694" s="14">
        <v>0.45</v>
      </c>
      <c r="D694" s="13">
        <v>767</v>
      </c>
      <c r="E694" s="13">
        <v>822</v>
      </c>
      <c r="F694" s="13">
        <v>986</v>
      </c>
      <c r="G694" s="13">
        <v>1139</v>
      </c>
      <c r="H694" s="13">
        <v>1271</v>
      </c>
      <c r="I694" s="13">
        <v>30690</v>
      </c>
      <c r="J694" s="13">
        <v>35100</v>
      </c>
      <c r="K694" s="13">
        <v>39465</v>
      </c>
      <c r="L694" s="13">
        <v>43830</v>
      </c>
      <c r="M694" s="13">
        <v>47340</v>
      </c>
      <c r="N694" s="16">
        <v>50850</v>
      </c>
      <c r="O694" s="16">
        <v>54360</v>
      </c>
      <c r="P694" s="16">
        <v>57870</v>
      </c>
      <c r="R694"/>
    </row>
    <row r="695" spans="1:18" s="11" customFormat="1" ht="15.75" customHeight="1" x14ac:dyDescent="0.45">
      <c r="A695" s="136" t="s">
        <v>203</v>
      </c>
      <c r="B695" s="136" t="s">
        <v>1479</v>
      </c>
      <c r="C695" s="14">
        <v>0.4</v>
      </c>
      <c r="D695" s="13">
        <v>682</v>
      </c>
      <c r="E695" s="13">
        <v>731</v>
      </c>
      <c r="F695" s="13">
        <v>877</v>
      </c>
      <c r="G695" s="13">
        <v>1013</v>
      </c>
      <c r="H695" s="13">
        <v>1130</v>
      </c>
      <c r="I695" s="13">
        <v>27280</v>
      </c>
      <c r="J695" s="13">
        <v>31200</v>
      </c>
      <c r="K695" s="13">
        <v>35080</v>
      </c>
      <c r="L695" s="13">
        <v>38960</v>
      </c>
      <c r="M695" s="13">
        <v>42080</v>
      </c>
      <c r="N695" s="16">
        <v>45200</v>
      </c>
      <c r="O695" s="16">
        <v>48320</v>
      </c>
      <c r="P695" s="16">
        <v>51440</v>
      </c>
      <c r="R695"/>
    </row>
    <row r="696" spans="1:18" s="11" customFormat="1" ht="15.75" customHeight="1" x14ac:dyDescent="0.45">
      <c r="A696" s="136" t="s">
        <v>203</v>
      </c>
      <c r="B696" s="136" t="s">
        <v>1480</v>
      </c>
      <c r="C696" s="14">
        <v>0.3</v>
      </c>
      <c r="D696" s="13">
        <v>511</v>
      </c>
      <c r="E696" s="13">
        <v>548</v>
      </c>
      <c r="F696" s="13">
        <v>657</v>
      </c>
      <c r="G696" s="13">
        <v>759</v>
      </c>
      <c r="H696" s="13">
        <v>847</v>
      </c>
      <c r="I696" s="13">
        <v>20460</v>
      </c>
      <c r="J696" s="13">
        <v>23400</v>
      </c>
      <c r="K696" s="13">
        <v>26310</v>
      </c>
      <c r="L696" s="13">
        <v>29220</v>
      </c>
      <c r="M696" s="13">
        <v>31560</v>
      </c>
      <c r="N696" s="16">
        <v>33900</v>
      </c>
      <c r="O696" s="16">
        <v>36240</v>
      </c>
      <c r="P696" s="16">
        <v>38580</v>
      </c>
      <c r="R696"/>
    </row>
    <row r="697" spans="1:18" s="11" customFormat="1" ht="15.75" customHeight="1" x14ac:dyDescent="0.45">
      <c r="A697" s="136" t="s">
        <v>203</v>
      </c>
      <c r="B697" s="136" t="s">
        <v>1481</v>
      </c>
      <c r="C697" s="14">
        <v>0.2</v>
      </c>
      <c r="D697" s="13">
        <v>341</v>
      </c>
      <c r="E697" s="13">
        <v>365</v>
      </c>
      <c r="F697" s="13">
        <v>438</v>
      </c>
      <c r="G697" s="13">
        <v>506</v>
      </c>
      <c r="H697" s="13">
        <v>565</v>
      </c>
      <c r="I697" s="13">
        <v>13640</v>
      </c>
      <c r="J697" s="13">
        <v>15600</v>
      </c>
      <c r="K697" s="13">
        <v>17540</v>
      </c>
      <c r="L697" s="13">
        <v>19480</v>
      </c>
      <c r="M697" s="13">
        <v>21040</v>
      </c>
      <c r="N697" s="16">
        <v>22600</v>
      </c>
      <c r="O697" s="16">
        <v>24160</v>
      </c>
      <c r="P697" s="16">
        <v>25720</v>
      </c>
      <c r="R697"/>
    </row>
    <row r="698" spans="1:18" s="11" customFormat="1" ht="15.75" customHeight="1" x14ac:dyDescent="0.45">
      <c r="A698" s="136" t="s">
        <v>204</v>
      </c>
      <c r="B698" s="136" t="s">
        <v>1482</v>
      </c>
      <c r="C698" s="14">
        <v>1.2</v>
      </c>
      <c r="D698" s="13">
        <v>2046</v>
      </c>
      <c r="E698" s="13">
        <v>2193</v>
      </c>
      <c r="F698" s="13">
        <v>2631</v>
      </c>
      <c r="G698" s="13">
        <v>3039</v>
      </c>
      <c r="H698" s="13">
        <v>3390</v>
      </c>
      <c r="I698" s="13">
        <v>81840</v>
      </c>
      <c r="J698" s="13">
        <v>93600</v>
      </c>
      <c r="K698" s="13">
        <v>105240</v>
      </c>
      <c r="L698" s="13">
        <v>116880</v>
      </c>
      <c r="M698" s="13">
        <v>126240</v>
      </c>
      <c r="N698" s="16">
        <v>135600</v>
      </c>
      <c r="O698" s="16">
        <v>144960</v>
      </c>
      <c r="P698" s="16">
        <v>154320</v>
      </c>
      <c r="R698"/>
    </row>
    <row r="699" spans="1:18" s="11" customFormat="1" ht="15.75" customHeight="1" x14ac:dyDescent="0.45">
      <c r="A699" s="136" t="s">
        <v>204</v>
      </c>
      <c r="B699" s="136" t="s">
        <v>1483</v>
      </c>
      <c r="C699" s="14">
        <v>1.1000000000000001</v>
      </c>
      <c r="D699" s="13">
        <v>1875</v>
      </c>
      <c r="E699" s="13">
        <v>2010</v>
      </c>
      <c r="F699" s="13">
        <v>2411</v>
      </c>
      <c r="G699" s="13">
        <v>2785</v>
      </c>
      <c r="H699" s="13">
        <v>3107</v>
      </c>
      <c r="I699" s="13">
        <v>75020</v>
      </c>
      <c r="J699" s="13">
        <v>85800</v>
      </c>
      <c r="K699" s="13">
        <v>96470.000000000015</v>
      </c>
      <c r="L699" s="13">
        <v>107140.00000000001</v>
      </c>
      <c r="M699" s="13">
        <v>115720.00000000001</v>
      </c>
      <c r="N699" s="16">
        <v>124300.00000000001</v>
      </c>
      <c r="O699" s="16">
        <v>132880</v>
      </c>
      <c r="P699" s="16">
        <v>141460</v>
      </c>
      <c r="R699"/>
    </row>
    <row r="700" spans="1:18" s="11" customFormat="1" ht="15.75" customHeight="1" x14ac:dyDescent="0.45">
      <c r="A700" s="136" t="s">
        <v>204</v>
      </c>
      <c r="B700" s="136" t="s">
        <v>1484</v>
      </c>
      <c r="C700" s="14">
        <v>1</v>
      </c>
      <c r="D700" s="13">
        <v>1705</v>
      </c>
      <c r="E700" s="13">
        <v>1827</v>
      </c>
      <c r="F700" s="13">
        <v>2192</v>
      </c>
      <c r="G700" s="13">
        <v>2532</v>
      </c>
      <c r="H700" s="13">
        <v>2825</v>
      </c>
      <c r="I700" s="13">
        <v>68200</v>
      </c>
      <c r="J700" s="13">
        <v>78000</v>
      </c>
      <c r="K700" s="13">
        <v>87700</v>
      </c>
      <c r="L700" s="13">
        <v>97400</v>
      </c>
      <c r="M700" s="13">
        <v>105200</v>
      </c>
      <c r="N700" s="16">
        <v>113000</v>
      </c>
      <c r="O700" s="16">
        <v>120800</v>
      </c>
      <c r="P700" s="16">
        <v>128600</v>
      </c>
      <c r="R700"/>
    </row>
    <row r="701" spans="1:18" s="11" customFormat="1" ht="15.75" customHeight="1" x14ac:dyDescent="0.45">
      <c r="A701" s="136" t="s">
        <v>204</v>
      </c>
      <c r="B701" s="136" t="s">
        <v>1485</v>
      </c>
      <c r="C701" s="14">
        <v>0.9</v>
      </c>
      <c r="D701" s="13">
        <v>1534</v>
      </c>
      <c r="E701" s="13">
        <v>1644</v>
      </c>
      <c r="F701" s="13">
        <v>1973</v>
      </c>
      <c r="G701" s="13">
        <v>2279</v>
      </c>
      <c r="H701" s="13">
        <v>2542</v>
      </c>
      <c r="I701" s="13">
        <v>61380</v>
      </c>
      <c r="J701" s="13">
        <v>70200</v>
      </c>
      <c r="K701" s="13">
        <v>78930</v>
      </c>
      <c r="L701" s="13">
        <v>87660</v>
      </c>
      <c r="M701" s="13">
        <v>94680</v>
      </c>
      <c r="N701" s="16">
        <v>101700</v>
      </c>
      <c r="O701" s="16">
        <v>108720</v>
      </c>
      <c r="P701" s="16">
        <v>115740</v>
      </c>
      <c r="R701"/>
    </row>
    <row r="702" spans="1:18" s="11" customFormat="1" ht="15.75" customHeight="1" x14ac:dyDescent="0.45">
      <c r="A702" s="136" t="s">
        <v>204</v>
      </c>
      <c r="B702" s="136" t="s">
        <v>1486</v>
      </c>
      <c r="C702" s="14">
        <v>0.8</v>
      </c>
      <c r="D702" s="13">
        <v>1364</v>
      </c>
      <c r="E702" s="13">
        <v>1462</v>
      </c>
      <c r="F702" s="13">
        <v>1754</v>
      </c>
      <c r="G702" s="13">
        <v>2026</v>
      </c>
      <c r="H702" s="13">
        <v>2260</v>
      </c>
      <c r="I702" s="13">
        <v>54560</v>
      </c>
      <c r="J702" s="13">
        <v>62400</v>
      </c>
      <c r="K702" s="13">
        <v>70160</v>
      </c>
      <c r="L702" s="13">
        <v>77920</v>
      </c>
      <c r="M702" s="13">
        <v>84160</v>
      </c>
      <c r="N702" s="16">
        <v>90400</v>
      </c>
      <c r="O702" s="16">
        <v>96640</v>
      </c>
      <c r="P702" s="16">
        <v>102880</v>
      </c>
      <c r="R702"/>
    </row>
    <row r="703" spans="1:18" s="11" customFormat="1" ht="15.75" customHeight="1" x14ac:dyDescent="0.45">
      <c r="A703" s="136" t="s">
        <v>204</v>
      </c>
      <c r="B703" s="136" t="s">
        <v>1487</v>
      </c>
      <c r="C703" s="14">
        <v>0.7</v>
      </c>
      <c r="D703" s="13">
        <v>1193</v>
      </c>
      <c r="E703" s="13">
        <v>1279</v>
      </c>
      <c r="F703" s="13">
        <v>1534</v>
      </c>
      <c r="G703" s="13">
        <v>1772</v>
      </c>
      <c r="H703" s="13">
        <v>1977</v>
      </c>
      <c r="I703" s="13">
        <v>47740</v>
      </c>
      <c r="J703" s="13">
        <v>54600</v>
      </c>
      <c r="K703" s="13">
        <v>61389.999999999993</v>
      </c>
      <c r="L703" s="13">
        <v>68180</v>
      </c>
      <c r="M703" s="13">
        <v>73640</v>
      </c>
      <c r="N703" s="16">
        <v>79100</v>
      </c>
      <c r="O703" s="16">
        <v>84560</v>
      </c>
      <c r="P703" s="16">
        <v>90020</v>
      </c>
      <c r="R703"/>
    </row>
    <row r="704" spans="1:18" s="11" customFormat="1" ht="15.75" customHeight="1" x14ac:dyDescent="0.45">
      <c r="A704" s="136" t="s">
        <v>204</v>
      </c>
      <c r="B704" s="136" t="s">
        <v>1488</v>
      </c>
      <c r="C704" s="14">
        <v>0.6</v>
      </c>
      <c r="D704" s="13">
        <v>1023</v>
      </c>
      <c r="E704" s="13">
        <v>1096</v>
      </c>
      <c r="F704" s="13">
        <v>1315</v>
      </c>
      <c r="G704" s="13">
        <v>1519</v>
      </c>
      <c r="H704" s="13">
        <v>1695</v>
      </c>
      <c r="I704" s="13">
        <v>40920</v>
      </c>
      <c r="J704" s="13">
        <v>46800</v>
      </c>
      <c r="K704" s="13">
        <v>52620</v>
      </c>
      <c r="L704" s="13">
        <v>58440</v>
      </c>
      <c r="M704" s="13">
        <v>63120</v>
      </c>
      <c r="N704" s="16">
        <v>67800</v>
      </c>
      <c r="O704" s="16">
        <v>72480</v>
      </c>
      <c r="P704" s="16">
        <v>77160</v>
      </c>
      <c r="R704"/>
    </row>
    <row r="705" spans="1:18" s="11" customFormat="1" ht="15.75" customHeight="1" x14ac:dyDescent="0.45">
      <c r="A705" s="136" t="s">
        <v>204</v>
      </c>
      <c r="B705" s="136" t="s">
        <v>1489</v>
      </c>
      <c r="C705" s="14">
        <v>0.55000000000000004</v>
      </c>
      <c r="D705" s="13">
        <v>937</v>
      </c>
      <c r="E705" s="13">
        <v>1005</v>
      </c>
      <c r="F705" s="13">
        <v>1205</v>
      </c>
      <c r="G705" s="13">
        <v>1392</v>
      </c>
      <c r="H705" s="13">
        <v>1553</v>
      </c>
      <c r="I705" s="13">
        <v>37510</v>
      </c>
      <c r="J705" s="13">
        <v>42900</v>
      </c>
      <c r="K705" s="13">
        <v>48235.000000000007</v>
      </c>
      <c r="L705" s="13">
        <v>53570.000000000007</v>
      </c>
      <c r="M705" s="13">
        <v>57860.000000000007</v>
      </c>
      <c r="N705" s="16">
        <v>62150.000000000007</v>
      </c>
      <c r="O705" s="16">
        <v>66440</v>
      </c>
      <c r="P705" s="16">
        <v>70730</v>
      </c>
      <c r="R705"/>
    </row>
    <row r="706" spans="1:18" s="11" customFormat="1" ht="15.75" customHeight="1" x14ac:dyDescent="0.45">
      <c r="A706" s="136" t="s">
        <v>204</v>
      </c>
      <c r="B706" s="136" t="s">
        <v>1490</v>
      </c>
      <c r="C706" s="14">
        <v>0.5</v>
      </c>
      <c r="D706" s="13">
        <v>852</v>
      </c>
      <c r="E706" s="13">
        <v>913</v>
      </c>
      <c r="F706" s="13">
        <v>1096</v>
      </c>
      <c r="G706" s="13">
        <v>1266</v>
      </c>
      <c r="H706" s="13">
        <v>1412</v>
      </c>
      <c r="I706" s="13">
        <v>34100</v>
      </c>
      <c r="J706" s="13">
        <v>39000</v>
      </c>
      <c r="K706" s="13">
        <v>43850</v>
      </c>
      <c r="L706" s="13">
        <v>48700</v>
      </c>
      <c r="M706" s="13">
        <v>52600</v>
      </c>
      <c r="N706" s="16">
        <v>56500</v>
      </c>
      <c r="O706" s="16">
        <v>60400</v>
      </c>
      <c r="P706" s="16">
        <v>64300</v>
      </c>
      <c r="R706"/>
    </row>
    <row r="707" spans="1:18" s="11" customFormat="1" ht="15.75" customHeight="1" x14ac:dyDescent="0.45">
      <c r="A707" s="136" t="s">
        <v>204</v>
      </c>
      <c r="B707" s="136" t="s">
        <v>1491</v>
      </c>
      <c r="C707" s="14">
        <v>0.45</v>
      </c>
      <c r="D707" s="13">
        <v>767</v>
      </c>
      <c r="E707" s="13">
        <v>822</v>
      </c>
      <c r="F707" s="13">
        <v>986</v>
      </c>
      <c r="G707" s="13">
        <v>1139</v>
      </c>
      <c r="H707" s="13">
        <v>1271</v>
      </c>
      <c r="I707" s="13">
        <v>30690</v>
      </c>
      <c r="J707" s="13">
        <v>35100</v>
      </c>
      <c r="K707" s="13">
        <v>39465</v>
      </c>
      <c r="L707" s="13">
        <v>43830</v>
      </c>
      <c r="M707" s="13">
        <v>47340</v>
      </c>
      <c r="N707" s="16">
        <v>50850</v>
      </c>
      <c r="O707" s="16">
        <v>54360</v>
      </c>
      <c r="P707" s="16">
        <v>57870</v>
      </c>
      <c r="R707"/>
    </row>
    <row r="708" spans="1:18" s="11" customFormat="1" ht="15.75" customHeight="1" x14ac:dyDescent="0.45">
      <c r="A708" s="136" t="s">
        <v>204</v>
      </c>
      <c r="B708" s="136" t="s">
        <v>1492</v>
      </c>
      <c r="C708" s="14">
        <v>0.4</v>
      </c>
      <c r="D708" s="13">
        <v>682</v>
      </c>
      <c r="E708" s="13">
        <v>731</v>
      </c>
      <c r="F708" s="13">
        <v>877</v>
      </c>
      <c r="G708" s="13">
        <v>1013</v>
      </c>
      <c r="H708" s="13">
        <v>1130</v>
      </c>
      <c r="I708" s="13">
        <v>27280</v>
      </c>
      <c r="J708" s="13">
        <v>31200</v>
      </c>
      <c r="K708" s="13">
        <v>35080</v>
      </c>
      <c r="L708" s="13">
        <v>38960</v>
      </c>
      <c r="M708" s="13">
        <v>42080</v>
      </c>
      <c r="N708" s="16">
        <v>45200</v>
      </c>
      <c r="O708" s="16">
        <v>48320</v>
      </c>
      <c r="P708" s="16">
        <v>51440</v>
      </c>
      <c r="R708"/>
    </row>
    <row r="709" spans="1:18" s="11" customFormat="1" ht="15.75" customHeight="1" x14ac:dyDescent="0.45">
      <c r="A709" s="136" t="s">
        <v>204</v>
      </c>
      <c r="B709" s="136" t="s">
        <v>1493</v>
      </c>
      <c r="C709" s="14">
        <v>0.3</v>
      </c>
      <c r="D709" s="13">
        <v>511</v>
      </c>
      <c r="E709" s="13">
        <v>548</v>
      </c>
      <c r="F709" s="13">
        <v>657</v>
      </c>
      <c r="G709" s="13">
        <v>759</v>
      </c>
      <c r="H709" s="13">
        <v>847</v>
      </c>
      <c r="I709" s="13">
        <v>20460</v>
      </c>
      <c r="J709" s="13">
        <v>23400</v>
      </c>
      <c r="K709" s="13">
        <v>26310</v>
      </c>
      <c r="L709" s="13">
        <v>29220</v>
      </c>
      <c r="M709" s="13">
        <v>31560</v>
      </c>
      <c r="N709" s="16">
        <v>33900</v>
      </c>
      <c r="O709" s="16">
        <v>36240</v>
      </c>
      <c r="P709" s="16">
        <v>38580</v>
      </c>
      <c r="R709"/>
    </row>
    <row r="710" spans="1:18" s="11" customFormat="1" ht="15.75" customHeight="1" x14ac:dyDescent="0.45">
      <c r="A710" s="136" t="s">
        <v>204</v>
      </c>
      <c r="B710" s="136" t="s">
        <v>1494</v>
      </c>
      <c r="C710" s="14">
        <v>0.2</v>
      </c>
      <c r="D710" s="13">
        <v>341</v>
      </c>
      <c r="E710" s="13">
        <v>365</v>
      </c>
      <c r="F710" s="13">
        <v>438</v>
      </c>
      <c r="G710" s="13">
        <v>506</v>
      </c>
      <c r="H710" s="13">
        <v>565</v>
      </c>
      <c r="I710" s="13">
        <v>13640</v>
      </c>
      <c r="J710" s="13">
        <v>15600</v>
      </c>
      <c r="K710" s="13">
        <v>17540</v>
      </c>
      <c r="L710" s="13">
        <v>19480</v>
      </c>
      <c r="M710" s="13">
        <v>21040</v>
      </c>
      <c r="N710" s="16">
        <v>22600</v>
      </c>
      <c r="O710" s="16">
        <v>24160</v>
      </c>
      <c r="P710" s="16">
        <v>25720</v>
      </c>
      <c r="R710"/>
    </row>
    <row r="711" spans="1:18" s="11" customFormat="1" ht="15.75" customHeight="1" x14ac:dyDescent="0.45">
      <c r="A711" s="136" t="s">
        <v>205</v>
      </c>
      <c r="B711" s="136" t="s">
        <v>1495</v>
      </c>
      <c r="C711" s="14">
        <v>1.2</v>
      </c>
      <c r="D711" s="13">
        <v>2046</v>
      </c>
      <c r="E711" s="13">
        <v>2193</v>
      </c>
      <c r="F711" s="13">
        <v>2631</v>
      </c>
      <c r="G711" s="13">
        <v>3039</v>
      </c>
      <c r="H711" s="13">
        <v>3390</v>
      </c>
      <c r="I711" s="13">
        <v>81840</v>
      </c>
      <c r="J711" s="13">
        <v>93600</v>
      </c>
      <c r="K711" s="13">
        <v>105240</v>
      </c>
      <c r="L711" s="13">
        <v>116880</v>
      </c>
      <c r="M711" s="13">
        <v>126240</v>
      </c>
      <c r="N711" s="16">
        <v>135600</v>
      </c>
      <c r="O711" s="16">
        <v>144960</v>
      </c>
      <c r="P711" s="16">
        <v>154320</v>
      </c>
      <c r="R711"/>
    </row>
    <row r="712" spans="1:18" s="11" customFormat="1" ht="15.75" customHeight="1" x14ac:dyDescent="0.45">
      <c r="A712" s="136" t="s">
        <v>205</v>
      </c>
      <c r="B712" s="136" t="s">
        <v>1496</v>
      </c>
      <c r="C712" s="14">
        <v>1.1000000000000001</v>
      </c>
      <c r="D712" s="13">
        <v>1875</v>
      </c>
      <c r="E712" s="13">
        <v>2010</v>
      </c>
      <c r="F712" s="13">
        <v>2411</v>
      </c>
      <c r="G712" s="13">
        <v>2785</v>
      </c>
      <c r="H712" s="13">
        <v>3107</v>
      </c>
      <c r="I712" s="13">
        <v>75020</v>
      </c>
      <c r="J712" s="13">
        <v>85800</v>
      </c>
      <c r="K712" s="13">
        <v>96470.000000000015</v>
      </c>
      <c r="L712" s="13">
        <v>107140.00000000001</v>
      </c>
      <c r="M712" s="13">
        <v>115720.00000000001</v>
      </c>
      <c r="N712" s="16">
        <v>124300.00000000001</v>
      </c>
      <c r="O712" s="16">
        <v>132880</v>
      </c>
      <c r="P712" s="16">
        <v>141460</v>
      </c>
      <c r="R712"/>
    </row>
    <row r="713" spans="1:18" s="11" customFormat="1" ht="15.75" customHeight="1" x14ac:dyDescent="0.45">
      <c r="A713" s="136" t="s">
        <v>205</v>
      </c>
      <c r="B713" s="136" t="s">
        <v>1497</v>
      </c>
      <c r="C713" s="14">
        <v>1</v>
      </c>
      <c r="D713" s="13">
        <v>1705</v>
      </c>
      <c r="E713" s="13">
        <v>1827</v>
      </c>
      <c r="F713" s="13">
        <v>2192</v>
      </c>
      <c r="G713" s="13">
        <v>2532</v>
      </c>
      <c r="H713" s="13">
        <v>2825</v>
      </c>
      <c r="I713" s="13">
        <v>68200</v>
      </c>
      <c r="J713" s="13">
        <v>78000</v>
      </c>
      <c r="K713" s="13">
        <v>87700</v>
      </c>
      <c r="L713" s="13">
        <v>97400</v>
      </c>
      <c r="M713" s="13">
        <v>105200</v>
      </c>
      <c r="N713" s="16">
        <v>113000</v>
      </c>
      <c r="O713" s="16">
        <v>120800</v>
      </c>
      <c r="P713" s="16">
        <v>128600</v>
      </c>
      <c r="R713"/>
    </row>
    <row r="714" spans="1:18" s="11" customFormat="1" ht="15.75" customHeight="1" x14ac:dyDescent="0.45">
      <c r="A714" s="136" t="s">
        <v>205</v>
      </c>
      <c r="B714" s="136" t="s">
        <v>1498</v>
      </c>
      <c r="C714" s="14">
        <v>0.9</v>
      </c>
      <c r="D714" s="13">
        <v>1534</v>
      </c>
      <c r="E714" s="13">
        <v>1644</v>
      </c>
      <c r="F714" s="13">
        <v>1973</v>
      </c>
      <c r="G714" s="13">
        <v>2279</v>
      </c>
      <c r="H714" s="13">
        <v>2542</v>
      </c>
      <c r="I714" s="13">
        <v>61380</v>
      </c>
      <c r="J714" s="13">
        <v>70200</v>
      </c>
      <c r="K714" s="13">
        <v>78930</v>
      </c>
      <c r="L714" s="13">
        <v>87660</v>
      </c>
      <c r="M714" s="13">
        <v>94680</v>
      </c>
      <c r="N714" s="16">
        <v>101700</v>
      </c>
      <c r="O714" s="16">
        <v>108720</v>
      </c>
      <c r="P714" s="16">
        <v>115740</v>
      </c>
      <c r="R714"/>
    </row>
    <row r="715" spans="1:18" s="11" customFormat="1" ht="15.75" customHeight="1" x14ac:dyDescent="0.45">
      <c r="A715" s="136" t="s">
        <v>205</v>
      </c>
      <c r="B715" s="136" t="s">
        <v>1499</v>
      </c>
      <c r="C715" s="14">
        <v>0.8</v>
      </c>
      <c r="D715" s="13">
        <v>1364</v>
      </c>
      <c r="E715" s="13">
        <v>1462</v>
      </c>
      <c r="F715" s="13">
        <v>1754</v>
      </c>
      <c r="G715" s="13">
        <v>2026</v>
      </c>
      <c r="H715" s="13">
        <v>2260</v>
      </c>
      <c r="I715" s="13">
        <v>54560</v>
      </c>
      <c r="J715" s="13">
        <v>62400</v>
      </c>
      <c r="K715" s="13">
        <v>70160</v>
      </c>
      <c r="L715" s="13">
        <v>77920</v>
      </c>
      <c r="M715" s="13">
        <v>84160</v>
      </c>
      <c r="N715" s="16">
        <v>90400</v>
      </c>
      <c r="O715" s="16">
        <v>96640</v>
      </c>
      <c r="P715" s="16">
        <v>102880</v>
      </c>
      <c r="R715"/>
    </row>
    <row r="716" spans="1:18" s="11" customFormat="1" ht="15.75" customHeight="1" x14ac:dyDescent="0.45">
      <c r="A716" s="136" t="s">
        <v>205</v>
      </c>
      <c r="B716" s="136" t="s">
        <v>1500</v>
      </c>
      <c r="C716" s="14">
        <v>0.7</v>
      </c>
      <c r="D716" s="13">
        <v>1193</v>
      </c>
      <c r="E716" s="13">
        <v>1279</v>
      </c>
      <c r="F716" s="13">
        <v>1534</v>
      </c>
      <c r="G716" s="13">
        <v>1772</v>
      </c>
      <c r="H716" s="13">
        <v>1977</v>
      </c>
      <c r="I716" s="13">
        <v>47740</v>
      </c>
      <c r="J716" s="13">
        <v>54600</v>
      </c>
      <c r="K716" s="13">
        <v>61389.999999999993</v>
      </c>
      <c r="L716" s="13">
        <v>68180</v>
      </c>
      <c r="M716" s="13">
        <v>73640</v>
      </c>
      <c r="N716" s="16">
        <v>79100</v>
      </c>
      <c r="O716" s="16">
        <v>84560</v>
      </c>
      <c r="P716" s="16">
        <v>90020</v>
      </c>
      <c r="R716"/>
    </row>
    <row r="717" spans="1:18" s="11" customFormat="1" ht="15.75" customHeight="1" x14ac:dyDescent="0.45">
      <c r="A717" s="136" t="s">
        <v>205</v>
      </c>
      <c r="B717" s="136" t="s">
        <v>1501</v>
      </c>
      <c r="C717" s="14">
        <v>0.6</v>
      </c>
      <c r="D717" s="13">
        <v>1023</v>
      </c>
      <c r="E717" s="13">
        <v>1096</v>
      </c>
      <c r="F717" s="13">
        <v>1315</v>
      </c>
      <c r="G717" s="13">
        <v>1519</v>
      </c>
      <c r="H717" s="13">
        <v>1695</v>
      </c>
      <c r="I717" s="13">
        <v>40920</v>
      </c>
      <c r="J717" s="13">
        <v>46800</v>
      </c>
      <c r="K717" s="13">
        <v>52620</v>
      </c>
      <c r="L717" s="13">
        <v>58440</v>
      </c>
      <c r="M717" s="13">
        <v>63120</v>
      </c>
      <c r="N717" s="16">
        <v>67800</v>
      </c>
      <c r="O717" s="16">
        <v>72480</v>
      </c>
      <c r="P717" s="16">
        <v>77160</v>
      </c>
      <c r="R717"/>
    </row>
    <row r="718" spans="1:18" s="11" customFormat="1" ht="15.75" customHeight="1" x14ac:dyDescent="0.45">
      <c r="A718" s="136" t="s">
        <v>205</v>
      </c>
      <c r="B718" s="136" t="s">
        <v>1502</v>
      </c>
      <c r="C718" s="14">
        <v>0.55000000000000004</v>
      </c>
      <c r="D718" s="13">
        <v>937</v>
      </c>
      <c r="E718" s="13">
        <v>1005</v>
      </c>
      <c r="F718" s="13">
        <v>1205</v>
      </c>
      <c r="G718" s="13">
        <v>1392</v>
      </c>
      <c r="H718" s="13">
        <v>1553</v>
      </c>
      <c r="I718" s="13">
        <v>37510</v>
      </c>
      <c r="J718" s="13">
        <v>42900</v>
      </c>
      <c r="K718" s="13">
        <v>48235.000000000007</v>
      </c>
      <c r="L718" s="13">
        <v>53570.000000000007</v>
      </c>
      <c r="M718" s="13">
        <v>57860.000000000007</v>
      </c>
      <c r="N718" s="16">
        <v>62150.000000000007</v>
      </c>
      <c r="O718" s="16">
        <v>66440</v>
      </c>
      <c r="P718" s="16">
        <v>70730</v>
      </c>
      <c r="R718"/>
    </row>
    <row r="719" spans="1:18" s="11" customFormat="1" ht="15.75" customHeight="1" x14ac:dyDescent="0.45">
      <c r="A719" s="136" t="s">
        <v>205</v>
      </c>
      <c r="B719" s="136" t="s">
        <v>1503</v>
      </c>
      <c r="C719" s="14">
        <v>0.5</v>
      </c>
      <c r="D719" s="13">
        <v>852</v>
      </c>
      <c r="E719" s="13">
        <v>913</v>
      </c>
      <c r="F719" s="13">
        <v>1096</v>
      </c>
      <c r="G719" s="13">
        <v>1266</v>
      </c>
      <c r="H719" s="13">
        <v>1412</v>
      </c>
      <c r="I719" s="13">
        <v>34100</v>
      </c>
      <c r="J719" s="13">
        <v>39000</v>
      </c>
      <c r="K719" s="13">
        <v>43850</v>
      </c>
      <c r="L719" s="13">
        <v>48700</v>
      </c>
      <c r="M719" s="13">
        <v>52600</v>
      </c>
      <c r="N719" s="16">
        <v>56500</v>
      </c>
      <c r="O719" s="16">
        <v>60400</v>
      </c>
      <c r="P719" s="16">
        <v>64300</v>
      </c>
      <c r="R719"/>
    </row>
    <row r="720" spans="1:18" s="11" customFormat="1" ht="15.75" customHeight="1" x14ac:dyDescent="0.45">
      <c r="A720" s="136" t="s">
        <v>205</v>
      </c>
      <c r="B720" s="136" t="s">
        <v>1504</v>
      </c>
      <c r="C720" s="14">
        <v>0.45</v>
      </c>
      <c r="D720" s="13">
        <v>767</v>
      </c>
      <c r="E720" s="13">
        <v>822</v>
      </c>
      <c r="F720" s="13">
        <v>986</v>
      </c>
      <c r="G720" s="13">
        <v>1139</v>
      </c>
      <c r="H720" s="13">
        <v>1271</v>
      </c>
      <c r="I720" s="13">
        <v>30690</v>
      </c>
      <c r="J720" s="13">
        <v>35100</v>
      </c>
      <c r="K720" s="13">
        <v>39465</v>
      </c>
      <c r="L720" s="13">
        <v>43830</v>
      </c>
      <c r="M720" s="13">
        <v>47340</v>
      </c>
      <c r="N720" s="16">
        <v>50850</v>
      </c>
      <c r="O720" s="16">
        <v>54360</v>
      </c>
      <c r="P720" s="16">
        <v>57870</v>
      </c>
      <c r="R720"/>
    </row>
    <row r="721" spans="1:18" s="11" customFormat="1" ht="15.75" customHeight="1" x14ac:dyDescent="0.45">
      <c r="A721" s="136" t="s">
        <v>205</v>
      </c>
      <c r="B721" s="136" t="s">
        <v>1505</v>
      </c>
      <c r="C721" s="14">
        <v>0.4</v>
      </c>
      <c r="D721" s="13">
        <v>682</v>
      </c>
      <c r="E721" s="13">
        <v>731</v>
      </c>
      <c r="F721" s="13">
        <v>877</v>
      </c>
      <c r="G721" s="13">
        <v>1013</v>
      </c>
      <c r="H721" s="13">
        <v>1130</v>
      </c>
      <c r="I721" s="13">
        <v>27280</v>
      </c>
      <c r="J721" s="13">
        <v>31200</v>
      </c>
      <c r="K721" s="13">
        <v>35080</v>
      </c>
      <c r="L721" s="13">
        <v>38960</v>
      </c>
      <c r="M721" s="13">
        <v>42080</v>
      </c>
      <c r="N721" s="16">
        <v>45200</v>
      </c>
      <c r="O721" s="16">
        <v>48320</v>
      </c>
      <c r="P721" s="16">
        <v>51440</v>
      </c>
      <c r="R721"/>
    </row>
    <row r="722" spans="1:18" s="11" customFormat="1" ht="15.75" customHeight="1" x14ac:dyDescent="0.45">
      <c r="A722" s="136" t="s">
        <v>205</v>
      </c>
      <c r="B722" s="136" t="s">
        <v>1506</v>
      </c>
      <c r="C722" s="14">
        <v>0.3</v>
      </c>
      <c r="D722" s="13">
        <v>511</v>
      </c>
      <c r="E722" s="13">
        <v>548</v>
      </c>
      <c r="F722" s="13">
        <v>657</v>
      </c>
      <c r="G722" s="13">
        <v>759</v>
      </c>
      <c r="H722" s="13">
        <v>847</v>
      </c>
      <c r="I722" s="13">
        <v>20460</v>
      </c>
      <c r="J722" s="13">
        <v>23400</v>
      </c>
      <c r="K722" s="13">
        <v>26310</v>
      </c>
      <c r="L722" s="13">
        <v>29220</v>
      </c>
      <c r="M722" s="13">
        <v>31560</v>
      </c>
      <c r="N722" s="16">
        <v>33900</v>
      </c>
      <c r="O722" s="16">
        <v>36240</v>
      </c>
      <c r="P722" s="16">
        <v>38580</v>
      </c>
      <c r="R722"/>
    </row>
    <row r="723" spans="1:18" s="11" customFormat="1" ht="15.75" customHeight="1" x14ac:dyDescent="0.45">
      <c r="A723" s="136" t="s">
        <v>205</v>
      </c>
      <c r="B723" s="136" t="s">
        <v>1507</v>
      </c>
      <c r="C723" s="14">
        <v>0.2</v>
      </c>
      <c r="D723" s="13">
        <v>341</v>
      </c>
      <c r="E723" s="13">
        <v>365</v>
      </c>
      <c r="F723" s="13">
        <v>438</v>
      </c>
      <c r="G723" s="13">
        <v>506</v>
      </c>
      <c r="H723" s="13">
        <v>565</v>
      </c>
      <c r="I723" s="13">
        <v>13640</v>
      </c>
      <c r="J723" s="13">
        <v>15600</v>
      </c>
      <c r="K723" s="13">
        <v>17540</v>
      </c>
      <c r="L723" s="13">
        <v>19480</v>
      </c>
      <c r="M723" s="13">
        <v>21040</v>
      </c>
      <c r="N723" s="16">
        <v>22600</v>
      </c>
      <c r="O723" s="16">
        <v>24160</v>
      </c>
      <c r="P723" s="16">
        <v>25720</v>
      </c>
      <c r="R723"/>
    </row>
    <row r="724" spans="1:18" s="11" customFormat="1" ht="15.75" customHeight="1" x14ac:dyDescent="0.45">
      <c r="A724" s="136" t="s">
        <v>206</v>
      </c>
      <c r="B724" s="136" t="s">
        <v>1508</v>
      </c>
      <c r="C724" s="14">
        <v>1.2</v>
      </c>
      <c r="D724" s="13">
        <v>2046</v>
      </c>
      <c r="E724" s="13">
        <v>2193</v>
      </c>
      <c r="F724" s="13">
        <v>2631</v>
      </c>
      <c r="G724" s="13">
        <v>3039</v>
      </c>
      <c r="H724" s="13">
        <v>3390</v>
      </c>
      <c r="I724" s="13">
        <v>81840</v>
      </c>
      <c r="J724" s="13">
        <v>93600</v>
      </c>
      <c r="K724" s="13">
        <v>105240</v>
      </c>
      <c r="L724" s="13">
        <v>116880</v>
      </c>
      <c r="M724" s="13">
        <v>126240</v>
      </c>
      <c r="N724" s="16">
        <v>135600</v>
      </c>
      <c r="O724" s="16">
        <v>144960</v>
      </c>
      <c r="P724" s="16">
        <v>154320</v>
      </c>
      <c r="R724"/>
    </row>
    <row r="725" spans="1:18" s="11" customFormat="1" ht="15.75" customHeight="1" x14ac:dyDescent="0.45">
      <c r="A725" s="136" t="s">
        <v>206</v>
      </c>
      <c r="B725" s="136" t="s">
        <v>1509</v>
      </c>
      <c r="C725" s="14">
        <v>1.1000000000000001</v>
      </c>
      <c r="D725" s="13">
        <v>1875</v>
      </c>
      <c r="E725" s="13">
        <v>2010</v>
      </c>
      <c r="F725" s="13">
        <v>2411</v>
      </c>
      <c r="G725" s="13">
        <v>2785</v>
      </c>
      <c r="H725" s="13">
        <v>3107</v>
      </c>
      <c r="I725" s="13">
        <v>75020</v>
      </c>
      <c r="J725" s="13">
        <v>85800</v>
      </c>
      <c r="K725" s="13">
        <v>96470.000000000015</v>
      </c>
      <c r="L725" s="13">
        <v>107140.00000000001</v>
      </c>
      <c r="M725" s="13">
        <v>115720.00000000001</v>
      </c>
      <c r="N725" s="16">
        <v>124300.00000000001</v>
      </c>
      <c r="O725" s="16">
        <v>132880</v>
      </c>
      <c r="P725" s="16">
        <v>141460</v>
      </c>
      <c r="R725"/>
    </row>
    <row r="726" spans="1:18" s="11" customFormat="1" ht="15.75" customHeight="1" x14ac:dyDescent="0.45">
      <c r="A726" s="136" t="s">
        <v>206</v>
      </c>
      <c r="B726" s="136" t="s">
        <v>1510</v>
      </c>
      <c r="C726" s="14">
        <v>1</v>
      </c>
      <c r="D726" s="13">
        <v>1705</v>
      </c>
      <c r="E726" s="13">
        <v>1827</v>
      </c>
      <c r="F726" s="13">
        <v>2192</v>
      </c>
      <c r="G726" s="13">
        <v>2532</v>
      </c>
      <c r="H726" s="13">
        <v>2825</v>
      </c>
      <c r="I726" s="13">
        <v>68200</v>
      </c>
      <c r="J726" s="13">
        <v>78000</v>
      </c>
      <c r="K726" s="13">
        <v>87700</v>
      </c>
      <c r="L726" s="13">
        <v>97400</v>
      </c>
      <c r="M726" s="13">
        <v>105200</v>
      </c>
      <c r="N726" s="16">
        <v>113000</v>
      </c>
      <c r="O726" s="16">
        <v>120800</v>
      </c>
      <c r="P726" s="16">
        <v>128600</v>
      </c>
      <c r="R726"/>
    </row>
    <row r="727" spans="1:18" s="11" customFormat="1" ht="15.75" customHeight="1" x14ac:dyDescent="0.45">
      <c r="A727" s="136" t="s">
        <v>206</v>
      </c>
      <c r="B727" s="136" t="s">
        <v>1511</v>
      </c>
      <c r="C727" s="14">
        <v>0.9</v>
      </c>
      <c r="D727" s="13">
        <v>1534</v>
      </c>
      <c r="E727" s="13">
        <v>1644</v>
      </c>
      <c r="F727" s="13">
        <v>1973</v>
      </c>
      <c r="G727" s="13">
        <v>2279</v>
      </c>
      <c r="H727" s="13">
        <v>2542</v>
      </c>
      <c r="I727" s="13">
        <v>61380</v>
      </c>
      <c r="J727" s="13">
        <v>70200</v>
      </c>
      <c r="K727" s="13">
        <v>78930</v>
      </c>
      <c r="L727" s="13">
        <v>87660</v>
      </c>
      <c r="M727" s="13">
        <v>94680</v>
      </c>
      <c r="N727" s="16">
        <v>101700</v>
      </c>
      <c r="O727" s="16">
        <v>108720</v>
      </c>
      <c r="P727" s="16">
        <v>115740</v>
      </c>
      <c r="R727"/>
    </row>
    <row r="728" spans="1:18" s="11" customFormat="1" ht="15.75" customHeight="1" x14ac:dyDescent="0.45">
      <c r="A728" s="136" t="s">
        <v>206</v>
      </c>
      <c r="B728" s="136" t="s">
        <v>1512</v>
      </c>
      <c r="C728" s="14">
        <v>0.8</v>
      </c>
      <c r="D728" s="13">
        <v>1364</v>
      </c>
      <c r="E728" s="13">
        <v>1462</v>
      </c>
      <c r="F728" s="13">
        <v>1754</v>
      </c>
      <c r="G728" s="13">
        <v>2026</v>
      </c>
      <c r="H728" s="13">
        <v>2260</v>
      </c>
      <c r="I728" s="13">
        <v>54560</v>
      </c>
      <c r="J728" s="13">
        <v>62400</v>
      </c>
      <c r="K728" s="13">
        <v>70160</v>
      </c>
      <c r="L728" s="13">
        <v>77920</v>
      </c>
      <c r="M728" s="13">
        <v>84160</v>
      </c>
      <c r="N728" s="16">
        <v>90400</v>
      </c>
      <c r="O728" s="16">
        <v>96640</v>
      </c>
      <c r="P728" s="16">
        <v>102880</v>
      </c>
      <c r="R728"/>
    </row>
    <row r="729" spans="1:18" s="11" customFormat="1" ht="15.75" customHeight="1" x14ac:dyDescent="0.45">
      <c r="A729" s="136" t="s">
        <v>206</v>
      </c>
      <c r="B729" s="136" t="s">
        <v>1513</v>
      </c>
      <c r="C729" s="14">
        <v>0.7</v>
      </c>
      <c r="D729" s="13">
        <v>1193</v>
      </c>
      <c r="E729" s="13">
        <v>1279</v>
      </c>
      <c r="F729" s="13">
        <v>1534</v>
      </c>
      <c r="G729" s="13">
        <v>1772</v>
      </c>
      <c r="H729" s="13">
        <v>1977</v>
      </c>
      <c r="I729" s="13">
        <v>47740</v>
      </c>
      <c r="J729" s="13">
        <v>54600</v>
      </c>
      <c r="K729" s="13">
        <v>61389.999999999993</v>
      </c>
      <c r="L729" s="13">
        <v>68180</v>
      </c>
      <c r="M729" s="13">
        <v>73640</v>
      </c>
      <c r="N729" s="16">
        <v>79100</v>
      </c>
      <c r="O729" s="16">
        <v>84560</v>
      </c>
      <c r="P729" s="16">
        <v>90020</v>
      </c>
      <c r="R729"/>
    </row>
    <row r="730" spans="1:18" s="11" customFormat="1" ht="15.75" customHeight="1" x14ac:dyDescent="0.45">
      <c r="A730" s="136" t="s">
        <v>206</v>
      </c>
      <c r="B730" s="136" t="s">
        <v>1514</v>
      </c>
      <c r="C730" s="14">
        <v>0.6</v>
      </c>
      <c r="D730" s="13">
        <v>1023</v>
      </c>
      <c r="E730" s="13">
        <v>1096</v>
      </c>
      <c r="F730" s="13">
        <v>1315</v>
      </c>
      <c r="G730" s="13">
        <v>1519</v>
      </c>
      <c r="H730" s="13">
        <v>1695</v>
      </c>
      <c r="I730" s="13">
        <v>40920</v>
      </c>
      <c r="J730" s="13">
        <v>46800</v>
      </c>
      <c r="K730" s="13">
        <v>52620</v>
      </c>
      <c r="L730" s="13">
        <v>58440</v>
      </c>
      <c r="M730" s="13">
        <v>63120</v>
      </c>
      <c r="N730" s="16">
        <v>67800</v>
      </c>
      <c r="O730" s="16">
        <v>72480</v>
      </c>
      <c r="P730" s="16">
        <v>77160</v>
      </c>
      <c r="R730"/>
    </row>
    <row r="731" spans="1:18" s="11" customFormat="1" ht="15.75" customHeight="1" x14ac:dyDescent="0.45">
      <c r="A731" s="136" t="s">
        <v>206</v>
      </c>
      <c r="B731" s="136" t="s">
        <v>1515</v>
      </c>
      <c r="C731" s="14">
        <v>0.55000000000000004</v>
      </c>
      <c r="D731" s="13">
        <v>937</v>
      </c>
      <c r="E731" s="13">
        <v>1005</v>
      </c>
      <c r="F731" s="13">
        <v>1205</v>
      </c>
      <c r="G731" s="13">
        <v>1392</v>
      </c>
      <c r="H731" s="13">
        <v>1553</v>
      </c>
      <c r="I731" s="13">
        <v>37510</v>
      </c>
      <c r="J731" s="13">
        <v>42900</v>
      </c>
      <c r="K731" s="13">
        <v>48235.000000000007</v>
      </c>
      <c r="L731" s="13">
        <v>53570.000000000007</v>
      </c>
      <c r="M731" s="13">
        <v>57860.000000000007</v>
      </c>
      <c r="N731" s="16">
        <v>62150.000000000007</v>
      </c>
      <c r="O731" s="16">
        <v>66440</v>
      </c>
      <c r="P731" s="16">
        <v>70730</v>
      </c>
      <c r="R731"/>
    </row>
    <row r="732" spans="1:18" s="11" customFormat="1" ht="15.75" customHeight="1" x14ac:dyDescent="0.45">
      <c r="A732" s="136" t="s">
        <v>206</v>
      </c>
      <c r="B732" s="136" t="s">
        <v>1516</v>
      </c>
      <c r="C732" s="14">
        <v>0.5</v>
      </c>
      <c r="D732" s="13">
        <v>852</v>
      </c>
      <c r="E732" s="13">
        <v>913</v>
      </c>
      <c r="F732" s="13">
        <v>1096</v>
      </c>
      <c r="G732" s="13">
        <v>1266</v>
      </c>
      <c r="H732" s="13">
        <v>1412</v>
      </c>
      <c r="I732" s="13">
        <v>34100</v>
      </c>
      <c r="J732" s="13">
        <v>39000</v>
      </c>
      <c r="K732" s="13">
        <v>43850</v>
      </c>
      <c r="L732" s="13">
        <v>48700</v>
      </c>
      <c r="M732" s="13">
        <v>52600</v>
      </c>
      <c r="N732" s="16">
        <v>56500</v>
      </c>
      <c r="O732" s="16">
        <v>60400</v>
      </c>
      <c r="P732" s="16">
        <v>64300</v>
      </c>
      <c r="R732"/>
    </row>
    <row r="733" spans="1:18" s="11" customFormat="1" ht="15.75" customHeight="1" x14ac:dyDescent="0.45">
      <c r="A733" s="136" t="s">
        <v>206</v>
      </c>
      <c r="B733" s="136" t="s">
        <v>1517</v>
      </c>
      <c r="C733" s="14">
        <v>0.45</v>
      </c>
      <c r="D733" s="13">
        <v>767</v>
      </c>
      <c r="E733" s="13">
        <v>822</v>
      </c>
      <c r="F733" s="13">
        <v>986</v>
      </c>
      <c r="G733" s="13">
        <v>1139</v>
      </c>
      <c r="H733" s="13">
        <v>1271</v>
      </c>
      <c r="I733" s="13">
        <v>30690</v>
      </c>
      <c r="J733" s="13">
        <v>35100</v>
      </c>
      <c r="K733" s="13">
        <v>39465</v>
      </c>
      <c r="L733" s="13">
        <v>43830</v>
      </c>
      <c r="M733" s="13">
        <v>47340</v>
      </c>
      <c r="N733" s="16">
        <v>50850</v>
      </c>
      <c r="O733" s="16">
        <v>54360</v>
      </c>
      <c r="P733" s="16">
        <v>57870</v>
      </c>
      <c r="R733"/>
    </row>
    <row r="734" spans="1:18" s="11" customFormat="1" ht="15.75" customHeight="1" x14ac:dyDescent="0.45">
      <c r="A734" s="136" t="s">
        <v>206</v>
      </c>
      <c r="B734" s="136" t="s">
        <v>1518</v>
      </c>
      <c r="C734" s="14">
        <v>0.4</v>
      </c>
      <c r="D734" s="13">
        <v>682</v>
      </c>
      <c r="E734" s="13">
        <v>731</v>
      </c>
      <c r="F734" s="13">
        <v>877</v>
      </c>
      <c r="G734" s="13">
        <v>1013</v>
      </c>
      <c r="H734" s="13">
        <v>1130</v>
      </c>
      <c r="I734" s="13">
        <v>27280</v>
      </c>
      <c r="J734" s="13">
        <v>31200</v>
      </c>
      <c r="K734" s="13">
        <v>35080</v>
      </c>
      <c r="L734" s="13">
        <v>38960</v>
      </c>
      <c r="M734" s="13">
        <v>42080</v>
      </c>
      <c r="N734" s="16">
        <v>45200</v>
      </c>
      <c r="O734" s="16">
        <v>48320</v>
      </c>
      <c r="P734" s="16">
        <v>51440</v>
      </c>
      <c r="R734"/>
    </row>
    <row r="735" spans="1:18" s="11" customFormat="1" ht="15.75" customHeight="1" x14ac:dyDescent="0.45">
      <c r="A735" s="136" t="s">
        <v>206</v>
      </c>
      <c r="B735" s="136" t="s">
        <v>1519</v>
      </c>
      <c r="C735" s="14">
        <v>0.3</v>
      </c>
      <c r="D735" s="13">
        <v>511</v>
      </c>
      <c r="E735" s="13">
        <v>548</v>
      </c>
      <c r="F735" s="13">
        <v>657</v>
      </c>
      <c r="G735" s="13">
        <v>759</v>
      </c>
      <c r="H735" s="13">
        <v>847</v>
      </c>
      <c r="I735" s="13">
        <v>20460</v>
      </c>
      <c r="J735" s="13">
        <v>23400</v>
      </c>
      <c r="K735" s="13">
        <v>26310</v>
      </c>
      <c r="L735" s="13">
        <v>29220</v>
      </c>
      <c r="M735" s="13">
        <v>31560</v>
      </c>
      <c r="N735" s="16">
        <v>33900</v>
      </c>
      <c r="O735" s="16">
        <v>36240</v>
      </c>
      <c r="P735" s="16">
        <v>38580</v>
      </c>
      <c r="R735"/>
    </row>
    <row r="736" spans="1:18" s="11" customFormat="1" ht="15.75" customHeight="1" x14ac:dyDescent="0.45">
      <c r="A736" s="136" t="s">
        <v>206</v>
      </c>
      <c r="B736" s="136" t="s">
        <v>1520</v>
      </c>
      <c r="C736" s="14">
        <v>0.2</v>
      </c>
      <c r="D736" s="13">
        <v>341</v>
      </c>
      <c r="E736" s="13">
        <v>365</v>
      </c>
      <c r="F736" s="13">
        <v>438</v>
      </c>
      <c r="G736" s="13">
        <v>506</v>
      </c>
      <c r="H736" s="13">
        <v>565</v>
      </c>
      <c r="I736" s="13">
        <v>13640</v>
      </c>
      <c r="J736" s="13">
        <v>15600</v>
      </c>
      <c r="K736" s="13">
        <v>17540</v>
      </c>
      <c r="L736" s="13">
        <v>19480</v>
      </c>
      <c r="M736" s="13">
        <v>21040</v>
      </c>
      <c r="N736" s="16">
        <v>22600</v>
      </c>
      <c r="O736" s="16">
        <v>24160</v>
      </c>
      <c r="P736" s="16">
        <v>25720</v>
      </c>
      <c r="R736"/>
    </row>
    <row r="737" spans="1:18" s="11" customFormat="1" ht="15.75" customHeight="1" x14ac:dyDescent="0.45">
      <c r="A737" s="136" t="s">
        <v>207</v>
      </c>
      <c r="B737" s="136" t="s">
        <v>1521</v>
      </c>
      <c r="C737" s="14">
        <v>1.6</v>
      </c>
      <c r="D737" s="13">
        <v>3884</v>
      </c>
      <c r="E737" s="13">
        <v>4162</v>
      </c>
      <c r="F737" s="13">
        <v>4996</v>
      </c>
      <c r="G737" s="13">
        <v>5770</v>
      </c>
      <c r="H737" s="13">
        <v>6436</v>
      </c>
      <c r="I737" s="13">
        <v>155360</v>
      </c>
      <c r="J737" s="13">
        <v>177600</v>
      </c>
      <c r="K737" s="13">
        <v>199840</v>
      </c>
      <c r="L737" s="13">
        <v>221920</v>
      </c>
      <c r="M737" s="13">
        <v>239680</v>
      </c>
      <c r="N737" s="16">
        <v>257440</v>
      </c>
      <c r="O737" s="16">
        <v>275200</v>
      </c>
      <c r="P737" s="16">
        <v>292960</v>
      </c>
      <c r="R737"/>
    </row>
    <row r="738" spans="1:18" s="11" customFormat="1" ht="15.75" customHeight="1" x14ac:dyDescent="0.45">
      <c r="A738" s="136" t="s">
        <v>207</v>
      </c>
      <c r="B738" s="136" t="s">
        <v>1522</v>
      </c>
      <c r="C738" s="14">
        <v>1.5</v>
      </c>
      <c r="D738" s="13">
        <v>3641</v>
      </c>
      <c r="E738" s="13">
        <v>3901</v>
      </c>
      <c r="F738" s="13">
        <v>4683</v>
      </c>
      <c r="G738" s="13">
        <v>5409</v>
      </c>
      <c r="H738" s="13">
        <v>6033</v>
      </c>
      <c r="I738" s="13">
        <v>145650</v>
      </c>
      <c r="J738" s="13">
        <v>166500</v>
      </c>
      <c r="K738" s="13">
        <v>187350</v>
      </c>
      <c r="L738" s="13">
        <v>208050</v>
      </c>
      <c r="M738" s="13">
        <v>224700</v>
      </c>
      <c r="N738" s="16">
        <v>241350</v>
      </c>
      <c r="O738" s="16">
        <v>258000</v>
      </c>
      <c r="P738" s="16">
        <v>274650</v>
      </c>
      <c r="R738"/>
    </row>
    <row r="739" spans="1:18" s="11" customFormat="1" ht="15.75" customHeight="1" x14ac:dyDescent="0.45">
      <c r="A739" s="136" t="s">
        <v>207</v>
      </c>
      <c r="B739" s="136" t="s">
        <v>1523</v>
      </c>
      <c r="C739" s="14">
        <v>1.4</v>
      </c>
      <c r="D739" s="13">
        <v>3398</v>
      </c>
      <c r="E739" s="13">
        <v>3641</v>
      </c>
      <c r="F739" s="13">
        <v>4371</v>
      </c>
      <c r="G739" s="13">
        <v>5048</v>
      </c>
      <c r="H739" s="13">
        <v>5631</v>
      </c>
      <c r="I739" s="13">
        <v>135940</v>
      </c>
      <c r="J739" s="13">
        <v>155400</v>
      </c>
      <c r="K739" s="13">
        <v>174860</v>
      </c>
      <c r="L739" s="13">
        <v>194180</v>
      </c>
      <c r="M739" s="13">
        <v>209720</v>
      </c>
      <c r="N739" s="16">
        <v>225260</v>
      </c>
      <c r="O739" s="16">
        <v>240799.99999999997</v>
      </c>
      <c r="P739" s="16">
        <v>256339.99999999997</v>
      </c>
      <c r="R739"/>
    </row>
    <row r="740" spans="1:18" s="11" customFormat="1" ht="15.75" customHeight="1" x14ac:dyDescent="0.45">
      <c r="A740" s="136" t="s">
        <v>207</v>
      </c>
      <c r="B740" s="136" t="s">
        <v>1524</v>
      </c>
      <c r="C740" s="14">
        <v>1.3</v>
      </c>
      <c r="D740" s="13">
        <v>3155</v>
      </c>
      <c r="E740" s="13">
        <v>3381</v>
      </c>
      <c r="F740" s="13">
        <v>4059</v>
      </c>
      <c r="G740" s="13">
        <v>4688</v>
      </c>
      <c r="H740" s="13">
        <v>5229</v>
      </c>
      <c r="I740" s="13">
        <v>126230</v>
      </c>
      <c r="J740" s="13">
        <v>144300</v>
      </c>
      <c r="K740" s="13">
        <v>162370</v>
      </c>
      <c r="L740" s="13">
        <v>180310</v>
      </c>
      <c r="M740" s="13">
        <v>194740</v>
      </c>
      <c r="N740" s="16">
        <v>209170</v>
      </c>
      <c r="O740" s="16">
        <v>223600</v>
      </c>
      <c r="P740" s="16">
        <v>238030</v>
      </c>
      <c r="R740"/>
    </row>
    <row r="741" spans="1:18" s="11" customFormat="1" ht="15.75" customHeight="1" x14ac:dyDescent="0.45">
      <c r="A741" s="136" t="s">
        <v>207</v>
      </c>
      <c r="B741" s="136" t="s">
        <v>1525</v>
      </c>
      <c r="C741" s="14">
        <v>1.2</v>
      </c>
      <c r="D741" s="13">
        <v>2913</v>
      </c>
      <c r="E741" s="13">
        <v>3121</v>
      </c>
      <c r="F741" s="13">
        <v>3747</v>
      </c>
      <c r="G741" s="13">
        <v>4327</v>
      </c>
      <c r="H741" s="13">
        <v>4827</v>
      </c>
      <c r="I741" s="13">
        <v>116520</v>
      </c>
      <c r="J741" s="13">
        <v>133200</v>
      </c>
      <c r="K741" s="13">
        <v>149880</v>
      </c>
      <c r="L741" s="13">
        <v>166440</v>
      </c>
      <c r="M741" s="13">
        <v>179760</v>
      </c>
      <c r="N741" s="16">
        <v>193080</v>
      </c>
      <c r="O741" s="16">
        <v>206400</v>
      </c>
      <c r="P741" s="16">
        <v>219720</v>
      </c>
      <c r="R741"/>
    </row>
    <row r="742" spans="1:18" s="11" customFormat="1" ht="15.75" customHeight="1" x14ac:dyDescent="0.45">
      <c r="A742" s="136" t="s">
        <v>207</v>
      </c>
      <c r="B742" s="136" t="s">
        <v>1526</v>
      </c>
      <c r="C742" s="14">
        <v>1.1000000000000001</v>
      </c>
      <c r="D742" s="13">
        <v>2670</v>
      </c>
      <c r="E742" s="13">
        <v>2861</v>
      </c>
      <c r="F742" s="13">
        <v>3434</v>
      </c>
      <c r="G742" s="13">
        <v>3966</v>
      </c>
      <c r="H742" s="13">
        <v>4424</v>
      </c>
      <c r="I742" s="13">
        <v>106810.00000000001</v>
      </c>
      <c r="J742" s="13">
        <v>122100.00000000001</v>
      </c>
      <c r="K742" s="13">
        <v>137390</v>
      </c>
      <c r="L742" s="13">
        <v>152570</v>
      </c>
      <c r="M742" s="13">
        <v>164780</v>
      </c>
      <c r="N742" s="16">
        <v>176990</v>
      </c>
      <c r="O742" s="16">
        <v>189200.00000000003</v>
      </c>
      <c r="P742" s="16">
        <v>201410.00000000003</v>
      </c>
      <c r="R742"/>
    </row>
    <row r="743" spans="1:18" s="11" customFormat="1" ht="15.75" customHeight="1" x14ac:dyDescent="0.45">
      <c r="A743" s="136" t="s">
        <v>207</v>
      </c>
      <c r="B743" s="136" t="s">
        <v>1527</v>
      </c>
      <c r="C743" s="14">
        <v>1</v>
      </c>
      <c r="D743" s="13">
        <v>2427</v>
      </c>
      <c r="E743" s="13">
        <v>2601</v>
      </c>
      <c r="F743" s="13">
        <v>3122</v>
      </c>
      <c r="G743" s="13">
        <v>3606</v>
      </c>
      <c r="H743" s="13">
        <v>4022</v>
      </c>
      <c r="I743" s="13">
        <v>97100</v>
      </c>
      <c r="J743" s="13">
        <v>111000</v>
      </c>
      <c r="K743" s="13">
        <v>124900</v>
      </c>
      <c r="L743" s="13">
        <v>138700</v>
      </c>
      <c r="M743" s="13">
        <v>149800</v>
      </c>
      <c r="N743" s="16">
        <v>160900</v>
      </c>
      <c r="O743" s="16">
        <v>172000</v>
      </c>
      <c r="P743" s="16">
        <v>183100</v>
      </c>
      <c r="R743"/>
    </row>
    <row r="744" spans="1:18" s="11" customFormat="1" ht="15.75" customHeight="1" x14ac:dyDescent="0.45">
      <c r="A744" s="136" t="s">
        <v>207</v>
      </c>
      <c r="B744" s="136" t="s">
        <v>1528</v>
      </c>
      <c r="C744" s="14">
        <v>0.9</v>
      </c>
      <c r="D744" s="13">
        <v>2184</v>
      </c>
      <c r="E744" s="13">
        <v>2341</v>
      </c>
      <c r="F744" s="13">
        <v>2810</v>
      </c>
      <c r="G744" s="13">
        <v>3245</v>
      </c>
      <c r="H744" s="13">
        <v>3620</v>
      </c>
      <c r="I744" s="13">
        <v>87390</v>
      </c>
      <c r="J744" s="13">
        <v>99900</v>
      </c>
      <c r="K744" s="13">
        <v>112410</v>
      </c>
      <c r="L744" s="13">
        <v>124830</v>
      </c>
      <c r="M744" s="13">
        <v>134820</v>
      </c>
      <c r="N744" s="16">
        <v>144810</v>
      </c>
      <c r="O744" s="16">
        <v>154800</v>
      </c>
      <c r="P744" s="16">
        <v>164790</v>
      </c>
      <c r="R744"/>
    </row>
    <row r="745" spans="1:18" s="11" customFormat="1" ht="15.75" customHeight="1" x14ac:dyDescent="0.45">
      <c r="A745" s="136" t="s">
        <v>207</v>
      </c>
      <c r="B745" s="136" t="s">
        <v>1529</v>
      </c>
      <c r="C745" s="14">
        <v>0.8</v>
      </c>
      <c r="D745" s="13">
        <v>1942</v>
      </c>
      <c r="E745" s="13">
        <v>2081</v>
      </c>
      <c r="F745" s="13">
        <v>2498</v>
      </c>
      <c r="G745" s="13">
        <v>2885</v>
      </c>
      <c r="H745" s="13">
        <v>3218</v>
      </c>
      <c r="I745" s="13">
        <v>77680</v>
      </c>
      <c r="J745" s="13">
        <v>88800</v>
      </c>
      <c r="K745" s="13">
        <v>99920</v>
      </c>
      <c r="L745" s="13">
        <v>110960</v>
      </c>
      <c r="M745" s="13">
        <v>119840</v>
      </c>
      <c r="N745" s="16">
        <v>128720</v>
      </c>
      <c r="O745" s="16">
        <v>137600</v>
      </c>
      <c r="P745" s="16">
        <v>146480</v>
      </c>
      <c r="R745"/>
    </row>
    <row r="746" spans="1:18" s="11" customFormat="1" ht="15.75" customHeight="1" x14ac:dyDescent="0.45">
      <c r="A746" s="136" t="s">
        <v>207</v>
      </c>
      <c r="B746" s="136" t="s">
        <v>1530</v>
      </c>
      <c r="C746" s="14">
        <v>0.7</v>
      </c>
      <c r="D746" s="13">
        <v>1699</v>
      </c>
      <c r="E746" s="13">
        <v>1820</v>
      </c>
      <c r="F746" s="13">
        <v>2185</v>
      </c>
      <c r="G746" s="13">
        <v>2524</v>
      </c>
      <c r="H746" s="13">
        <v>2815</v>
      </c>
      <c r="I746" s="13">
        <v>67970</v>
      </c>
      <c r="J746" s="13">
        <v>77700</v>
      </c>
      <c r="K746" s="13">
        <v>87430</v>
      </c>
      <c r="L746" s="13">
        <v>97090</v>
      </c>
      <c r="M746" s="13">
        <v>104860</v>
      </c>
      <c r="N746" s="16">
        <v>112630</v>
      </c>
      <c r="O746" s="16">
        <v>120399.99999999999</v>
      </c>
      <c r="P746" s="16">
        <v>128169.99999999999</v>
      </c>
      <c r="R746"/>
    </row>
    <row r="747" spans="1:18" s="11" customFormat="1" ht="15.75" customHeight="1" x14ac:dyDescent="0.45">
      <c r="A747" s="136" t="s">
        <v>207</v>
      </c>
      <c r="B747" s="136" t="s">
        <v>1531</v>
      </c>
      <c r="C747" s="14">
        <v>0.6</v>
      </c>
      <c r="D747" s="13">
        <v>1456</v>
      </c>
      <c r="E747" s="13">
        <v>1560</v>
      </c>
      <c r="F747" s="13">
        <v>1873</v>
      </c>
      <c r="G747" s="13">
        <v>2163</v>
      </c>
      <c r="H747" s="13">
        <v>2413</v>
      </c>
      <c r="I747" s="13">
        <v>58260</v>
      </c>
      <c r="J747" s="13">
        <v>66600</v>
      </c>
      <c r="K747" s="13">
        <v>74940</v>
      </c>
      <c r="L747" s="13">
        <v>83220</v>
      </c>
      <c r="M747" s="13">
        <v>89880</v>
      </c>
      <c r="N747" s="16">
        <v>96540</v>
      </c>
      <c r="O747" s="16">
        <v>103200</v>
      </c>
      <c r="P747" s="16">
        <v>109860</v>
      </c>
      <c r="R747"/>
    </row>
    <row r="748" spans="1:18" s="11" customFormat="1" ht="15.75" customHeight="1" x14ac:dyDescent="0.45">
      <c r="A748" s="136" t="s">
        <v>207</v>
      </c>
      <c r="B748" s="136" t="s">
        <v>1532</v>
      </c>
      <c r="C748" s="14">
        <v>0.55000000000000004</v>
      </c>
      <c r="D748" s="13">
        <v>1335</v>
      </c>
      <c r="E748" s="13">
        <v>1430</v>
      </c>
      <c r="F748" s="13">
        <v>1717</v>
      </c>
      <c r="G748" s="13">
        <v>1983</v>
      </c>
      <c r="H748" s="13">
        <v>2212</v>
      </c>
      <c r="I748" s="13">
        <v>53405.000000000007</v>
      </c>
      <c r="J748" s="13">
        <v>61050.000000000007</v>
      </c>
      <c r="K748" s="13">
        <v>68695</v>
      </c>
      <c r="L748" s="13">
        <v>76285</v>
      </c>
      <c r="M748" s="13">
        <v>82390</v>
      </c>
      <c r="N748" s="16">
        <v>88495</v>
      </c>
      <c r="O748" s="16">
        <v>94600.000000000015</v>
      </c>
      <c r="P748" s="16">
        <v>100705.00000000001</v>
      </c>
      <c r="R748"/>
    </row>
    <row r="749" spans="1:18" s="11" customFormat="1" ht="15.75" customHeight="1" x14ac:dyDescent="0.45">
      <c r="A749" s="136" t="s">
        <v>207</v>
      </c>
      <c r="B749" s="136" t="s">
        <v>1533</v>
      </c>
      <c r="C749" s="14">
        <v>0.5</v>
      </c>
      <c r="D749" s="13">
        <v>1213</v>
      </c>
      <c r="E749" s="13">
        <v>1300</v>
      </c>
      <c r="F749" s="13">
        <v>1561</v>
      </c>
      <c r="G749" s="13">
        <v>1803</v>
      </c>
      <c r="H749" s="13">
        <v>2011</v>
      </c>
      <c r="I749" s="13">
        <v>48550</v>
      </c>
      <c r="J749" s="13">
        <v>55500</v>
      </c>
      <c r="K749" s="13">
        <v>62450</v>
      </c>
      <c r="L749" s="13">
        <v>69350</v>
      </c>
      <c r="M749" s="13">
        <v>74900</v>
      </c>
      <c r="N749" s="16">
        <v>80450</v>
      </c>
      <c r="O749" s="16">
        <v>86000</v>
      </c>
      <c r="P749" s="16">
        <v>91550</v>
      </c>
      <c r="R749"/>
    </row>
    <row r="750" spans="1:18" s="11" customFormat="1" ht="15.75" customHeight="1" x14ac:dyDescent="0.45">
      <c r="A750" s="136" t="s">
        <v>207</v>
      </c>
      <c r="B750" s="136" t="s">
        <v>1534</v>
      </c>
      <c r="C750" s="14">
        <v>0.45</v>
      </c>
      <c r="D750" s="13">
        <v>1092</v>
      </c>
      <c r="E750" s="13">
        <v>1170</v>
      </c>
      <c r="F750" s="13">
        <v>1405</v>
      </c>
      <c r="G750" s="13">
        <v>1622</v>
      </c>
      <c r="H750" s="13">
        <v>1810</v>
      </c>
      <c r="I750" s="13">
        <v>43695</v>
      </c>
      <c r="J750" s="13">
        <v>49950</v>
      </c>
      <c r="K750" s="13">
        <v>56205</v>
      </c>
      <c r="L750" s="13">
        <v>62415</v>
      </c>
      <c r="M750" s="13">
        <v>67410</v>
      </c>
      <c r="N750" s="16">
        <v>72405</v>
      </c>
      <c r="O750" s="16">
        <v>77400</v>
      </c>
      <c r="P750" s="16">
        <v>82395</v>
      </c>
      <c r="R750"/>
    </row>
    <row r="751" spans="1:18" s="11" customFormat="1" ht="15.75" customHeight="1" x14ac:dyDescent="0.45">
      <c r="A751" s="136" t="s">
        <v>207</v>
      </c>
      <c r="B751" s="136" t="s">
        <v>1535</v>
      </c>
      <c r="C751" s="14">
        <v>0.4</v>
      </c>
      <c r="D751" s="13">
        <v>971</v>
      </c>
      <c r="E751" s="13">
        <v>1040</v>
      </c>
      <c r="F751" s="13">
        <v>1249</v>
      </c>
      <c r="G751" s="13">
        <v>1442</v>
      </c>
      <c r="H751" s="13">
        <v>1609</v>
      </c>
      <c r="I751" s="13">
        <v>38840</v>
      </c>
      <c r="J751" s="13">
        <v>44400</v>
      </c>
      <c r="K751" s="13">
        <v>49960</v>
      </c>
      <c r="L751" s="13">
        <v>55480</v>
      </c>
      <c r="M751" s="13">
        <v>59920</v>
      </c>
      <c r="N751" s="16">
        <v>64360</v>
      </c>
      <c r="O751" s="16">
        <v>68800</v>
      </c>
      <c r="P751" s="16">
        <v>73240</v>
      </c>
      <c r="R751"/>
    </row>
    <row r="752" spans="1:18" s="11" customFormat="1" ht="15" customHeight="1" x14ac:dyDescent="0.45">
      <c r="A752" s="136" t="s">
        <v>207</v>
      </c>
      <c r="B752" s="136" t="s">
        <v>1536</v>
      </c>
      <c r="C752" s="14">
        <v>0.3</v>
      </c>
      <c r="D752" s="13">
        <v>728</v>
      </c>
      <c r="E752" s="13">
        <v>780</v>
      </c>
      <c r="F752" s="13">
        <v>936</v>
      </c>
      <c r="G752" s="13">
        <v>1081</v>
      </c>
      <c r="H752" s="13">
        <v>1206</v>
      </c>
      <c r="I752" s="13">
        <v>29130</v>
      </c>
      <c r="J752" s="13">
        <v>33300</v>
      </c>
      <c r="K752" s="13">
        <v>37470</v>
      </c>
      <c r="L752" s="13">
        <v>41610</v>
      </c>
      <c r="M752" s="13">
        <v>44940</v>
      </c>
      <c r="N752" s="16">
        <v>48270</v>
      </c>
      <c r="O752" s="16">
        <v>51600</v>
      </c>
      <c r="P752" s="16">
        <v>54930</v>
      </c>
      <c r="R752"/>
    </row>
    <row r="753" spans="1:16" x14ac:dyDescent="0.45">
      <c r="A753" s="136" t="s">
        <v>207</v>
      </c>
      <c r="B753" s="136" t="s">
        <v>1537</v>
      </c>
      <c r="C753" s="14">
        <v>0.2</v>
      </c>
      <c r="D753" s="13">
        <v>485</v>
      </c>
      <c r="E753" s="13">
        <v>520</v>
      </c>
      <c r="F753" s="13">
        <v>624</v>
      </c>
      <c r="G753" s="13">
        <v>721</v>
      </c>
      <c r="H753" s="13">
        <v>804</v>
      </c>
      <c r="I753" s="13">
        <v>19420</v>
      </c>
      <c r="J753" s="13">
        <v>22200</v>
      </c>
      <c r="K753" s="13">
        <v>24980</v>
      </c>
      <c r="L753" s="13">
        <v>27740</v>
      </c>
      <c r="M753" s="13">
        <v>29960</v>
      </c>
      <c r="N753" s="16">
        <v>32180</v>
      </c>
      <c r="O753" s="16">
        <v>34400</v>
      </c>
      <c r="P753" s="16">
        <v>36620</v>
      </c>
    </row>
    <row r="754" spans="1:16" x14ac:dyDescent="0.45">
      <c r="A754" s="136" t="s">
        <v>208</v>
      </c>
      <c r="B754" s="136" t="s">
        <v>1538</v>
      </c>
      <c r="C754" s="14">
        <v>1.2</v>
      </c>
      <c r="D754" s="13">
        <v>2046</v>
      </c>
      <c r="E754" s="13">
        <v>2193</v>
      </c>
      <c r="F754" s="13">
        <v>2631</v>
      </c>
      <c r="G754" s="13">
        <v>3039</v>
      </c>
      <c r="H754" s="13">
        <v>3390</v>
      </c>
      <c r="I754" s="13">
        <v>81840</v>
      </c>
      <c r="J754" s="13">
        <v>93600</v>
      </c>
      <c r="K754" s="13">
        <v>105240</v>
      </c>
      <c r="L754" s="13">
        <v>116880</v>
      </c>
      <c r="M754" s="13">
        <v>126240</v>
      </c>
      <c r="N754" s="16">
        <v>135600</v>
      </c>
      <c r="O754" s="16">
        <v>144960</v>
      </c>
      <c r="P754" s="16">
        <v>154320</v>
      </c>
    </row>
    <row r="755" spans="1:16" x14ac:dyDescent="0.45">
      <c r="A755" s="136" t="s">
        <v>208</v>
      </c>
      <c r="B755" s="136" t="s">
        <v>1539</v>
      </c>
      <c r="C755" s="14">
        <v>1.1000000000000001</v>
      </c>
      <c r="D755" s="13">
        <v>1875</v>
      </c>
      <c r="E755" s="13">
        <v>2010</v>
      </c>
      <c r="F755" s="13">
        <v>2411</v>
      </c>
      <c r="G755" s="13">
        <v>2785</v>
      </c>
      <c r="H755" s="13">
        <v>3107</v>
      </c>
      <c r="I755" s="13">
        <v>75020</v>
      </c>
      <c r="J755" s="13">
        <v>85800</v>
      </c>
      <c r="K755" s="13">
        <v>96470.000000000015</v>
      </c>
      <c r="L755" s="13">
        <v>107140.00000000001</v>
      </c>
      <c r="M755" s="13">
        <v>115720.00000000001</v>
      </c>
      <c r="N755" s="16">
        <v>124300.00000000001</v>
      </c>
      <c r="O755" s="16">
        <v>132880</v>
      </c>
      <c r="P755" s="16">
        <v>141460</v>
      </c>
    </row>
    <row r="756" spans="1:16" x14ac:dyDescent="0.45">
      <c r="A756" s="136" t="s">
        <v>208</v>
      </c>
      <c r="B756" s="136" t="s">
        <v>1540</v>
      </c>
      <c r="C756" s="14">
        <v>1</v>
      </c>
      <c r="D756" s="13">
        <v>1705</v>
      </c>
      <c r="E756" s="13">
        <v>1827</v>
      </c>
      <c r="F756" s="13">
        <v>2192</v>
      </c>
      <c r="G756" s="13">
        <v>2532</v>
      </c>
      <c r="H756" s="13">
        <v>2825</v>
      </c>
      <c r="I756" s="13">
        <v>68200</v>
      </c>
      <c r="J756" s="13">
        <v>78000</v>
      </c>
      <c r="K756" s="13">
        <v>87700</v>
      </c>
      <c r="L756" s="13">
        <v>97400</v>
      </c>
      <c r="M756" s="13">
        <v>105200</v>
      </c>
      <c r="N756" s="16">
        <v>113000</v>
      </c>
      <c r="O756" s="16">
        <v>120800</v>
      </c>
      <c r="P756" s="16">
        <v>128600</v>
      </c>
    </row>
    <row r="757" spans="1:16" x14ac:dyDescent="0.45">
      <c r="A757" s="136" t="s">
        <v>208</v>
      </c>
      <c r="B757" s="136" t="s">
        <v>1541</v>
      </c>
      <c r="C757" s="14">
        <v>0.9</v>
      </c>
      <c r="D757" s="13">
        <v>1534</v>
      </c>
      <c r="E757" s="13">
        <v>1644</v>
      </c>
      <c r="F757" s="13">
        <v>1973</v>
      </c>
      <c r="G757" s="13">
        <v>2279</v>
      </c>
      <c r="H757" s="13">
        <v>2542</v>
      </c>
      <c r="I757" s="13">
        <v>61380</v>
      </c>
      <c r="J757" s="13">
        <v>70200</v>
      </c>
      <c r="K757" s="13">
        <v>78930</v>
      </c>
      <c r="L757" s="13">
        <v>87660</v>
      </c>
      <c r="M757" s="13">
        <v>94680</v>
      </c>
      <c r="N757" s="16">
        <v>101700</v>
      </c>
      <c r="O757" s="16">
        <v>108720</v>
      </c>
      <c r="P757" s="16">
        <v>115740</v>
      </c>
    </row>
    <row r="758" spans="1:16" x14ac:dyDescent="0.45">
      <c r="A758" s="136" t="s">
        <v>208</v>
      </c>
      <c r="B758" s="136" t="s">
        <v>1542</v>
      </c>
      <c r="C758" s="14">
        <v>0.8</v>
      </c>
      <c r="D758" s="13">
        <v>1364</v>
      </c>
      <c r="E758" s="13">
        <v>1462</v>
      </c>
      <c r="F758" s="13">
        <v>1754</v>
      </c>
      <c r="G758" s="13">
        <v>2026</v>
      </c>
      <c r="H758" s="13">
        <v>2260</v>
      </c>
      <c r="I758" s="13">
        <v>54560</v>
      </c>
      <c r="J758" s="13">
        <v>62400</v>
      </c>
      <c r="K758" s="13">
        <v>70160</v>
      </c>
      <c r="L758" s="13">
        <v>77920</v>
      </c>
      <c r="M758" s="13">
        <v>84160</v>
      </c>
      <c r="N758" s="16">
        <v>90400</v>
      </c>
      <c r="O758" s="16">
        <v>96640</v>
      </c>
      <c r="P758" s="16">
        <v>102880</v>
      </c>
    </row>
    <row r="759" spans="1:16" x14ac:dyDescent="0.45">
      <c r="A759" s="136" t="s">
        <v>208</v>
      </c>
      <c r="B759" s="136" t="s">
        <v>1543</v>
      </c>
      <c r="C759" s="14">
        <v>0.7</v>
      </c>
      <c r="D759" s="13">
        <v>1193</v>
      </c>
      <c r="E759" s="13">
        <v>1279</v>
      </c>
      <c r="F759" s="13">
        <v>1534</v>
      </c>
      <c r="G759" s="13">
        <v>1772</v>
      </c>
      <c r="H759" s="13">
        <v>1977</v>
      </c>
      <c r="I759" s="13">
        <v>47740</v>
      </c>
      <c r="J759" s="13">
        <v>54600</v>
      </c>
      <c r="K759" s="13">
        <v>61389.999999999993</v>
      </c>
      <c r="L759" s="13">
        <v>68180</v>
      </c>
      <c r="M759" s="13">
        <v>73640</v>
      </c>
      <c r="N759" s="16">
        <v>79100</v>
      </c>
      <c r="O759" s="16">
        <v>84560</v>
      </c>
      <c r="P759" s="16">
        <v>90020</v>
      </c>
    </row>
    <row r="760" spans="1:16" x14ac:dyDescent="0.45">
      <c r="A760" s="136" t="s">
        <v>208</v>
      </c>
      <c r="B760" s="136" t="s">
        <v>1544</v>
      </c>
      <c r="C760" s="14">
        <v>0.6</v>
      </c>
      <c r="D760" s="13">
        <v>1023</v>
      </c>
      <c r="E760" s="13">
        <v>1096</v>
      </c>
      <c r="F760" s="13">
        <v>1315</v>
      </c>
      <c r="G760" s="13">
        <v>1519</v>
      </c>
      <c r="H760" s="13">
        <v>1695</v>
      </c>
      <c r="I760" s="13">
        <v>40920</v>
      </c>
      <c r="J760" s="13">
        <v>46800</v>
      </c>
      <c r="K760" s="13">
        <v>52620</v>
      </c>
      <c r="L760" s="13">
        <v>58440</v>
      </c>
      <c r="M760" s="13">
        <v>63120</v>
      </c>
      <c r="N760" s="16">
        <v>67800</v>
      </c>
      <c r="O760" s="16">
        <v>72480</v>
      </c>
      <c r="P760" s="16">
        <v>77160</v>
      </c>
    </row>
    <row r="761" spans="1:16" x14ac:dyDescent="0.45">
      <c r="A761" s="136" t="s">
        <v>208</v>
      </c>
      <c r="B761" s="136" t="s">
        <v>1545</v>
      </c>
      <c r="C761" s="14">
        <v>0.55000000000000004</v>
      </c>
      <c r="D761" s="13">
        <v>937</v>
      </c>
      <c r="E761" s="13">
        <v>1005</v>
      </c>
      <c r="F761" s="13">
        <v>1205</v>
      </c>
      <c r="G761" s="13">
        <v>1392</v>
      </c>
      <c r="H761" s="13">
        <v>1553</v>
      </c>
      <c r="I761" s="13">
        <v>37510</v>
      </c>
      <c r="J761" s="13">
        <v>42900</v>
      </c>
      <c r="K761" s="13">
        <v>48235.000000000007</v>
      </c>
      <c r="L761" s="13">
        <v>53570.000000000007</v>
      </c>
      <c r="M761" s="13">
        <v>57860.000000000007</v>
      </c>
      <c r="N761" s="16">
        <v>62150.000000000007</v>
      </c>
      <c r="O761" s="16">
        <v>66440</v>
      </c>
      <c r="P761" s="16">
        <v>70730</v>
      </c>
    </row>
    <row r="762" spans="1:16" x14ac:dyDescent="0.45">
      <c r="A762" s="136" t="s">
        <v>208</v>
      </c>
      <c r="B762" s="136" t="s">
        <v>1546</v>
      </c>
      <c r="C762" s="14">
        <v>0.5</v>
      </c>
      <c r="D762" s="13">
        <v>852</v>
      </c>
      <c r="E762" s="13">
        <v>913</v>
      </c>
      <c r="F762" s="13">
        <v>1096</v>
      </c>
      <c r="G762" s="13">
        <v>1266</v>
      </c>
      <c r="H762" s="13">
        <v>1412</v>
      </c>
      <c r="I762" s="13">
        <v>34100</v>
      </c>
      <c r="J762" s="13">
        <v>39000</v>
      </c>
      <c r="K762" s="13">
        <v>43850</v>
      </c>
      <c r="L762" s="13">
        <v>48700</v>
      </c>
      <c r="M762" s="13">
        <v>52600</v>
      </c>
      <c r="N762" s="16">
        <v>56500</v>
      </c>
      <c r="O762" s="16">
        <v>60400</v>
      </c>
      <c r="P762" s="16">
        <v>64300</v>
      </c>
    </row>
    <row r="763" spans="1:16" x14ac:dyDescent="0.45">
      <c r="A763" s="136" t="s">
        <v>208</v>
      </c>
      <c r="B763" s="136" t="s">
        <v>1547</v>
      </c>
      <c r="C763" s="14">
        <v>0.45</v>
      </c>
      <c r="D763" s="13">
        <v>767</v>
      </c>
      <c r="E763" s="13">
        <v>822</v>
      </c>
      <c r="F763" s="13">
        <v>986</v>
      </c>
      <c r="G763" s="13">
        <v>1139</v>
      </c>
      <c r="H763" s="13">
        <v>1271</v>
      </c>
      <c r="I763" s="13">
        <v>30690</v>
      </c>
      <c r="J763" s="13">
        <v>35100</v>
      </c>
      <c r="K763" s="13">
        <v>39465</v>
      </c>
      <c r="L763" s="13">
        <v>43830</v>
      </c>
      <c r="M763" s="13">
        <v>47340</v>
      </c>
      <c r="N763" s="16">
        <v>50850</v>
      </c>
      <c r="O763" s="16">
        <v>54360</v>
      </c>
      <c r="P763" s="16">
        <v>57870</v>
      </c>
    </row>
    <row r="764" spans="1:16" x14ac:dyDescent="0.45">
      <c r="A764" s="136" t="s">
        <v>208</v>
      </c>
      <c r="B764" s="136" t="s">
        <v>1548</v>
      </c>
      <c r="C764" s="14">
        <v>0.4</v>
      </c>
      <c r="D764" s="13">
        <v>682</v>
      </c>
      <c r="E764" s="13">
        <v>731</v>
      </c>
      <c r="F764" s="13">
        <v>877</v>
      </c>
      <c r="G764" s="13">
        <v>1013</v>
      </c>
      <c r="H764" s="13">
        <v>1130</v>
      </c>
      <c r="I764" s="13">
        <v>27280</v>
      </c>
      <c r="J764" s="13">
        <v>31200</v>
      </c>
      <c r="K764" s="13">
        <v>35080</v>
      </c>
      <c r="L764" s="13">
        <v>38960</v>
      </c>
      <c r="M764" s="13">
        <v>42080</v>
      </c>
      <c r="N764" s="16">
        <v>45200</v>
      </c>
      <c r="O764" s="16">
        <v>48320</v>
      </c>
      <c r="P764" s="16">
        <v>51440</v>
      </c>
    </row>
    <row r="765" spans="1:16" x14ac:dyDescent="0.45">
      <c r="A765" s="136" t="s">
        <v>208</v>
      </c>
      <c r="B765" s="136" t="s">
        <v>1549</v>
      </c>
      <c r="C765" s="14">
        <v>0.3</v>
      </c>
      <c r="D765" s="13">
        <v>511</v>
      </c>
      <c r="E765" s="13">
        <v>548</v>
      </c>
      <c r="F765" s="13">
        <v>657</v>
      </c>
      <c r="G765" s="13">
        <v>759</v>
      </c>
      <c r="H765" s="13">
        <v>847</v>
      </c>
      <c r="I765" s="13">
        <v>20460</v>
      </c>
      <c r="J765" s="13">
        <v>23400</v>
      </c>
      <c r="K765" s="13">
        <v>26310</v>
      </c>
      <c r="L765" s="13">
        <v>29220</v>
      </c>
      <c r="M765" s="13">
        <v>31560</v>
      </c>
      <c r="N765" s="16">
        <v>33900</v>
      </c>
      <c r="O765" s="16">
        <v>36240</v>
      </c>
      <c r="P765" s="16">
        <v>38580</v>
      </c>
    </row>
    <row r="766" spans="1:16" x14ac:dyDescent="0.45">
      <c r="A766" s="136" t="s">
        <v>208</v>
      </c>
      <c r="B766" s="136" t="s">
        <v>1550</v>
      </c>
      <c r="C766" s="14">
        <v>0.2</v>
      </c>
      <c r="D766" s="13">
        <v>341</v>
      </c>
      <c r="E766" s="13">
        <v>365</v>
      </c>
      <c r="F766" s="13">
        <v>438</v>
      </c>
      <c r="G766" s="13">
        <v>506</v>
      </c>
      <c r="H766" s="13">
        <v>565</v>
      </c>
      <c r="I766" s="13">
        <v>13640</v>
      </c>
      <c r="J766" s="13">
        <v>15600</v>
      </c>
      <c r="K766" s="13">
        <v>17540</v>
      </c>
      <c r="L766" s="13">
        <v>19480</v>
      </c>
      <c r="M766" s="13">
        <v>21040</v>
      </c>
      <c r="N766" s="16">
        <v>22600</v>
      </c>
      <c r="O766" s="16">
        <v>24160</v>
      </c>
      <c r="P766" s="16">
        <v>25720</v>
      </c>
    </row>
    <row r="767" spans="1:16" x14ac:dyDescent="0.45">
      <c r="A767" s="136" t="s">
        <v>209</v>
      </c>
      <c r="B767" s="136" t="s">
        <v>1551</v>
      </c>
      <c r="C767" s="14">
        <v>1.6</v>
      </c>
      <c r="D767" s="13">
        <v>2728</v>
      </c>
      <c r="E767" s="13">
        <v>2924</v>
      </c>
      <c r="F767" s="13">
        <v>3508</v>
      </c>
      <c r="G767" s="13">
        <v>4052</v>
      </c>
      <c r="H767" s="13">
        <v>4520</v>
      </c>
      <c r="I767" s="13">
        <v>109120</v>
      </c>
      <c r="J767" s="13">
        <v>124800</v>
      </c>
      <c r="K767" s="13">
        <v>140320</v>
      </c>
      <c r="L767" s="13">
        <v>155840</v>
      </c>
      <c r="M767" s="13">
        <v>168320</v>
      </c>
      <c r="N767" s="16">
        <v>180800</v>
      </c>
      <c r="O767" s="16">
        <v>193280</v>
      </c>
      <c r="P767" s="16">
        <v>205760</v>
      </c>
    </row>
    <row r="768" spans="1:16" x14ac:dyDescent="0.45">
      <c r="A768" s="136" t="s">
        <v>209</v>
      </c>
      <c r="B768" s="136" t="s">
        <v>1552</v>
      </c>
      <c r="C768" s="14">
        <v>1.5</v>
      </c>
      <c r="D768" s="13">
        <v>2557</v>
      </c>
      <c r="E768" s="13">
        <v>2741</v>
      </c>
      <c r="F768" s="13">
        <v>3288</v>
      </c>
      <c r="G768" s="13">
        <v>3798</v>
      </c>
      <c r="H768" s="13">
        <v>4237</v>
      </c>
      <c r="I768" s="13">
        <v>102300</v>
      </c>
      <c r="J768" s="13">
        <v>117000</v>
      </c>
      <c r="K768" s="13">
        <v>131550</v>
      </c>
      <c r="L768" s="13">
        <v>146100</v>
      </c>
      <c r="M768" s="13">
        <v>157800</v>
      </c>
      <c r="N768" s="16">
        <v>169500</v>
      </c>
      <c r="O768" s="16">
        <v>181200</v>
      </c>
      <c r="P768" s="16">
        <v>192900</v>
      </c>
    </row>
    <row r="769" spans="1:16" x14ac:dyDescent="0.45">
      <c r="A769" s="136" t="s">
        <v>209</v>
      </c>
      <c r="B769" s="136" t="s">
        <v>1553</v>
      </c>
      <c r="C769" s="14">
        <v>1.4</v>
      </c>
      <c r="D769" s="13">
        <v>2387</v>
      </c>
      <c r="E769" s="13">
        <v>2558</v>
      </c>
      <c r="F769" s="13">
        <v>3069</v>
      </c>
      <c r="G769" s="13">
        <v>3545</v>
      </c>
      <c r="H769" s="13">
        <v>3955</v>
      </c>
      <c r="I769" s="13">
        <v>95480</v>
      </c>
      <c r="J769" s="13">
        <v>109200</v>
      </c>
      <c r="K769" s="13">
        <v>122779.99999999999</v>
      </c>
      <c r="L769" s="13">
        <v>136360</v>
      </c>
      <c r="M769" s="13">
        <v>147280</v>
      </c>
      <c r="N769" s="16">
        <v>158200</v>
      </c>
      <c r="O769" s="16">
        <v>169120</v>
      </c>
      <c r="P769" s="16">
        <v>180040</v>
      </c>
    </row>
    <row r="770" spans="1:16" x14ac:dyDescent="0.45">
      <c r="A770" s="136" t="s">
        <v>209</v>
      </c>
      <c r="B770" s="136" t="s">
        <v>1554</v>
      </c>
      <c r="C770" s="14">
        <v>1.3</v>
      </c>
      <c r="D770" s="13">
        <v>2216</v>
      </c>
      <c r="E770" s="13">
        <v>2375</v>
      </c>
      <c r="F770" s="13">
        <v>2850</v>
      </c>
      <c r="G770" s="13">
        <v>3292</v>
      </c>
      <c r="H770" s="13">
        <v>3672</v>
      </c>
      <c r="I770" s="13">
        <v>88660</v>
      </c>
      <c r="J770" s="13">
        <v>101400</v>
      </c>
      <c r="K770" s="13">
        <v>114010</v>
      </c>
      <c r="L770" s="13">
        <v>126620</v>
      </c>
      <c r="M770" s="13">
        <v>136760</v>
      </c>
      <c r="N770" s="16">
        <v>146900</v>
      </c>
      <c r="O770" s="16">
        <v>157040</v>
      </c>
      <c r="P770" s="16">
        <v>167180</v>
      </c>
    </row>
    <row r="771" spans="1:16" x14ac:dyDescent="0.45">
      <c r="A771" s="136" t="s">
        <v>209</v>
      </c>
      <c r="B771" s="136" t="s">
        <v>1555</v>
      </c>
      <c r="C771" s="14">
        <v>1.2</v>
      </c>
      <c r="D771" s="13">
        <v>2046</v>
      </c>
      <c r="E771" s="13">
        <v>2193</v>
      </c>
      <c r="F771" s="13">
        <v>2631</v>
      </c>
      <c r="G771" s="13">
        <v>3039</v>
      </c>
      <c r="H771" s="13">
        <v>3390</v>
      </c>
      <c r="I771" s="13">
        <v>81840</v>
      </c>
      <c r="J771" s="13">
        <v>93600</v>
      </c>
      <c r="K771" s="13">
        <v>105240</v>
      </c>
      <c r="L771" s="13">
        <v>116880</v>
      </c>
      <c r="M771" s="13">
        <v>126240</v>
      </c>
      <c r="N771" s="16">
        <v>135600</v>
      </c>
      <c r="O771" s="16">
        <v>144960</v>
      </c>
      <c r="P771" s="16">
        <v>154320</v>
      </c>
    </row>
    <row r="772" spans="1:16" x14ac:dyDescent="0.45">
      <c r="A772" s="136" t="s">
        <v>209</v>
      </c>
      <c r="B772" s="136" t="s">
        <v>1556</v>
      </c>
      <c r="C772" s="14">
        <v>1.1000000000000001</v>
      </c>
      <c r="D772" s="13">
        <v>1875</v>
      </c>
      <c r="E772" s="13">
        <v>2010</v>
      </c>
      <c r="F772" s="13">
        <v>2411</v>
      </c>
      <c r="G772" s="13">
        <v>2785</v>
      </c>
      <c r="H772" s="13">
        <v>3107</v>
      </c>
      <c r="I772" s="13">
        <v>75020</v>
      </c>
      <c r="J772" s="13">
        <v>85800</v>
      </c>
      <c r="K772" s="13">
        <v>96470.000000000015</v>
      </c>
      <c r="L772" s="13">
        <v>107140.00000000001</v>
      </c>
      <c r="M772" s="13">
        <v>115720.00000000001</v>
      </c>
      <c r="N772" s="16">
        <v>124300.00000000001</v>
      </c>
      <c r="O772" s="16">
        <v>132880</v>
      </c>
      <c r="P772" s="16">
        <v>141460</v>
      </c>
    </row>
    <row r="773" spans="1:16" x14ac:dyDescent="0.45">
      <c r="A773" s="136" t="s">
        <v>209</v>
      </c>
      <c r="B773" s="136" t="s">
        <v>1557</v>
      </c>
      <c r="C773" s="14">
        <v>1</v>
      </c>
      <c r="D773" s="13">
        <v>1705</v>
      </c>
      <c r="E773" s="13">
        <v>1827</v>
      </c>
      <c r="F773" s="13">
        <v>2192</v>
      </c>
      <c r="G773" s="13">
        <v>2532</v>
      </c>
      <c r="H773" s="13">
        <v>2825</v>
      </c>
      <c r="I773" s="13">
        <v>68200</v>
      </c>
      <c r="J773" s="13">
        <v>78000</v>
      </c>
      <c r="K773" s="13">
        <v>87700</v>
      </c>
      <c r="L773" s="13">
        <v>97400</v>
      </c>
      <c r="M773" s="13">
        <v>105200</v>
      </c>
      <c r="N773" s="16">
        <v>113000</v>
      </c>
      <c r="O773" s="16">
        <v>120800</v>
      </c>
      <c r="P773" s="16">
        <v>128600</v>
      </c>
    </row>
    <row r="774" spans="1:16" x14ac:dyDescent="0.45">
      <c r="A774" s="136" t="s">
        <v>209</v>
      </c>
      <c r="B774" s="136" t="s">
        <v>1558</v>
      </c>
      <c r="C774" s="14">
        <v>0.9</v>
      </c>
      <c r="D774" s="13">
        <v>1534</v>
      </c>
      <c r="E774" s="13">
        <v>1644</v>
      </c>
      <c r="F774" s="13">
        <v>1973</v>
      </c>
      <c r="G774" s="13">
        <v>2279</v>
      </c>
      <c r="H774" s="13">
        <v>2542</v>
      </c>
      <c r="I774" s="13">
        <v>61380</v>
      </c>
      <c r="J774" s="13">
        <v>70200</v>
      </c>
      <c r="K774" s="13">
        <v>78930</v>
      </c>
      <c r="L774" s="13">
        <v>87660</v>
      </c>
      <c r="M774" s="13">
        <v>94680</v>
      </c>
      <c r="N774" s="16">
        <v>101700</v>
      </c>
      <c r="O774" s="16">
        <v>108720</v>
      </c>
      <c r="P774" s="16">
        <v>115740</v>
      </c>
    </row>
    <row r="775" spans="1:16" x14ac:dyDescent="0.45">
      <c r="A775" s="136" t="s">
        <v>209</v>
      </c>
      <c r="B775" s="136" t="s">
        <v>1559</v>
      </c>
      <c r="C775" s="14">
        <v>0.8</v>
      </c>
      <c r="D775" s="13">
        <v>1364</v>
      </c>
      <c r="E775" s="13">
        <v>1462</v>
      </c>
      <c r="F775" s="13">
        <v>1754</v>
      </c>
      <c r="G775" s="13">
        <v>2026</v>
      </c>
      <c r="H775" s="13">
        <v>2260</v>
      </c>
      <c r="I775" s="13">
        <v>54560</v>
      </c>
      <c r="J775" s="13">
        <v>62400</v>
      </c>
      <c r="K775" s="13">
        <v>70160</v>
      </c>
      <c r="L775" s="13">
        <v>77920</v>
      </c>
      <c r="M775" s="13">
        <v>84160</v>
      </c>
      <c r="N775" s="16">
        <v>90400</v>
      </c>
      <c r="O775" s="16">
        <v>96640</v>
      </c>
      <c r="P775" s="16">
        <v>102880</v>
      </c>
    </row>
    <row r="776" spans="1:16" x14ac:dyDescent="0.45">
      <c r="A776" s="136" t="s">
        <v>209</v>
      </c>
      <c r="B776" s="136" t="s">
        <v>1560</v>
      </c>
      <c r="C776" s="14">
        <v>0.7</v>
      </c>
      <c r="D776" s="13">
        <v>1193</v>
      </c>
      <c r="E776" s="13">
        <v>1279</v>
      </c>
      <c r="F776" s="13">
        <v>1534</v>
      </c>
      <c r="G776" s="13">
        <v>1772</v>
      </c>
      <c r="H776" s="13">
        <v>1977</v>
      </c>
      <c r="I776" s="13">
        <v>47740</v>
      </c>
      <c r="J776" s="13">
        <v>54600</v>
      </c>
      <c r="K776" s="13">
        <v>61389.999999999993</v>
      </c>
      <c r="L776" s="13">
        <v>68180</v>
      </c>
      <c r="M776" s="13">
        <v>73640</v>
      </c>
      <c r="N776" s="16">
        <v>79100</v>
      </c>
      <c r="O776" s="16">
        <v>84560</v>
      </c>
      <c r="P776" s="16">
        <v>90020</v>
      </c>
    </row>
    <row r="777" spans="1:16" x14ac:dyDescent="0.45">
      <c r="A777" s="136" t="s">
        <v>209</v>
      </c>
      <c r="B777" s="136" t="s">
        <v>1561</v>
      </c>
      <c r="C777" s="14">
        <v>0.6</v>
      </c>
      <c r="D777" s="13">
        <v>1023</v>
      </c>
      <c r="E777" s="13">
        <v>1096</v>
      </c>
      <c r="F777" s="13">
        <v>1315</v>
      </c>
      <c r="G777" s="13">
        <v>1519</v>
      </c>
      <c r="H777" s="13">
        <v>1695</v>
      </c>
      <c r="I777" s="13">
        <v>40920</v>
      </c>
      <c r="J777" s="13">
        <v>46800</v>
      </c>
      <c r="K777" s="13">
        <v>52620</v>
      </c>
      <c r="L777" s="13">
        <v>58440</v>
      </c>
      <c r="M777" s="13">
        <v>63120</v>
      </c>
      <c r="N777" s="16">
        <v>67800</v>
      </c>
      <c r="O777" s="16">
        <v>72480</v>
      </c>
      <c r="P777" s="16">
        <v>77160</v>
      </c>
    </row>
    <row r="778" spans="1:16" x14ac:dyDescent="0.45">
      <c r="A778" s="136" t="s">
        <v>209</v>
      </c>
      <c r="B778" s="136" t="s">
        <v>1562</v>
      </c>
      <c r="C778" s="14">
        <v>0.55000000000000004</v>
      </c>
      <c r="D778" s="13">
        <v>937</v>
      </c>
      <c r="E778" s="13">
        <v>1005</v>
      </c>
      <c r="F778" s="13">
        <v>1205</v>
      </c>
      <c r="G778" s="13">
        <v>1392</v>
      </c>
      <c r="H778" s="13">
        <v>1553</v>
      </c>
      <c r="I778" s="13">
        <v>37510</v>
      </c>
      <c r="J778" s="13">
        <v>42900</v>
      </c>
      <c r="K778" s="13">
        <v>48235.000000000007</v>
      </c>
      <c r="L778" s="13">
        <v>53570.000000000007</v>
      </c>
      <c r="M778" s="13">
        <v>57860.000000000007</v>
      </c>
      <c r="N778" s="16">
        <v>62150.000000000007</v>
      </c>
      <c r="O778" s="16">
        <v>66440</v>
      </c>
      <c r="P778" s="16">
        <v>70730</v>
      </c>
    </row>
    <row r="779" spans="1:16" x14ac:dyDescent="0.45">
      <c r="A779" s="136" t="s">
        <v>209</v>
      </c>
      <c r="B779" s="136" t="s">
        <v>1563</v>
      </c>
      <c r="C779" s="14">
        <v>0.5</v>
      </c>
      <c r="D779" s="13">
        <v>852</v>
      </c>
      <c r="E779" s="13">
        <v>913</v>
      </c>
      <c r="F779" s="13">
        <v>1096</v>
      </c>
      <c r="G779" s="13">
        <v>1266</v>
      </c>
      <c r="H779" s="13">
        <v>1412</v>
      </c>
      <c r="I779" s="13">
        <v>34100</v>
      </c>
      <c r="J779" s="13">
        <v>39000</v>
      </c>
      <c r="K779" s="13">
        <v>43850</v>
      </c>
      <c r="L779" s="13">
        <v>48700</v>
      </c>
      <c r="M779" s="13">
        <v>52600</v>
      </c>
      <c r="N779" s="16">
        <v>56500</v>
      </c>
      <c r="O779" s="16">
        <v>60400</v>
      </c>
      <c r="P779" s="16">
        <v>64300</v>
      </c>
    </row>
    <row r="780" spans="1:16" x14ac:dyDescent="0.45">
      <c r="A780" s="136" t="s">
        <v>209</v>
      </c>
      <c r="B780" s="136" t="s">
        <v>1564</v>
      </c>
      <c r="C780" s="14">
        <v>0.45</v>
      </c>
      <c r="D780" s="13">
        <v>767</v>
      </c>
      <c r="E780" s="13">
        <v>822</v>
      </c>
      <c r="F780" s="13">
        <v>986</v>
      </c>
      <c r="G780" s="13">
        <v>1139</v>
      </c>
      <c r="H780" s="13">
        <v>1271</v>
      </c>
      <c r="I780" s="13">
        <v>30690</v>
      </c>
      <c r="J780" s="13">
        <v>35100</v>
      </c>
      <c r="K780" s="13">
        <v>39465</v>
      </c>
      <c r="L780" s="13">
        <v>43830</v>
      </c>
      <c r="M780" s="13">
        <v>47340</v>
      </c>
      <c r="N780" s="16">
        <v>50850</v>
      </c>
      <c r="O780" s="16">
        <v>54360</v>
      </c>
      <c r="P780" s="16">
        <v>57870</v>
      </c>
    </row>
    <row r="781" spans="1:16" x14ac:dyDescent="0.45">
      <c r="A781" s="136" t="s">
        <v>209</v>
      </c>
      <c r="B781" s="136" t="s">
        <v>1565</v>
      </c>
      <c r="C781" s="14">
        <v>0.4</v>
      </c>
      <c r="D781" s="13">
        <v>682</v>
      </c>
      <c r="E781" s="13">
        <v>731</v>
      </c>
      <c r="F781" s="13">
        <v>877</v>
      </c>
      <c r="G781" s="13">
        <v>1013</v>
      </c>
      <c r="H781" s="13">
        <v>1130</v>
      </c>
      <c r="I781" s="13">
        <v>27280</v>
      </c>
      <c r="J781" s="13">
        <v>31200</v>
      </c>
      <c r="K781" s="13">
        <v>35080</v>
      </c>
      <c r="L781" s="13">
        <v>38960</v>
      </c>
      <c r="M781" s="13">
        <v>42080</v>
      </c>
      <c r="N781" s="16">
        <v>45200</v>
      </c>
      <c r="O781" s="16">
        <v>48320</v>
      </c>
      <c r="P781" s="16">
        <v>51440</v>
      </c>
    </row>
    <row r="782" spans="1:16" x14ac:dyDescent="0.45">
      <c r="A782" s="136" t="s">
        <v>209</v>
      </c>
      <c r="B782" s="136" t="s">
        <v>1566</v>
      </c>
      <c r="C782" s="14">
        <v>0.3</v>
      </c>
      <c r="D782" s="13">
        <v>511</v>
      </c>
      <c r="E782" s="13">
        <v>548</v>
      </c>
      <c r="F782" s="13">
        <v>657</v>
      </c>
      <c r="G782" s="13">
        <v>759</v>
      </c>
      <c r="H782" s="13">
        <v>847</v>
      </c>
      <c r="I782" s="13">
        <v>20460</v>
      </c>
      <c r="J782" s="13">
        <v>23400</v>
      </c>
      <c r="K782" s="13">
        <v>26310</v>
      </c>
      <c r="L782" s="13">
        <v>29220</v>
      </c>
      <c r="M782" s="13">
        <v>31560</v>
      </c>
      <c r="N782" s="16">
        <v>33900</v>
      </c>
      <c r="O782" s="16">
        <v>36240</v>
      </c>
      <c r="P782" s="16">
        <v>38580</v>
      </c>
    </row>
    <row r="783" spans="1:16" x14ac:dyDescent="0.45">
      <c r="A783" s="136" t="s">
        <v>209</v>
      </c>
      <c r="B783" s="136" t="s">
        <v>1567</v>
      </c>
      <c r="C783" s="14">
        <v>0.2</v>
      </c>
      <c r="D783" s="13">
        <v>341</v>
      </c>
      <c r="E783" s="13">
        <v>365</v>
      </c>
      <c r="F783" s="13">
        <v>438</v>
      </c>
      <c r="G783" s="13">
        <v>506</v>
      </c>
      <c r="H783" s="13">
        <v>565</v>
      </c>
      <c r="I783" s="13">
        <v>13640</v>
      </c>
      <c r="J783" s="13">
        <v>15600</v>
      </c>
      <c r="K783" s="13">
        <v>17540</v>
      </c>
      <c r="L783" s="13">
        <v>19480</v>
      </c>
      <c r="M783" s="13">
        <v>21040</v>
      </c>
      <c r="N783" s="16">
        <v>22600</v>
      </c>
      <c r="O783" s="16">
        <v>24160</v>
      </c>
      <c r="P783" s="16">
        <v>25720</v>
      </c>
    </row>
    <row r="784" spans="1:16" x14ac:dyDescent="0.45">
      <c r="A784" s="136" t="s">
        <v>210</v>
      </c>
      <c r="B784" s="136" t="s">
        <v>1568</v>
      </c>
      <c r="C784" s="14">
        <v>1.6</v>
      </c>
      <c r="D784" s="13">
        <v>3672</v>
      </c>
      <c r="E784" s="13">
        <v>3934</v>
      </c>
      <c r="F784" s="13">
        <v>4720</v>
      </c>
      <c r="G784" s="13">
        <v>5454</v>
      </c>
      <c r="H784" s="13">
        <v>6084</v>
      </c>
      <c r="I784" s="13">
        <v>146880</v>
      </c>
      <c r="J784" s="13">
        <v>167840</v>
      </c>
      <c r="K784" s="13">
        <v>188800</v>
      </c>
      <c r="L784" s="13">
        <v>209760</v>
      </c>
      <c r="M784" s="13">
        <v>226560</v>
      </c>
      <c r="N784" s="16">
        <v>243360</v>
      </c>
      <c r="O784" s="16">
        <v>260160</v>
      </c>
      <c r="P784" s="16">
        <v>276960</v>
      </c>
    </row>
    <row r="785" spans="1:16" x14ac:dyDescent="0.45">
      <c r="A785" s="136" t="s">
        <v>210</v>
      </c>
      <c r="B785" s="136" t="s">
        <v>1569</v>
      </c>
      <c r="C785" s="14">
        <v>1.5</v>
      </c>
      <c r="D785" s="13">
        <v>3442</v>
      </c>
      <c r="E785" s="13">
        <v>3688</v>
      </c>
      <c r="F785" s="13">
        <v>4425</v>
      </c>
      <c r="G785" s="13">
        <v>5113</v>
      </c>
      <c r="H785" s="13">
        <v>5703</v>
      </c>
      <c r="I785" s="13">
        <v>137700</v>
      </c>
      <c r="J785" s="13">
        <v>157350</v>
      </c>
      <c r="K785" s="13">
        <v>177000</v>
      </c>
      <c r="L785" s="13">
        <v>196650</v>
      </c>
      <c r="M785" s="13">
        <v>212400</v>
      </c>
      <c r="N785" s="16">
        <v>228150</v>
      </c>
      <c r="O785" s="16">
        <v>243900</v>
      </c>
      <c r="P785" s="16">
        <v>259650</v>
      </c>
    </row>
    <row r="786" spans="1:16" x14ac:dyDescent="0.45">
      <c r="A786" s="136" t="s">
        <v>210</v>
      </c>
      <c r="B786" s="136" t="s">
        <v>1570</v>
      </c>
      <c r="C786" s="14">
        <v>1.4</v>
      </c>
      <c r="D786" s="13">
        <v>3213</v>
      </c>
      <c r="E786" s="13">
        <v>3442</v>
      </c>
      <c r="F786" s="13">
        <v>4130</v>
      </c>
      <c r="G786" s="13">
        <v>4772</v>
      </c>
      <c r="H786" s="13">
        <v>5323</v>
      </c>
      <c r="I786" s="13">
        <v>128519.99999999999</v>
      </c>
      <c r="J786" s="13">
        <v>146860</v>
      </c>
      <c r="K786" s="13">
        <v>165200</v>
      </c>
      <c r="L786" s="13">
        <v>183540</v>
      </c>
      <c r="M786" s="13">
        <v>198240</v>
      </c>
      <c r="N786" s="16">
        <v>212940</v>
      </c>
      <c r="O786" s="16">
        <v>227640</v>
      </c>
      <c r="P786" s="16">
        <v>242339.99999999997</v>
      </c>
    </row>
    <row r="787" spans="1:16" x14ac:dyDescent="0.45">
      <c r="A787" s="136" t="s">
        <v>210</v>
      </c>
      <c r="B787" s="136" t="s">
        <v>1571</v>
      </c>
      <c r="C787" s="14">
        <v>1.3</v>
      </c>
      <c r="D787" s="13">
        <v>2983</v>
      </c>
      <c r="E787" s="13">
        <v>3196</v>
      </c>
      <c r="F787" s="13">
        <v>3835</v>
      </c>
      <c r="G787" s="13">
        <v>4431</v>
      </c>
      <c r="H787" s="13">
        <v>4943</v>
      </c>
      <c r="I787" s="13">
        <v>119340</v>
      </c>
      <c r="J787" s="13">
        <v>136370</v>
      </c>
      <c r="K787" s="13">
        <v>153400</v>
      </c>
      <c r="L787" s="13">
        <v>170430</v>
      </c>
      <c r="M787" s="13">
        <v>184080</v>
      </c>
      <c r="N787" s="16">
        <v>197730</v>
      </c>
      <c r="O787" s="16">
        <v>211380</v>
      </c>
      <c r="P787" s="16">
        <v>225030</v>
      </c>
    </row>
    <row r="788" spans="1:16" x14ac:dyDescent="0.45">
      <c r="A788" s="136" t="s">
        <v>210</v>
      </c>
      <c r="B788" s="136" t="s">
        <v>1572</v>
      </c>
      <c r="C788" s="14">
        <v>1.2</v>
      </c>
      <c r="D788" s="13">
        <v>2754</v>
      </c>
      <c r="E788" s="13">
        <v>2950</v>
      </c>
      <c r="F788" s="13">
        <v>3540</v>
      </c>
      <c r="G788" s="13">
        <v>4090</v>
      </c>
      <c r="H788" s="13">
        <v>4563</v>
      </c>
      <c r="I788" s="13">
        <v>110160</v>
      </c>
      <c r="J788" s="13">
        <v>125880</v>
      </c>
      <c r="K788" s="13">
        <v>141600</v>
      </c>
      <c r="L788" s="13">
        <v>157320</v>
      </c>
      <c r="M788" s="13">
        <v>169920</v>
      </c>
      <c r="N788" s="16">
        <v>182520</v>
      </c>
      <c r="O788" s="16">
        <v>195120</v>
      </c>
      <c r="P788" s="16">
        <v>207720</v>
      </c>
    </row>
    <row r="789" spans="1:16" x14ac:dyDescent="0.45">
      <c r="A789" s="136" t="s">
        <v>210</v>
      </c>
      <c r="B789" s="136" t="s">
        <v>1573</v>
      </c>
      <c r="C789" s="14">
        <v>1.1000000000000001</v>
      </c>
      <c r="D789" s="13">
        <v>2524</v>
      </c>
      <c r="E789" s="13">
        <v>2704</v>
      </c>
      <c r="F789" s="13">
        <v>3245</v>
      </c>
      <c r="G789" s="13">
        <v>3749</v>
      </c>
      <c r="H789" s="13">
        <v>4182</v>
      </c>
      <c r="I789" s="13">
        <v>100980.00000000001</v>
      </c>
      <c r="J789" s="13">
        <v>115390.00000000001</v>
      </c>
      <c r="K789" s="13">
        <v>129800.00000000001</v>
      </c>
      <c r="L789" s="13">
        <v>144210</v>
      </c>
      <c r="M789" s="13">
        <v>155760</v>
      </c>
      <c r="N789" s="16">
        <v>167310</v>
      </c>
      <c r="O789" s="16">
        <v>178860</v>
      </c>
      <c r="P789" s="16">
        <v>190410.00000000003</v>
      </c>
    </row>
    <row r="790" spans="1:16" x14ac:dyDescent="0.45">
      <c r="A790" s="136" t="s">
        <v>210</v>
      </c>
      <c r="B790" s="136" t="s">
        <v>1574</v>
      </c>
      <c r="C790" s="14">
        <v>1</v>
      </c>
      <c r="D790" s="13">
        <v>2295</v>
      </c>
      <c r="E790" s="13">
        <v>2458</v>
      </c>
      <c r="F790" s="13">
        <v>2950</v>
      </c>
      <c r="G790" s="13">
        <v>3408</v>
      </c>
      <c r="H790" s="13">
        <v>3802</v>
      </c>
      <c r="I790" s="13">
        <v>91800</v>
      </c>
      <c r="J790" s="13">
        <v>104900</v>
      </c>
      <c r="K790" s="13">
        <v>118000</v>
      </c>
      <c r="L790" s="13">
        <v>131100</v>
      </c>
      <c r="M790" s="13">
        <v>141600</v>
      </c>
      <c r="N790" s="16">
        <v>152100</v>
      </c>
      <c r="O790" s="16">
        <v>162600</v>
      </c>
      <c r="P790" s="16">
        <v>173100</v>
      </c>
    </row>
    <row r="791" spans="1:16" x14ac:dyDescent="0.45">
      <c r="A791" s="136" t="s">
        <v>210</v>
      </c>
      <c r="B791" s="136" t="s">
        <v>1575</v>
      </c>
      <c r="C791" s="14">
        <v>0.9</v>
      </c>
      <c r="D791" s="13">
        <v>2065</v>
      </c>
      <c r="E791" s="13">
        <v>2212</v>
      </c>
      <c r="F791" s="13">
        <v>2655</v>
      </c>
      <c r="G791" s="13">
        <v>3067</v>
      </c>
      <c r="H791" s="13">
        <v>3422</v>
      </c>
      <c r="I791" s="13">
        <v>82620</v>
      </c>
      <c r="J791" s="13">
        <v>94410</v>
      </c>
      <c r="K791" s="13">
        <v>106200</v>
      </c>
      <c r="L791" s="13">
        <v>117990</v>
      </c>
      <c r="M791" s="13">
        <v>127440</v>
      </c>
      <c r="N791" s="16">
        <v>136890</v>
      </c>
      <c r="O791" s="16">
        <v>146340</v>
      </c>
      <c r="P791" s="16">
        <v>155790</v>
      </c>
    </row>
    <row r="792" spans="1:16" x14ac:dyDescent="0.45">
      <c r="A792" s="136" t="s">
        <v>210</v>
      </c>
      <c r="B792" s="136" t="s">
        <v>1576</v>
      </c>
      <c r="C792" s="14">
        <v>0.8</v>
      </c>
      <c r="D792" s="13">
        <v>1836</v>
      </c>
      <c r="E792" s="13">
        <v>1967</v>
      </c>
      <c r="F792" s="13">
        <v>2360</v>
      </c>
      <c r="G792" s="13">
        <v>2727</v>
      </c>
      <c r="H792" s="13">
        <v>3042</v>
      </c>
      <c r="I792" s="13">
        <v>73440</v>
      </c>
      <c r="J792" s="13">
        <v>83920</v>
      </c>
      <c r="K792" s="13">
        <v>94400</v>
      </c>
      <c r="L792" s="13">
        <v>104880</v>
      </c>
      <c r="M792" s="13">
        <v>113280</v>
      </c>
      <c r="N792" s="16">
        <v>121680</v>
      </c>
      <c r="O792" s="16">
        <v>130080</v>
      </c>
      <c r="P792" s="16">
        <v>138480</v>
      </c>
    </row>
    <row r="793" spans="1:16" x14ac:dyDescent="0.45">
      <c r="A793" s="136" t="s">
        <v>210</v>
      </c>
      <c r="B793" s="136" t="s">
        <v>1577</v>
      </c>
      <c r="C793" s="14">
        <v>0.7</v>
      </c>
      <c r="D793" s="13">
        <v>1606</v>
      </c>
      <c r="E793" s="13">
        <v>1721</v>
      </c>
      <c r="F793" s="13">
        <v>2065</v>
      </c>
      <c r="G793" s="13">
        <v>2386</v>
      </c>
      <c r="H793" s="13">
        <v>2661</v>
      </c>
      <c r="I793" s="13">
        <v>64259.999999999993</v>
      </c>
      <c r="J793" s="13">
        <v>73430</v>
      </c>
      <c r="K793" s="13">
        <v>82600</v>
      </c>
      <c r="L793" s="13">
        <v>91770</v>
      </c>
      <c r="M793" s="13">
        <v>99120</v>
      </c>
      <c r="N793" s="16">
        <v>106470</v>
      </c>
      <c r="O793" s="16">
        <v>113820</v>
      </c>
      <c r="P793" s="16">
        <v>121169.99999999999</v>
      </c>
    </row>
    <row r="794" spans="1:16" x14ac:dyDescent="0.45">
      <c r="A794" s="136" t="s">
        <v>210</v>
      </c>
      <c r="B794" s="136" t="s">
        <v>1578</v>
      </c>
      <c r="C794" s="14">
        <v>0.6</v>
      </c>
      <c r="D794" s="13">
        <v>1377</v>
      </c>
      <c r="E794" s="13">
        <v>1475</v>
      </c>
      <c r="F794" s="13">
        <v>1770</v>
      </c>
      <c r="G794" s="13">
        <v>2045</v>
      </c>
      <c r="H794" s="13">
        <v>2281</v>
      </c>
      <c r="I794" s="13">
        <v>55080</v>
      </c>
      <c r="J794" s="13">
        <v>62940</v>
      </c>
      <c r="K794" s="13">
        <v>70800</v>
      </c>
      <c r="L794" s="13">
        <v>78660</v>
      </c>
      <c r="M794" s="13">
        <v>84960</v>
      </c>
      <c r="N794" s="16">
        <v>91260</v>
      </c>
      <c r="O794" s="16">
        <v>97560</v>
      </c>
      <c r="P794" s="16">
        <v>103860</v>
      </c>
    </row>
    <row r="795" spans="1:16" x14ac:dyDescent="0.45">
      <c r="A795" s="136" t="s">
        <v>210</v>
      </c>
      <c r="B795" s="136" t="s">
        <v>1579</v>
      </c>
      <c r="C795" s="14">
        <v>0.55000000000000004</v>
      </c>
      <c r="D795" s="13">
        <v>1262</v>
      </c>
      <c r="E795" s="13">
        <v>1352</v>
      </c>
      <c r="F795" s="13">
        <v>1622</v>
      </c>
      <c r="G795" s="13">
        <v>1874</v>
      </c>
      <c r="H795" s="13">
        <v>2091</v>
      </c>
      <c r="I795" s="13">
        <v>50490.000000000007</v>
      </c>
      <c r="J795" s="13">
        <v>57695.000000000007</v>
      </c>
      <c r="K795" s="13">
        <v>64900.000000000007</v>
      </c>
      <c r="L795" s="13">
        <v>72105</v>
      </c>
      <c r="M795" s="13">
        <v>77880</v>
      </c>
      <c r="N795" s="16">
        <v>83655</v>
      </c>
      <c r="O795" s="16">
        <v>89430</v>
      </c>
      <c r="P795" s="16">
        <v>95205.000000000015</v>
      </c>
    </row>
    <row r="796" spans="1:16" x14ac:dyDescent="0.45">
      <c r="A796" s="136" t="s">
        <v>210</v>
      </c>
      <c r="B796" s="136" t="s">
        <v>1580</v>
      </c>
      <c r="C796" s="14">
        <v>0.5</v>
      </c>
      <c r="D796" s="13">
        <v>1147</v>
      </c>
      <c r="E796" s="13">
        <v>1229</v>
      </c>
      <c r="F796" s="13">
        <v>1475</v>
      </c>
      <c r="G796" s="13">
        <v>1704</v>
      </c>
      <c r="H796" s="13">
        <v>1901</v>
      </c>
      <c r="I796" s="13">
        <v>45900</v>
      </c>
      <c r="J796" s="13">
        <v>52450</v>
      </c>
      <c r="K796" s="13">
        <v>59000</v>
      </c>
      <c r="L796" s="13">
        <v>65550</v>
      </c>
      <c r="M796" s="13">
        <v>70800</v>
      </c>
      <c r="N796" s="16">
        <v>76050</v>
      </c>
      <c r="O796" s="16">
        <v>81300</v>
      </c>
      <c r="P796" s="16">
        <v>86550</v>
      </c>
    </row>
    <row r="797" spans="1:16" x14ac:dyDescent="0.45">
      <c r="A797" s="136" t="s">
        <v>210</v>
      </c>
      <c r="B797" s="136" t="s">
        <v>1581</v>
      </c>
      <c r="C797" s="14">
        <v>0.45</v>
      </c>
      <c r="D797" s="13">
        <v>1032</v>
      </c>
      <c r="E797" s="13">
        <v>1106</v>
      </c>
      <c r="F797" s="13">
        <v>1327</v>
      </c>
      <c r="G797" s="13">
        <v>1533</v>
      </c>
      <c r="H797" s="13">
        <v>1711</v>
      </c>
      <c r="I797" s="13">
        <v>41310</v>
      </c>
      <c r="J797" s="13">
        <v>47205</v>
      </c>
      <c r="K797" s="13">
        <v>53100</v>
      </c>
      <c r="L797" s="13">
        <v>58995</v>
      </c>
      <c r="M797" s="13">
        <v>63720</v>
      </c>
      <c r="N797" s="16">
        <v>68445</v>
      </c>
      <c r="O797" s="16">
        <v>73170</v>
      </c>
      <c r="P797" s="16">
        <v>77895</v>
      </c>
    </row>
    <row r="798" spans="1:16" x14ac:dyDescent="0.45">
      <c r="A798" s="136" t="s">
        <v>210</v>
      </c>
      <c r="B798" s="136" t="s">
        <v>1582</v>
      </c>
      <c r="C798" s="14">
        <v>0.4</v>
      </c>
      <c r="D798" s="13">
        <v>918</v>
      </c>
      <c r="E798" s="13">
        <v>983</v>
      </c>
      <c r="F798" s="13">
        <v>1180</v>
      </c>
      <c r="G798" s="13">
        <v>1363</v>
      </c>
      <c r="H798" s="13">
        <v>1521</v>
      </c>
      <c r="I798" s="13">
        <v>36720</v>
      </c>
      <c r="J798" s="13">
        <v>41960</v>
      </c>
      <c r="K798" s="13">
        <v>47200</v>
      </c>
      <c r="L798" s="13">
        <v>52440</v>
      </c>
      <c r="M798" s="13">
        <v>56640</v>
      </c>
      <c r="N798" s="16">
        <v>60840</v>
      </c>
      <c r="O798" s="16">
        <v>65040</v>
      </c>
      <c r="P798" s="16">
        <v>69240</v>
      </c>
    </row>
    <row r="799" spans="1:16" x14ac:dyDescent="0.45">
      <c r="A799" s="136" t="s">
        <v>210</v>
      </c>
      <c r="B799" s="136" t="s">
        <v>1583</v>
      </c>
      <c r="C799" s="14">
        <v>0.3</v>
      </c>
      <c r="D799" s="13">
        <v>688</v>
      </c>
      <c r="E799" s="13">
        <v>737</v>
      </c>
      <c r="F799" s="13">
        <v>885</v>
      </c>
      <c r="G799" s="13">
        <v>1022</v>
      </c>
      <c r="H799" s="13">
        <v>1140</v>
      </c>
      <c r="I799" s="13">
        <v>27540</v>
      </c>
      <c r="J799" s="13">
        <v>31470</v>
      </c>
      <c r="K799" s="13">
        <v>35400</v>
      </c>
      <c r="L799" s="13">
        <v>39330</v>
      </c>
      <c r="M799" s="13">
        <v>42480</v>
      </c>
      <c r="N799" s="16">
        <v>45630</v>
      </c>
      <c r="O799" s="16">
        <v>48780</v>
      </c>
      <c r="P799" s="16">
        <v>51930</v>
      </c>
    </row>
    <row r="800" spans="1:16" x14ac:dyDescent="0.45">
      <c r="A800" s="136" t="s">
        <v>210</v>
      </c>
      <c r="B800" s="136" t="s">
        <v>1584</v>
      </c>
      <c r="C800" s="14">
        <v>0.2</v>
      </c>
      <c r="D800" s="13">
        <v>459</v>
      </c>
      <c r="E800" s="13">
        <v>491</v>
      </c>
      <c r="F800" s="13">
        <v>590</v>
      </c>
      <c r="G800" s="13">
        <v>681</v>
      </c>
      <c r="H800" s="13">
        <v>760</v>
      </c>
      <c r="I800" s="13">
        <v>18360</v>
      </c>
      <c r="J800" s="13">
        <v>20980</v>
      </c>
      <c r="K800" s="13">
        <v>23600</v>
      </c>
      <c r="L800" s="13">
        <v>26220</v>
      </c>
      <c r="M800" s="13">
        <v>28320</v>
      </c>
      <c r="N800" s="16">
        <v>30420</v>
      </c>
      <c r="O800" s="16">
        <v>32520</v>
      </c>
      <c r="P800" s="16">
        <v>34620</v>
      </c>
    </row>
    <row r="801" spans="1:16" x14ac:dyDescent="0.45">
      <c r="A801" s="136" t="s">
        <v>211</v>
      </c>
      <c r="B801" s="136" t="s">
        <v>1585</v>
      </c>
      <c r="C801" s="14">
        <v>1.2</v>
      </c>
      <c r="D801" s="13">
        <v>2046</v>
      </c>
      <c r="E801" s="13">
        <v>2193</v>
      </c>
      <c r="F801" s="13">
        <v>2631</v>
      </c>
      <c r="G801" s="13">
        <v>3039</v>
      </c>
      <c r="H801" s="13">
        <v>3390</v>
      </c>
      <c r="I801" s="13">
        <v>81840</v>
      </c>
      <c r="J801" s="13">
        <v>93600</v>
      </c>
      <c r="K801" s="13">
        <v>105240</v>
      </c>
      <c r="L801" s="13">
        <v>116880</v>
      </c>
      <c r="M801" s="13">
        <v>126240</v>
      </c>
      <c r="N801" s="16">
        <v>135600</v>
      </c>
      <c r="O801" s="16">
        <v>144960</v>
      </c>
      <c r="P801" s="16">
        <v>154320</v>
      </c>
    </row>
    <row r="802" spans="1:16" x14ac:dyDescent="0.45">
      <c r="A802" s="136" t="s">
        <v>211</v>
      </c>
      <c r="B802" s="136" t="s">
        <v>1586</v>
      </c>
      <c r="C802" s="14">
        <v>1.1000000000000001</v>
      </c>
      <c r="D802" s="13">
        <v>1875</v>
      </c>
      <c r="E802" s="13">
        <v>2010</v>
      </c>
      <c r="F802" s="13">
        <v>2411</v>
      </c>
      <c r="G802" s="13">
        <v>2785</v>
      </c>
      <c r="H802" s="13">
        <v>3107</v>
      </c>
      <c r="I802" s="13">
        <v>75020</v>
      </c>
      <c r="J802" s="13">
        <v>85800</v>
      </c>
      <c r="K802" s="13">
        <v>96470.000000000015</v>
      </c>
      <c r="L802" s="13">
        <v>107140.00000000001</v>
      </c>
      <c r="M802" s="13">
        <v>115720.00000000001</v>
      </c>
      <c r="N802" s="16">
        <v>124300.00000000001</v>
      </c>
      <c r="O802" s="16">
        <v>132880</v>
      </c>
      <c r="P802" s="16">
        <v>141460</v>
      </c>
    </row>
    <row r="803" spans="1:16" x14ac:dyDescent="0.45">
      <c r="A803" s="136" t="s">
        <v>211</v>
      </c>
      <c r="B803" s="136" t="s">
        <v>1587</v>
      </c>
      <c r="C803" s="14">
        <v>1</v>
      </c>
      <c r="D803" s="13">
        <v>1705</v>
      </c>
      <c r="E803" s="13">
        <v>1827</v>
      </c>
      <c r="F803" s="13">
        <v>2192</v>
      </c>
      <c r="G803" s="13">
        <v>2532</v>
      </c>
      <c r="H803" s="13">
        <v>2825</v>
      </c>
      <c r="I803" s="13">
        <v>68200</v>
      </c>
      <c r="J803" s="13">
        <v>78000</v>
      </c>
      <c r="K803" s="13">
        <v>87700</v>
      </c>
      <c r="L803" s="13">
        <v>97400</v>
      </c>
      <c r="M803" s="13">
        <v>105200</v>
      </c>
      <c r="N803" s="16">
        <v>113000</v>
      </c>
      <c r="O803" s="16">
        <v>120800</v>
      </c>
      <c r="P803" s="16">
        <v>128600</v>
      </c>
    </row>
    <row r="804" spans="1:16" x14ac:dyDescent="0.45">
      <c r="A804" s="136" t="s">
        <v>211</v>
      </c>
      <c r="B804" s="136" t="s">
        <v>1588</v>
      </c>
      <c r="C804" s="14">
        <v>0.9</v>
      </c>
      <c r="D804" s="13">
        <v>1534</v>
      </c>
      <c r="E804" s="13">
        <v>1644</v>
      </c>
      <c r="F804" s="13">
        <v>1973</v>
      </c>
      <c r="G804" s="13">
        <v>2279</v>
      </c>
      <c r="H804" s="13">
        <v>2542</v>
      </c>
      <c r="I804" s="13">
        <v>61380</v>
      </c>
      <c r="J804" s="13">
        <v>70200</v>
      </c>
      <c r="K804" s="13">
        <v>78930</v>
      </c>
      <c r="L804" s="13">
        <v>87660</v>
      </c>
      <c r="M804" s="13">
        <v>94680</v>
      </c>
      <c r="N804" s="16">
        <v>101700</v>
      </c>
      <c r="O804" s="16">
        <v>108720</v>
      </c>
      <c r="P804" s="16">
        <v>115740</v>
      </c>
    </row>
    <row r="805" spans="1:16" x14ac:dyDescent="0.45">
      <c r="A805" s="136" t="s">
        <v>211</v>
      </c>
      <c r="B805" s="136" t="s">
        <v>1589</v>
      </c>
      <c r="C805" s="14">
        <v>0.8</v>
      </c>
      <c r="D805" s="13">
        <v>1364</v>
      </c>
      <c r="E805" s="13">
        <v>1462</v>
      </c>
      <c r="F805" s="13">
        <v>1754</v>
      </c>
      <c r="G805" s="13">
        <v>2026</v>
      </c>
      <c r="H805" s="13">
        <v>2260</v>
      </c>
      <c r="I805" s="13">
        <v>54560</v>
      </c>
      <c r="J805" s="13">
        <v>62400</v>
      </c>
      <c r="K805" s="13">
        <v>70160</v>
      </c>
      <c r="L805" s="13">
        <v>77920</v>
      </c>
      <c r="M805" s="13">
        <v>84160</v>
      </c>
      <c r="N805" s="16">
        <v>90400</v>
      </c>
      <c r="O805" s="16">
        <v>96640</v>
      </c>
      <c r="P805" s="16">
        <v>102880</v>
      </c>
    </row>
    <row r="806" spans="1:16" x14ac:dyDescent="0.45">
      <c r="A806" s="136" t="s">
        <v>211</v>
      </c>
      <c r="B806" s="136" t="s">
        <v>1590</v>
      </c>
      <c r="C806" s="14">
        <v>0.7</v>
      </c>
      <c r="D806" s="13">
        <v>1193</v>
      </c>
      <c r="E806" s="13">
        <v>1279</v>
      </c>
      <c r="F806" s="13">
        <v>1534</v>
      </c>
      <c r="G806" s="13">
        <v>1772</v>
      </c>
      <c r="H806" s="13">
        <v>1977</v>
      </c>
      <c r="I806" s="13">
        <v>47740</v>
      </c>
      <c r="J806" s="13">
        <v>54600</v>
      </c>
      <c r="K806" s="13">
        <v>61389.999999999993</v>
      </c>
      <c r="L806" s="13">
        <v>68180</v>
      </c>
      <c r="M806" s="13">
        <v>73640</v>
      </c>
      <c r="N806" s="16">
        <v>79100</v>
      </c>
      <c r="O806" s="16">
        <v>84560</v>
      </c>
      <c r="P806" s="16">
        <v>90020</v>
      </c>
    </row>
    <row r="807" spans="1:16" x14ac:dyDescent="0.45">
      <c r="A807" s="136" t="s">
        <v>211</v>
      </c>
      <c r="B807" s="136" t="s">
        <v>1591</v>
      </c>
      <c r="C807" s="14">
        <v>0.6</v>
      </c>
      <c r="D807" s="13">
        <v>1023</v>
      </c>
      <c r="E807" s="13">
        <v>1096</v>
      </c>
      <c r="F807" s="13">
        <v>1315</v>
      </c>
      <c r="G807" s="13">
        <v>1519</v>
      </c>
      <c r="H807" s="13">
        <v>1695</v>
      </c>
      <c r="I807" s="13">
        <v>40920</v>
      </c>
      <c r="J807" s="13">
        <v>46800</v>
      </c>
      <c r="K807" s="13">
        <v>52620</v>
      </c>
      <c r="L807" s="13">
        <v>58440</v>
      </c>
      <c r="M807" s="13">
        <v>63120</v>
      </c>
      <c r="N807" s="16">
        <v>67800</v>
      </c>
      <c r="O807" s="16">
        <v>72480</v>
      </c>
      <c r="P807" s="16">
        <v>77160</v>
      </c>
    </row>
    <row r="808" spans="1:16" x14ac:dyDescent="0.45">
      <c r="A808" s="136" t="s">
        <v>211</v>
      </c>
      <c r="B808" s="136" t="s">
        <v>1592</v>
      </c>
      <c r="C808" s="14">
        <v>0.55000000000000004</v>
      </c>
      <c r="D808" s="13">
        <v>937</v>
      </c>
      <c r="E808" s="13">
        <v>1005</v>
      </c>
      <c r="F808" s="13">
        <v>1205</v>
      </c>
      <c r="G808" s="13">
        <v>1392</v>
      </c>
      <c r="H808" s="13">
        <v>1553</v>
      </c>
      <c r="I808" s="13">
        <v>37510</v>
      </c>
      <c r="J808" s="13">
        <v>42900</v>
      </c>
      <c r="K808" s="13">
        <v>48235.000000000007</v>
      </c>
      <c r="L808" s="13">
        <v>53570.000000000007</v>
      </c>
      <c r="M808" s="13">
        <v>57860.000000000007</v>
      </c>
      <c r="N808" s="16">
        <v>62150.000000000007</v>
      </c>
      <c r="O808" s="16">
        <v>66440</v>
      </c>
      <c r="P808" s="16">
        <v>70730</v>
      </c>
    </row>
    <row r="809" spans="1:16" x14ac:dyDescent="0.45">
      <c r="A809" s="136" t="s">
        <v>211</v>
      </c>
      <c r="B809" s="136" t="s">
        <v>1593</v>
      </c>
      <c r="C809" s="14">
        <v>0.5</v>
      </c>
      <c r="D809" s="13">
        <v>852</v>
      </c>
      <c r="E809" s="13">
        <v>913</v>
      </c>
      <c r="F809" s="13">
        <v>1096</v>
      </c>
      <c r="G809" s="13">
        <v>1266</v>
      </c>
      <c r="H809" s="13">
        <v>1412</v>
      </c>
      <c r="I809" s="13">
        <v>34100</v>
      </c>
      <c r="J809" s="13">
        <v>39000</v>
      </c>
      <c r="K809" s="13">
        <v>43850</v>
      </c>
      <c r="L809" s="13">
        <v>48700</v>
      </c>
      <c r="M809" s="13">
        <v>52600</v>
      </c>
      <c r="N809" s="16">
        <v>56500</v>
      </c>
      <c r="O809" s="16">
        <v>60400</v>
      </c>
      <c r="P809" s="16">
        <v>64300</v>
      </c>
    </row>
    <row r="810" spans="1:16" x14ac:dyDescent="0.45">
      <c r="A810" s="136" t="s">
        <v>211</v>
      </c>
      <c r="B810" s="136" t="s">
        <v>1594</v>
      </c>
      <c r="C810" s="14">
        <v>0.45</v>
      </c>
      <c r="D810" s="13">
        <v>767</v>
      </c>
      <c r="E810" s="13">
        <v>822</v>
      </c>
      <c r="F810" s="13">
        <v>986</v>
      </c>
      <c r="G810" s="13">
        <v>1139</v>
      </c>
      <c r="H810" s="13">
        <v>1271</v>
      </c>
      <c r="I810" s="13">
        <v>30690</v>
      </c>
      <c r="J810" s="13">
        <v>35100</v>
      </c>
      <c r="K810" s="13">
        <v>39465</v>
      </c>
      <c r="L810" s="13">
        <v>43830</v>
      </c>
      <c r="M810" s="13">
        <v>47340</v>
      </c>
      <c r="N810" s="16">
        <v>50850</v>
      </c>
      <c r="O810" s="16">
        <v>54360</v>
      </c>
      <c r="P810" s="16">
        <v>57870</v>
      </c>
    </row>
    <row r="811" spans="1:16" x14ac:dyDescent="0.45">
      <c r="A811" s="136" t="s">
        <v>211</v>
      </c>
      <c r="B811" s="136" t="s">
        <v>1595</v>
      </c>
      <c r="C811" s="14">
        <v>0.4</v>
      </c>
      <c r="D811" s="13">
        <v>682</v>
      </c>
      <c r="E811" s="13">
        <v>731</v>
      </c>
      <c r="F811" s="13">
        <v>877</v>
      </c>
      <c r="G811" s="13">
        <v>1013</v>
      </c>
      <c r="H811" s="13">
        <v>1130</v>
      </c>
      <c r="I811" s="13">
        <v>27280</v>
      </c>
      <c r="J811" s="13">
        <v>31200</v>
      </c>
      <c r="K811" s="13">
        <v>35080</v>
      </c>
      <c r="L811" s="13">
        <v>38960</v>
      </c>
      <c r="M811" s="13">
        <v>42080</v>
      </c>
      <c r="N811" s="16">
        <v>45200</v>
      </c>
      <c r="O811" s="16">
        <v>48320</v>
      </c>
      <c r="P811" s="16">
        <v>51440</v>
      </c>
    </row>
    <row r="812" spans="1:16" x14ac:dyDescent="0.45">
      <c r="A812" s="136" t="s">
        <v>211</v>
      </c>
      <c r="B812" s="136" t="s">
        <v>1596</v>
      </c>
      <c r="C812" s="14">
        <v>0.3</v>
      </c>
      <c r="D812" s="13">
        <v>511</v>
      </c>
      <c r="E812" s="13">
        <v>548</v>
      </c>
      <c r="F812" s="13">
        <v>657</v>
      </c>
      <c r="G812" s="13">
        <v>759</v>
      </c>
      <c r="H812" s="13">
        <v>847</v>
      </c>
      <c r="I812" s="13">
        <v>20460</v>
      </c>
      <c r="J812" s="13">
        <v>23400</v>
      </c>
      <c r="K812" s="13">
        <v>26310</v>
      </c>
      <c r="L812" s="13">
        <v>29220</v>
      </c>
      <c r="M812" s="13">
        <v>31560</v>
      </c>
      <c r="N812" s="16">
        <v>33900</v>
      </c>
      <c r="O812" s="16">
        <v>36240</v>
      </c>
      <c r="P812" s="16">
        <v>38580</v>
      </c>
    </row>
    <row r="813" spans="1:16" x14ac:dyDescent="0.45">
      <c r="A813" s="136" t="s">
        <v>211</v>
      </c>
      <c r="B813" s="136" t="s">
        <v>1597</v>
      </c>
      <c r="C813" s="14">
        <v>0.2</v>
      </c>
      <c r="D813" s="13">
        <v>341</v>
      </c>
      <c r="E813" s="13">
        <v>365</v>
      </c>
      <c r="F813" s="13">
        <v>438</v>
      </c>
      <c r="G813" s="13">
        <v>506</v>
      </c>
      <c r="H813" s="13">
        <v>565</v>
      </c>
      <c r="I813" s="13">
        <v>13640</v>
      </c>
      <c r="J813" s="13">
        <v>15600</v>
      </c>
      <c r="K813" s="13">
        <v>17540</v>
      </c>
      <c r="L813" s="13">
        <v>19480</v>
      </c>
      <c r="M813" s="13">
        <v>21040</v>
      </c>
      <c r="N813" s="16">
        <v>22600</v>
      </c>
      <c r="O813" s="16">
        <v>24160</v>
      </c>
      <c r="P813" s="16">
        <v>25720</v>
      </c>
    </row>
    <row r="814" spans="1:16" x14ac:dyDescent="0.45">
      <c r="A814" s="136" t="s">
        <v>212</v>
      </c>
      <c r="B814" s="136" t="s">
        <v>1598</v>
      </c>
      <c r="C814" s="14">
        <v>1.6</v>
      </c>
      <c r="D814" s="13">
        <v>4084</v>
      </c>
      <c r="E814" s="13">
        <v>4376</v>
      </c>
      <c r="F814" s="13">
        <v>5252</v>
      </c>
      <c r="G814" s="13">
        <v>6066</v>
      </c>
      <c r="H814" s="13">
        <v>6768</v>
      </c>
      <c r="I814" s="13">
        <v>163360</v>
      </c>
      <c r="J814" s="13">
        <v>186720</v>
      </c>
      <c r="K814" s="13">
        <v>210080</v>
      </c>
      <c r="L814" s="13">
        <v>233280</v>
      </c>
      <c r="M814" s="13">
        <v>252000</v>
      </c>
      <c r="N814" s="16">
        <v>270720</v>
      </c>
      <c r="O814" s="16">
        <v>289280</v>
      </c>
      <c r="P814" s="16">
        <v>308000</v>
      </c>
    </row>
    <row r="815" spans="1:16" x14ac:dyDescent="0.45">
      <c r="A815" s="136" t="s">
        <v>212</v>
      </c>
      <c r="B815" s="136" t="s">
        <v>1599</v>
      </c>
      <c r="C815" s="14">
        <v>1.5</v>
      </c>
      <c r="D815" s="13">
        <v>3828</v>
      </c>
      <c r="E815" s="13">
        <v>4102</v>
      </c>
      <c r="F815" s="13">
        <v>4923</v>
      </c>
      <c r="G815" s="13">
        <v>5686</v>
      </c>
      <c r="H815" s="13">
        <v>6345</v>
      </c>
      <c r="I815" s="13">
        <v>153150</v>
      </c>
      <c r="J815" s="13">
        <v>175050</v>
      </c>
      <c r="K815" s="13">
        <v>196950</v>
      </c>
      <c r="L815" s="13">
        <v>218700</v>
      </c>
      <c r="M815" s="13">
        <v>236250</v>
      </c>
      <c r="N815" s="16">
        <v>253800</v>
      </c>
      <c r="O815" s="16">
        <v>271200</v>
      </c>
      <c r="P815" s="16">
        <v>288750</v>
      </c>
    </row>
    <row r="816" spans="1:16" x14ac:dyDescent="0.45">
      <c r="A816" s="136" t="s">
        <v>212</v>
      </c>
      <c r="B816" s="136" t="s">
        <v>1600</v>
      </c>
      <c r="C816" s="14">
        <v>1.4</v>
      </c>
      <c r="D816" s="13">
        <v>3573</v>
      </c>
      <c r="E816" s="13">
        <v>3829</v>
      </c>
      <c r="F816" s="13">
        <v>4595</v>
      </c>
      <c r="G816" s="13">
        <v>5307</v>
      </c>
      <c r="H816" s="13">
        <v>5922</v>
      </c>
      <c r="I816" s="13">
        <v>142940</v>
      </c>
      <c r="J816" s="13">
        <v>163380</v>
      </c>
      <c r="K816" s="13">
        <v>183820</v>
      </c>
      <c r="L816" s="13">
        <v>204120</v>
      </c>
      <c r="M816" s="13">
        <v>220500</v>
      </c>
      <c r="N816" s="16">
        <v>236879.99999999997</v>
      </c>
      <c r="O816" s="16">
        <v>253119.99999999997</v>
      </c>
      <c r="P816" s="16">
        <v>269500</v>
      </c>
    </row>
    <row r="817" spans="1:16" x14ac:dyDescent="0.45">
      <c r="A817" s="136" t="s">
        <v>212</v>
      </c>
      <c r="B817" s="136" t="s">
        <v>1601</v>
      </c>
      <c r="C817" s="14">
        <v>1.3</v>
      </c>
      <c r="D817" s="13">
        <v>3318</v>
      </c>
      <c r="E817" s="13">
        <v>3555</v>
      </c>
      <c r="F817" s="13">
        <v>4267</v>
      </c>
      <c r="G817" s="13">
        <v>4928</v>
      </c>
      <c r="H817" s="13">
        <v>5499</v>
      </c>
      <c r="I817" s="13">
        <v>132730</v>
      </c>
      <c r="J817" s="13">
        <v>151710</v>
      </c>
      <c r="K817" s="13">
        <v>170690</v>
      </c>
      <c r="L817" s="13">
        <v>189540</v>
      </c>
      <c r="M817" s="13">
        <v>204750</v>
      </c>
      <c r="N817" s="16">
        <v>219960</v>
      </c>
      <c r="O817" s="16">
        <v>235040</v>
      </c>
      <c r="P817" s="16">
        <v>250250</v>
      </c>
    </row>
    <row r="818" spans="1:16" x14ac:dyDescent="0.45">
      <c r="A818" s="136" t="s">
        <v>212</v>
      </c>
      <c r="B818" s="136" t="s">
        <v>1602</v>
      </c>
      <c r="C818" s="14">
        <v>1.2</v>
      </c>
      <c r="D818" s="13">
        <v>3063</v>
      </c>
      <c r="E818" s="13">
        <v>3282</v>
      </c>
      <c r="F818" s="13">
        <v>3939</v>
      </c>
      <c r="G818" s="13">
        <v>4549</v>
      </c>
      <c r="H818" s="13">
        <v>5076</v>
      </c>
      <c r="I818" s="13">
        <v>122520</v>
      </c>
      <c r="J818" s="13">
        <v>140040</v>
      </c>
      <c r="K818" s="13">
        <v>157560</v>
      </c>
      <c r="L818" s="13">
        <v>174960</v>
      </c>
      <c r="M818" s="13">
        <v>189000</v>
      </c>
      <c r="N818" s="16">
        <v>203040</v>
      </c>
      <c r="O818" s="16">
        <v>216960</v>
      </c>
      <c r="P818" s="16">
        <v>231000</v>
      </c>
    </row>
    <row r="819" spans="1:16" x14ac:dyDescent="0.45">
      <c r="A819" s="136" t="s">
        <v>212</v>
      </c>
      <c r="B819" s="136" t="s">
        <v>1603</v>
      </c>
      <c r="C819" s="14">
        <v>1.1000000000000001</v>
      </c>
      <c r="D819" s="13">
        <v>2807</v>
      </c>
      <c r="E819" s="13">
        <v>3008</v>
      </c>
      <c r="F819" s="13">
        <v>3610</v>
      </c>
      <c r="G819" s="13">
        <v>4170</v>
      </c>
      <c r="H819" s="13">
        <v>4653</v>
      </c>
      <c r="I819" s="13">
        <v>112310.00000000001</v>
      </c>
      <c r="J819" s="13">
        <v>128370.00000000001</v>
      </c>
      <c r="K819" s="13">
        <v>144430</v>
      </c>
      <c r="L819" s="13">
        <v>160380</v>
      </c>
      <c r="M819" s="13">
        <v>173250</v>
      </c>
      <c r="N819" s="16">
        <v>186120.00000000003</v>
      </c>
      <c r="O819" s="16">
        <v>198880.00000000003</v>
      </c>
      <c r="P819" s="16">
        <v>211750.00000000003</v>
      </c>
    </row>
    <row r="820" spans="1:16" x14ac:dyDescent="0.45">
      <c r="A820" s="136" t="s">
        <v>212</v>
      </c>
      <c r="B820" s="136" t="s">
        <v>1604</v>
      </c>
      <c r="C820" s="14">
        <v>1</v>
      </c>
      <c r="D820" s="13">
        <v>2552</v>
      </c>
      <c r="E820" s="13">
        <v>2735</v>
      </c>
      <c r="F820" s="13">
        <v>3282</v>
      </c>
      <c r="G820" s="13">
        <v>3791</v>
      </c>
      <c r="H820" s="13">
        <v>4230</v>
      </c>
      <c r="I820" s="13">
        <v>102100</v>
      </c>
      <c r="J820" s="13">
        <v>116700</v>
      </c>
      <c r="K820" s="13">
        <v>131300</v>
      </c>
      <c r="L820" s="13">
        <v>145800</v>
      </c>
      <c r="M820" s="13">
        <v>157500</v>
      </c>
      <c r="N820" s="16">
        <v>169200</v>
      </c>
      <c r="O820" s="16">
        <v>180800</v>
      </c>
      <c r="P820" s="16">
        <v>192500</v>
      </c>
    </row>
    <row r="821" spans="1:16" x14ac:dyDescent="0.45">
      <c r="A821" s="136" t="s">
        <v>212</v>
      </c>
      <c r="B821" s="136" t="s">
        <v>1605</v>
      </c>
      <c r="C821" s="14">
        <v>0.9</v>
      </c>
      <c r="D821" s="13">
        <v>2297</v>
      </c>
      <c r="E821" s="13">
        <v>2461</v>
      </c>
      <c r="F821" s="13">
        <v>2954</v>
      </c>
      <c r="G821" s="13">
        <v>3412</v>
      </c>
      <c r="H821" s="13">
        <v>3807</v>
      </c>
      <c r="I821" s="13">
        <v>91890</v>
      </c>
      <c r="J821" s="13">
        <v>105030</v>
      </c>
      <c r="K821" s="13">
        <v>118170</v>
      </c>
      <c r="L821" s="13">
        <v>131220</v>
      </c>
      <c r="M821" s="13">
        <v>141750</v>
      </c>
      <c r="N821" s="16">
        <v>152280</v>
      </c>
      <c r="O821" s="16">
        <v>162720</v>
      </c>
      <c r="P821" s="16">
        <v>173250</v>
      </c>
    </row>
    <row r="822" spans="1:16" x14ac:dyDescent="0.45">
      <c r="A822" s="136" t="s">
        <v>212</v>
      </c>
      <c r="B822" s="136" t="s">
        <v>1606</v>
      </c>
      <c r="C822" s="14">
        <v>0.8</v>
      </c>
      <c r="D822" s="13">
        <v>2042</v>
      </c>
      <c r="E822" s="13">
        <v>2188</v>
      </c>
      <c r="F822" s="13">
        <v>2626</v>
      </c>
      <c r="G822" s="13">
        <v>3033</v>
      </c>
      <c r="H822" s="13">
        <v>3384</v>
      </c>
      <c r="I822" s="13">
        <v>81680</v>
      </c>
      <c r="J822" s="13">
        <v>93360</v>
      </c>
      <c r="K822" s="13">
        <v>105040</v>
      </c>
      <c r="L822" s="13">
        <v>116640</v>
      </c>
      <c r="M822" s="13">
        <v>126000</v>
      </c>
      <c r="N822" s="16">
        <v>135360</v>
      </c>
      <c r="O822" s="16">
        <v>144640</v>
      </c>
      <c r="P822" s="16">
        <v>154000</v>
      </c>
    </row>
    <row r="823" spans="1:16" x14ac:dyDescent="0.45">
      <c r="A823" s="136" t="s">
        <v>212</v>
      </c>
      <c r="B823" s="136" t="s">
        <v>1607</v>
      </c>
      <c r="C823" s="14">
        <v>0.7</v>
      </c>
      <c r="D823" s="13">
        <v>1786</v>
      </c>
      <c r="E823" s="13">
        <v>1914</v>
      </c>
      <c r="F823" s="13">
        <v>2297</v>
      </c>
      <c r="G823" s="13">
        <v>2653</v>
      </c>
      <c r="H823" s="13">
        <v>2961</v>
      </c>
      <c r="I823" s="13">
        <v>71470</v>
      </c>
      <c r="J823" s="13">
        <v>81690</v>
      </c>
      <c r="K823" s="13">
        <v>91910</v>
      </c>
      <c r="L823" s="13">
        <v>102060</v>
      </c>
      <c r="M823" s="13">
        <v>110250</v>
      </c>
      <c r="N823" s="16">
        <v>118439.99999999999</v>
      </c>
      <c r="O823" s="16">
        <v>126559.99999999999</v>
      </c>
      <c r="P823" s="16">
        <v>134750</v>
      </c>
    </row>
    <row r="824" spans="1:16" x14ac:dyDescent="0.45">
      <c r="A824" s="136" t="s">
        <v>212</v>
      </c>
      <c r="B824" s="136" t="s">
        <v>1608</v>
      </c>
      <c r="C824" s="14">
        <v>0.6</v>
      </c>
      <c r="D824" s="13">
        <v>1531</v>
      </c>
      <c r="E824" s="13">
        <v>1641</v>
      </c>
      <c r="F824" s="13">
        <v>1969</v>
      </c>
      <c r="G824" s="13">
        <v>2274</v>
      </c>
      <c r="H824" s="13">
        <v>2538</v>
      </c>
      <c r="I824" s="13">
        <v>61260</v>
      </c>
      <c r="J824" s="13">
        <v>70020</v>
      </c>
      <c r="K824" s="13">
        <v>78780</v>
      </c>
      <c r="L824" s="13">
        <v>87480</v>
      </c>
      <c r="M824" s="13">
        <v>94500</v>
      </c>
      <c r="N824" s="16">
        <v>101520</v>
      </c>
      <c r="O824" s="16">
        <v>108480</v>
      </c>
      <c r="P824" s="16">
        <v>115500</v>
      </c>
    </row>
    <row r="825" spans="1:16" x14ac:dyDescent="0.45">
      <c r="A825" s="136" t="s">
        <v>212</v>
      </c>
      <c r="B825" s="136" t="s">
        <v>1609</v>
      </c>
      <c r="C825" s="14">
        <v>0.55000000000000004</v>
      </c>
      <c r="D825" s="13">
        <v>1403</v>
      </c>
      <c r="E825" s="13">
        <v>1504</v>
      </c>
      <c r="F825" s="13">
        <v>1805</v>
      </c>
      <c r="G825" s="13">
        <v>2085</v>
      </c>
      <c r="H825" s="13">
        <v>2326</v>
      </c>
      <c r="I825" s="13">
        <v>56155.000000000007</v>
      </c>
      <c r="J825" s="13">
        <v>64185.000000000007</v>
      </c>
      <c r="K825" s="13">
        <v>72215</v>
      </c>
      <c r="L825" s="13">
        <v>80190</v>
      </c>
      <c r="M825" s="13">
        <v>86625</v>
      </c>
      <c r="N825" s="16">
        <v>93060.000000000015</v>
      </c>
      <c r="O825" s="16">
        <v>99440.000000000015</v>
      </c>
      <c r="P825" s="16">
        <v>105875.00000000001</v>
      </c>
    </row>
    <row r="826" spans="1:16" x14ac:dyDescent="0.45">
      <c r="A826" s="136" t="s">
        <v>212</v>
      </c>
      <c r="B826" s="136" t="s">
        <v>1610</v>
      </c>
      <c r="C826" s="14">
        <v>0.5</v>
      </c>
      <c r="D826" s="13">
        <v>1276</v>
      </c>
      <c r="E826" s="13">
        <v>1367</v>
      </c>
      <c r="F826" s="13">
        <v>1641</v>
      </c>
      <c r="G826" s="13">
        <v>1895</v>
      </c>
      <c r="H826" s="13">
        <v>2115</v>
      </c>
      <c r="I826" s="13">
        <v>51050</v>
      </c>
      <c r="J826" s="13">
        <v>58350</v>
      </c>
      <c r="K826" s="13">
        <v>65650</v>
      </c>
      <c r="L826" s="13">
        <v>72900</v>
      </c>
      <c r="M826" s="13">
        <v>78750</v>
      </c>
      <c r="N826" s="16">
        <v>84600</v>
      </c>
      <c r="O826" s="16">
        <v>90400</v>
      </c>
      <c r="P826" s="16">
        <v>96250</v>
      </c>
    </row>
    <row r="827" spans="1:16" x14ac:dyDescent="0.45">
      <c r="A827" s="136" t="s">
        <v>212</v>
      </c>
      <c r="B827" s="136" t="s">
        <v>1611</v>
      </c>
      <c r="C827" s="14">
        <v>0.45</v>
      </c>
      <c r="D827" s="13">
        <v>1148</v>
      </c>
      <c r="E827" s="13">
        <v>1230</v>
      </c>
      <c r="F827" s="13">
        <v>1477</v>
      </c>
      <c r="G827" s="13">
        <v>1706</v>
      </c>
      <c r="H827" s="13">
        <v>1903</v>
      </c>
      <c r="I827" s="13">
        <v>45945</v>
      </c>
      <c r="J827" s="13">
        <v>52515</v>
      </c>
      <c r="K827" s="13">
        <v>59085</v>
      </c>
      <c r="L827" s="13">
        <v>65610</v>
      </c>
      <c r="M827" s="13">
        <v>70875</v>
      </c>
      <c r="N827" s="16">
        <v>76140</v>
      </c>
      <c r="O827" s="16">
        <v>81360</v>
      </c>
      <c r="P827" s="16">
        <v>86625</v>
      </c>
    </row>
    <row r="828" spans="1:16" x14ac:dyDescent="0.45">
      <c r="A828" s="136" t="s">
        <v>212</v>
      </c>
      <c r="B828" s="136" t="s">
        <v>1612</v>
      </c>
      <c r="C828" s="14">
        <v>0.4</v>
      </c>
      <c r="D828" s="13">
        <v>1021</v>
      </c>
      <c r="E828" s="13">
        <v>1094</v>
      </c>
      <c r="F828" s="13">
        <v>1313</v>
      </c>
      <c r="G828" s="13">
        <v>1516</v>
      </c>
      <c r="H828" s="13">
        <v>1692</v>
      </c>
      <c r="I828" s="13">
        <v>40840</v>
      </c>
      <c r="J828" s="13">
        <v>46680</v>
      </c>
      <c r="K828" s="13">
        <v>52520</v>
      </c>
      <c r="L828" s="13">
        <v>58320</v>
      </c>
      <c r="M828" s="13">
        <v>63000</v>
      </c>
      <c r="N828" s="16">
        <v>67680</v>
      </c>
      <c r="O828" s="16">
        <v>72320</v>
      </c>
      <c r="P828" s="16">
        <v>77000</v>
      </c>
    </row>
    <row r="829" spans="1:16" x14ac:dyDescent="0.45">
      <c r="A829" s="136" t="s">
        <v>212</v>
      </c>
      <c r="B829" s="136" t="s">
        <v>1613</v>
      </c>
      <c r="C829" s="14">
        <v>0.3</v>
      </c>
      <c r="D829" s="13">
        <v>765</v>
      </c>
      <c r="E829" s="13">
        <v>820</v>
      </c>
      <c r="F829" s="13">
        <v>984</v>
      </c>
      <c r="G829" s="13">
        <v>1137</v>
      </c>
      <c r="H829" s="13">
        <v>1269</v>
      </c>
      <c r="I829" s="13">
        <v>30630</v>
      </c>
      <c r="J829" s="13">
        <v>35010</v>
      </c>
      <c r="K829" s="13">
        <v>39390</v>
      </c>
      <c r="L829" s="13">
        <v>43740</v>
      </c>
      <c r="M829" s="13">
        <v>47250</v>
      </c>
      <c r="N829" s="16">
        <v>50760</v>
      </c>
      <c r="O829" s="16">
        <v>54240</v>
      </c>
      <c r="P829" s="16">
        <v>57750</v>
      </c>
    </row>
    <row r="830" spans="1:16" x14ac:dyDescent="0.45">
      <c r="A830" s="136" t="s">
        <v>212</v>
      </c>
      <c r="B830" s="136" t="s">
        <v>1614</v>
      </c>
      <c r="C830" s="14">
        <v>0.2</v>
      </c>
      <c r="D830" s="13">
        <v>510</v>
      </c>
      <c r="E830" s="13">
        <v>547</v>
      </c>
      <c r="F830" s="13">
        <v>656</v>
      </c>
      <c r="G830" s="13">
        <v>758</v>
      </c>
      <c r="H830" s="13">
        <v>846</v>
      </c>
      <c r="I830" s="13">
        <v>20420</v>
      </c>
      <c r="J830" s="13">
        <v>23340</v>
      </c>
      <c r="K830" s="13">
        <v>26260</v>
      </c>
      <c r="L830" s="13">
        <v>29160</v>
      </c>
      <c r="M830" s="13">
        <v>31500</v>
      </c>
      <c r="N830" s="16">
        <v>33840</v>
      </c>
      <c r="O830" s="16">
        <v>36160</v>
      </c>
      <c r="P830" s="16">
        <v>38500</v>
      </c>
    </row>
    <row r="831" spans="1:16" x14ac:dyDescent="0.45">
      <c r="A831" s="136" t="s">
        <v>213</v>
      </c>
      <c r="B831" s="136" t="s">
        <v>1615</v>
      </c>
      <c r="C831" s="14">
        <v>1.2</v>
      </c>
      <c r="D831" s="13">
        <v>2367</v>
      </c>
      <c r="E831" s="13">
        <v>2535</v>
      </c>
      <c r="F831" s="13">
        <v>3042</v>
      </c>
      <c r="G831" s="13">
        <v>3514</v>
      </c>
      <c r="H831" s="13">
        <v>3921</v>
      </c>
      <c r="I831" s="13">
        <v>94680</v>
      </c>
      <c r="J831" s="13">
        <v>108120</v>
      </c>
      <c r="K831" s="13">
        <v>121680</v>
      </c>
      <c r="L831" s="13">
        <v>135120</v>
      </c>
      <c r="M831" s="13">
        <v>146040</v>
      </c>
      <c r="N831" s="16">
        <v>156840</v>
      </c>
      <c r="O831" s="16">
        <v>167640</v>
      </c>
      <c r="P831" s="16">
        <v>178440</v>
      </c>
    </row>
    <row r="832" spans="1:16" x14ac:dyDescent="0.45">
      <c r="A832" s="136" t="s">
        <v>213</v>
      </c>
      <c r="B832" s="136" t="s">
        <v>1616</v>
      </c>
      <c r="C832" s="14">
        <v>1.1000000000000001</v>
      </c>
      <c r="D832" s="13">
        <v>2169</v>
      </c>
      <c r="E832" s="13">
        <v>2323</v>
      </c>
      <c r="F832" s="13">
        <v>2788</v>
      </c>
      <c r="G832" s="13">
        <v>3221</v>
      </c>
      <c r="H832" s="13">
        <v>3594</v>
      </c>
      <c r="I832" s="13">
        <v>86790</v>
      </c>
      <c r="J832" s="13">
        <v>99110.000000000015</v>
      </c>
      <c r="K832" s="13">
        <v>111540.00000000001</v>
      </c>
      <c r="L832" s="13">
        <v>123860.00000000001</v>
      </c>
      <c r="M832" s="13">
        <v>133870</v>
      </c>
      <c r="N832" s="16">
        <v>143770</v>
      </c>
      <c r="O832" s="16">
        <v>153670</v>
      </c>
      <c r="P832" s="16">
        <v>163570</v>
      </c>
    </row>
    <row r="833" spans="1:16" x14ac:dyDescent="0.45">
      <c r="A833" s="136" t="s">
        <v>213</v>
      </c>
      <c r="B833" s="136" t="s">
        <v>1617</v>
      </c>
      <c r="C833" s="14">
        <v>1</v>
      </c>
      <c r="D833" s="13">
        <v>1972</v>
      </c>
      <c r="E833" s="13">
        <v>2112</v>
      </c>
      <c r="F833" s="13">
        <v>2535</v>
      </c>
      <c r="G833" s="13">
        <v>2928</v>
      </c>
      <c r="H833" s="13">
        <v>3267</v>
      </c>
      <c r="I833" s="13">
        <v>78900</v>
      </c>
      <c r="J833" s="13">
        <v>90100</v>
      </c>
      <c r="K833" s="13">
        <v>101400</v>
      </c>
      <c r="L833" s="13">
        <v>112600</v>
      </c>
      <c r="M833" s="13">
        <v>121700</v>
      </c>
      <c r="N833" s="16">
        <v>130700</v>
      </c>
      <c r="O833" s="16">
        <v>139700</v>
      </c>
      <c r="P833" s="16">
        <v>148700</v>
      </c>
    </row>
    <row r="834" spans="1:16" x14ac:dyDescent="0.45">
      <c r="A834" s="136" t="s">
        <v>213</v>
      </c>
      <c r="B834" s="136" t="s">
        <v>1618</v>
      </c>
      <c r="C834" s="14">
        <v>0.9</v>
      </c>
      <c r="D834" s="13">
        <v>1775</v>
      </c>
      <c r="E834" s="13">
        <v>1901</v>
      </c>
      <c r="F834" s="13">
        <v>2281</v>
      </c>
      <c r="G834" s="13">
        <v>2635</v>
      </c>
      <c r="H834" s="13">
        <v>2940</v>
      </c>
      <c r="I834" s="13">
        <v>71010</v>
      </c>
      <c r="J834" s="13">
        <v>81090</v>
      </c>
      <c r="K834" s="13">
        <v>91260</v>
      </c>
      <c r="L834" s="13">
        <v>101340</v>
      </c>
      <c r="M834" s="13">
        <v>109530</v>
      </c>
      <c r="N834" s="16">
        <v>117630</v>
      </c>
      <c r="O834" s="16">
        <v>125730</v>
      </c>
      <c r="P834" s="16">
        <v>133830</v>
      </c>
    </row>
    <row r="835" spans="1:16" x14ac:dyDescent="0.45">
      <c r="A835" s="136" t="s">
        <v>213</v>
      </c>
      <c r="B835" s="136" t="s">
        <v>1619</v>
      </c>
      <c r="C835" s="14">
        <v>0.8</v>
      </c>
      <c r="D835" s="13">
        <v>1578</v>
      </c>
      <c r="E835" s="13">
        <v>1690</v>
      </c>
      <c r="F835" s="13">
        <v>2028</v>
      </c>
      <c r="G835" s="13">
        <v>2343</v>
      </c>
      <c r="H835" s="13">
        <v>2614</v>
      </c>
      <c r="I835" s="13">
        <v>63120</v>
      </c>
      <c r="J835" s="13">
        <v>72080</v>
      </c>
      <c r="K835" s="13">
        <v>81120</v>
      </c>
      <c r="L835" s="13">
        <v>90080</v>
      </c>
      <c r="M835" s="13">
        <v>97360</v>
      </c>
      <c r="N835" s="16">
        <v>104560</v>
      </c>
      <c r="O835" s="16">
        <v>111760</v>
      </c>
      <c r="P835" s="16">
        <v>118960</v>
      </c>
    </row>
    <row r="836" spans="1:16" x14ac:dyDescent="0.45">
      <c r="A836" s="136" t="s">
        <v>213</v>
      </c>
      <c r="B836" s="136" t="s">
        <v>1620</v>
      </c>
      <c r="C836" s="14">
        <v>0.7</v>
      </c>
      <c r="D836" s="13">
        <v>1380</v>
      </c>
      <c r="E836" s="13">
        <v>1478</v>
      </c>
      <c r="F836" s="13">
        <v>1774</v>
      </c>
      <c r="G836" s="13">
        <v>2050</v>
      </c>
      <c r="H836" s="13">
        <v>2287</v>
      </c>
      <c r="I836" s="13">
        <v>55230</v>
      </c>
      <c r="J836" s="13">
        <v>63069.999999999993</v>
      </c>
      <c r="K836" s="13">
        <v>70980</v>
      </c>
      <c r="L836" s="13">
        <v>78820</v>
      </c>
      <c r="M836" s="13">
        <v>85190</v>
      </c>
      <c r="N836" s="16">
        <v>91490</v>
      </c>
      <c r="O836" s="16">
        <v>97790</v>
      </c>
      <c r="P836" s="16">
        <v>104090</v>
      </c>
    </row>
    <row r="837" spans="1:16" x14ac:dyDescent="0.45">
      <c r="A837" s="136" t="s">
        <v>213</v>
      </c>
      <c r="B837" s="136" t="s">
        <v>1621</v>
      </c>
      <c r="C837" s="14">
        <v>0.6</v>
      </c>
      <c r="D837" s="13">
        <v>1183</v>
      </c>
      <c r="E837" s="13">
        <v>1267</v>
      </c>
      <c r="F837" s="13">
        <v>1521</v>
      </c>
      <c r="G837" s="13">
        <v>1757</v>
      </c>
      <c r="H837" s="13">
        <v>1960</v>
      </c>
      <c r="I837" s="13">
        <v>47340</v>
      </c>
      <c r="J837" s="13">
        <v>54060</v>
      </c>
      <c r="K837" s="13">
        <v>60840</v>
      </c>
      <c r="L837" s="13">
        <v>67560</v>
      </c>
      <c r="M837" s="13">
        <v>73020</v>
      </c>
      <c r="N837" s="16">
        <v>78420</v>
      </c>
      <c r="O837" s="16">
        <v>83820</v>
      </c>
      <c r="P837" s="16">
        <v>89220</v>
      </c>
    </row>
    <row r="838" spans="1:16" x14ac:dyDescent="0.45">
      <c r="A838" s="136" t="s">
        <v>213</v>
      </c>
      <c r="B838" s="136" t="s">
        <v>1622</v>
      </c>
      <c r="C838" s="14">
        <v>0.55000000000000004</v>
      </c>
      <c r="D838" s="13">
        <v>1084</v>
      </c>
      <c r="E838" s="13">
        <v>1161</v>
      </c>
      <c r="F838" s="13">
        <v>1394</v>
      </c>
      <c r="G838" s="13">
        <v>1610</v>
      </c>
      <c r="H838" s="13">
        <v>1797</v>
      </c>
      <c r="I838" s="13">
        <v>43395</v>
      </c>
      <c r="J838" s="13">
        <v>49555.000000000007</v>
      </c>
      <c r="K838" s="13">
        <v>55770.000000000007</v>
      </c>
      <c r="L838" s="13">
        <v>61930.000000000007</v>
      </c>
      <c r="M838" s="13">
        <v>66935</v>
      </c>
      <c r="N838" s="16">
        <v>71885</v>
      </c>
      <c r="O838" s="16">
        <v>76835</v>
      </c>
      <c r="P838" s="16">
        <v>81785</v>
      </c>
    </row>
    <row r="839" spans="1:16" x14ac:dyDescent="0.45">
      <c r="A839" s="136" t="s">
        <v>213</v>
      </c>
      <c r="B839" s="136" t="s">
        <v>1623</v>
      </c>
      <c r="C839" s="14">
        <v>0.5</v>
      </c>
      <c r="D839" s="13">
        <v>986</v>
      </c>
      <c r="E839" s="13">
        <v>1056</v>
      </c>
      <c r="F839" s="13">
        <v>1267</v>
      </c>
      <c r="G839" s="13">
        <v>1464</v>
      </c>
      <c r="H839" s="13">
        <v>1633</v>
      </c>
      <c r="I839" s="13">
        <v>39450</v>
      </c>
      <c r="J839" s="13">
        <v>45050</v>
      </c>
      <c r="K839" s="13">
        <v>50700</v>
      </c>
      <c r="L839" s="13">
        <v>56300</v>
      </c>
      <c r="M839" s="13">
        <v>60850</v>
      </c>
      <c r="N839" s="16">
        <v>65350</v>
      </c>
      <c r="O839" s="16">
        <v>69850</v>
      </c>
      <c r="P839" s="16">
        <v>74350</v>
      </c>
    </row>
    <row r="840" spans="1:16" x14ac:dyDescent="0.45">
      <c r="A840" s="136" t="s">
        <v>213</v>
      </c>
      <c r="B840" s="136" t="s">
        <v>1624</v>
      </c>
      <c r="C840" s="14">
        <v>0.45</v>
      </c>
      <c r="D840" s="13">
        <v>887</v>
      </c>
      <c r="E840" s="13">
        <v>950</v>
      </c>
      <c r="F840" s="13">
        <v>1140</v>
      </c>
      <c r="G840" s="13">
        <v>1317</v>
      </c>
      <c r="H840" s="13">
        <v>1470</v>
      </c>
      <c r="I840" s="13">
        <v>35505</v>
      </c>
      <c r="J840" s="13">
        <v>40545</v>
      </c>
      <c r="K840" s="13">
        <v>45630</v>
      </c>
      <c r="L840" s="13">
        <v>50670</v>
      </c>
      <c r="M840" s="13">
        <v>54765</v>
      </c>
      <c r="N840" s="16">
        <v>58815</v>
      </c>
      <c r="O840" s="16">
        <v>62865</v>
      </c>
      <c r="P840" s="16">
        <v>66915</v>
      </c>
    </row>
    <row r="841" spans="1:16" x14ac:dyDescent="0.45">
      <c r="A841" s="136" t="s">
        <v>213</v>
      </c>
      <c r="B841" s="136" t="s">
        <v>1625</v>
      </c>
      <c r="C841" s="14">
        <v>0.4</v>
      </c>
      <c r="D841" s="13">
        <v>789</v>
      </c>
      <c r="E841" s="13">
        <v>845</v>
      </c>
      <c r="F841" s="13">
        <v>1014</v>
      </c>
      <c r="G841" s="13">
        <v>1171</v>
      </c>
      <c r="H841" s="13">
        <v>1307</v>
      </c>
      <c r="I841" s="13">
        <v>31560</v>
      </c>
      <c r="J841" s="13">
        <v>36040</v>
      </c>
      <c r="K841" s="13">
        <v>40560</v>
      </c>
      <c r="L841" s="13">
        <v>45040</v>
      </c>
      <c r="M841" s="13">
        <v>48680</v>
      </c>
      <c r="N841" s="16">
        <v>52280</v>
      </c>
      <c r="O841" s="16">
        <v>55880</v>
      </c>
      <c r="P841" s="16">
        <v>59480</v>
      </c>
    </row>
    <row r="842" spans="1:16" x14ac:dyDescent="0.45">
      <c r="A842" s="136" t="s">
        <v>213</v>
      </c>
      <c r="B842" s="136" t="s">
        <v>1626</v>
      </c>
      <c r="C842" s="14">
        <v>0.3</v>
      </c>
      <c r="D842" s="13">
        <v>591</v>
      </c>
      <c r="E842" s="13">
        <v>633</v>
      </c>
      <c r="F842" s="13">
        <v>760</v>
      </c>
      <c r="G842" s="13">
        <v>878</v>
      </c>
      <c r="H842" s="13">
        <v>980</v>
      </c>
      <c r="I842" s="13">
        <v>23670</v>
      </c>
      <c r="J842" s="13">
        <v>27030</v>
      </c>
      <c r="K842" s="13">
        <v>30420</v>
      </c>
      <c r="L842" s="13">
        <v>33780</v>
      </c>
      <c r="M842" s="13">
        <v>36510</v>
      </c>
      <c r="N842" s="16">
        <v>39210</v>
      </c>
      <c r="O842" s="16">
        <v>41910</v>
      </c>
      <c r="P842" s="16">
        <v>44610</v>
      </c>
    </row>
    <row r="843" spans="1:16" x14ac:dyDescent="0.45">
      <c r="A843" s="136" t="s">
        <v>213</v>
      </c>
      <c r="B843" s="136" t="s">
        <v>1627</v>
      </c>
      <c r="C843" s="14">
        <v>0.2</v>
      </c>
      <c r="D843" s="13">
        <v>394</v>
      </c>
      <c r="E843" s="13">
        <v>422</v>
      </c>
      <c r="F843" s="13">
        <v>507</v>
      </c>
      <c r="G843" s="13">
        <v>585</v>
      </c>
      <c r="H843" s="13">
        <v>653</v>
      </c>
      <c r="I843" s="13">
        <v>15780</v>
      </c>
      <c r="J843" s="13">
        <v>18020</v>
      </c>
      <c r="K843" s="13">
        <v>20280</v>
      </c>
      <c r="L843" s="13">
        <v>22520</v>
      </c>
      <c r="M843" s="13">
        <v>24340</v>
      </c>
      <c r="N843" s="16">
        <v>26140</v>
      </c>
      <c r="O843" s="16">
        <v>27940</v>
      </c>
      <c r="P843" s="16">
        <v>29740</v>
      </c>
    </row>
    <row r="844" spans="1:16" x14ac:dyDescent="0.45">
      <c r="A844" s="136" t="s">
        <v>214</v>
      </c>
      <c r="B844" s="136" t="s">
        <v>1628</v>
      </c>
      <c r="C844" s="14">
        <v>1.2</v>
      </c>
      <c r="D844" s="13">
        <v>2046</v>
      </c>
      <c r="E844" s="13">
        <v>2193</v>
      </c>
      <c r="F844" s="13">
        <v>2631</v>
      </c>
      <c r="G844" s="13">
        <v>3039</v>
      </c>
      <c r="H844" s="13">
        <v>3390</v>
      </c>
      <c r="I844" s="13">
        <v>81840</v>
      </c>
      <c r="J844" s="13">
        <v>93600</v>
      </c>
      <c r="K844" s="13">
        <v>105240</v>
      </c>
      <c r="L844" s="13">
        <v>116880</v>
      </c>
      <c r="M844" s="13">
        <v>126240</v>
      </c>
      <c r="N844" s="16">
        <v>135600</v>
      </c>
      <c r="O844" s="16">
        <v>144960</v>
      </c>
      <c r="P844" s="16">
        <v>154320</v>
      </c>
    </row>
    <row r="845" spans="1:16" x14ac:dyDescent="0.45">
      <c r="A845" s="136" t="s">
        <v>214</v>
      </c>
      <c r="B845" s="136" t="s">
        <v>1629</v>
      </c>
      <c r="C845" s="14">
        <v>1.1000000000000001</v>
      </c>
      <c r="D845" s="13">
        <v>1875</v>
      </c>
      <c r="E845" s="13">
        <v>2010</v>
      </c>
      <c r="F845" s="13">
        <v>2411</v>
      </c>
      <c r="G845" s="13">
        <v>2785</v>
      </c>
      <c r="H845" s="13">
        <v>3107</v>
      </c>
      <c r="I845" s="13">
        <v>75020</v>
      </c>
      <c r="J845" s="13">
        <v>85800</v>
      </c>
      <c r="K845" s="13">
        <v>96470.000000000015</v>
      </c>
      <c r="L845" s="13">
        <v>107140.00000000001</v>
      </c>
      <c r="M845" s="13">
        <v>115720.00000000001</v>
      </c>
      <c r="N845" s="16">
        <v>124300.00000000001</v>
      </c>
      <c r="O845" s="16">
        <v>132880</v>
      </c>
      <c r="P845" s="16">
        <v>141460</v>
      </c>
    </row>
    <row r="846" spans="1:16" x14ac:dyDescent="0.45">
      <c r="A846" s="136" t="s">
        <v>214</v>
      </c>
      <c r="B846" s="136" t="s">
        <v>1630</v>
      </c>
      <c r="C846" s="14">
        <v>1</v>
      </c>
      <c r="D846" s="13">
        <v>1705</v>
      </c>
      <c r="E846" s="13">
        <v>1827</v>
      </c>
      <c r="F846" s="13">
        <v>2192</v>
      </c>
      <c r="G846" s="13">
        <v>2532</v>
      </c>
      <c r="H846" s="13">
        <v>2825</v>
      </c>
      <c r="I846" s="13">
        <v>68200</v>
      </c>
      <c r="J846" s="13">
        <v>78000</v>
      </c>
      <c r="K846" s="13">
        <v>87700</v>
      </c>
      <c r="L846" s="13">
        <v>97400</v>
      </c>
      <c r="M846" s="13">
        <v>105200</v>
      </c>
      <c r="N846" s="16">
        <v>113000</v>
      </c>
      <c r="O846" s="16">
        <v>120800</v>
      </c>
      <c r="P846" s="16">
        <v>128600</v>
      </c>
    </row>
    <row r="847" spans="1:16" x14ac:dyDescent="0.45">
      <c r="A847" s="136" t="s">
        <v>214</v>
      </c>
      <c r="B847" s="136" t="s">
        <v>1631</v>
      </c>
      <c r="C847" s="14">
        <v>0.9</v>
      </c>
      <c r="D847" s="13">
        <v>1534</v>
      </c>
      <c r="E847" s="13">
        <v>1644</v>
      </c>
      <c r="F847" s="13">
        <v>1973</v>
      </c>
      <c r="G847" s="13">
        <v>2279</v>
      </c>
      <c r="H847" s="13">
        <v>2542</v>
      </c>
      <c r="I847" s="13">
        <v>61380</v>
      </c>
      <c r="J847" s="13">
        <v>70200</v>
      </c>
      <c r="K847" s="13">
        <v>78930</v>
      </c>
      <c r="L847" s="13">
        <v>87660</v>
      </c>
      <c r="M847" s="13">
        <v>94680</v>
      </c>
      <c r="N847" s="16">
        <v>101700</v>
      </c>
      <c r="O847" s="16">
        <v>108720</v>
      </c>
      <c r="P847" s="16">
        <v>115740</v>
      </c>
    </row>
    <row r="848" spans="1:16" x14ac:dyDescent="0.45">
      <c r="A848" s="136" t="s">
        <v>214</v>
      </c>
      <c r="B848" s="136" t="s">
        <v>1632</v>
      </c>
      <c r="C848" s="14">
        <v>0.8</v>
      </c>
      <c r="D848" s="13">
        <v>1364</v>
      </c>
      <c r="E848" s="13">
        <v>1462</v>
      </c>
      <c r="F848" s="13">
        <v>1754</v>
      </c>
      <c r="G848" s="13">
        <v>2026</v>
      </c>
      <c r="H848" s="13">
        <v>2260</v>
      </c>
      <c r="I848" s="13">
        <v>54560</v>
      </c>
      <c r="J848" s="13">
        <v>62400</v>
      </c>
      <c r="K848" s="13">
        <v>70160</v>
      </c>
      <c r="L848" s="13">
        <v>77920</v>
      </c>
      <c r="M848" s="13">
        <v>84160</v>
      </c>
      <c r="N848" s="16">
        <v>90400</v>
      </c>
      <c r="O848" s="16">
        <v>96640</v>
      </c>
      <c r="P848" s="16">
        <v>102880</v>
      </c>
    </row>
    <row r="849" spans="1:16" x14ac:dyDescent="0.45">
      <c r="A849" s="136" t="s">
        <v>214</v>
      </c>
      <c r="B849" s="136" t="s">
        <v>1633</v>
      </c>
      <c r="C849" s="14">
        <v>0.7</v>
      </c>
      <c r="D849" s="13">
        <v>1193</v>
      </c>
      <c r="E849" s="13">
        <v>1279</v>
      </c>
      <c r="F849" s="13">
        <v>1534</v>
      </c>
      <c r="G849" s="13">
        <v>1772</v>
      </c>
      <c r="H849" s="13">
        <v>1977</v>
      </c>
      <c r="I849" s="13">
        <v>47740</v>
      </c>
      <c r="J849" s="13">
        <v>54600</v>
      </c>
      <c r="K849" s="13">
        <v>61389.999999999993</v>
      </c>
      <c r="L849" s="13">
        <v>68180</v>
      </c>
      <c r="M849" s="13">
        <v>73640</v>
      </c>
      <c r="N849" s="16">
        <v>79100</v>
      </c>
      <c r="O849" s="16">
        <v>84560</v>
      </c>
      <c r="P849" s="16">
        <v>90020</v>
      </c>
    </row>
    <row r="850" spans="1:16" x14ac:dyDescent="0.45">
      <c r="A850" s="136" t="s">
        <v>214</v>
      </c>
      <c r="B850" s="136" t="s">
        <v>1634</v>
      </c>
      <c r="C850" s="14">
        <v>0.6</v>
      </c>
      <c r="D850" s="13">
        <v>1023</v>
      </c>
      <c r="E850" s="13">
        <v>1096</v>
      </c>
      <c r="F850" s="13">
        <v>1315</v>
      </c>
      <c r="G850" s="13">
        <v>1519</v>
      </c>
      <c r="H850" s="13">
        <v>1695</v>
      </c>
      <c r="I850" s="13">
        <v>40920</v>
      </c>
      <c r="J850" s="13">
        <v>46800</v>
      </c>
      <c r="K850" s="13">
        <v>52620</v>
      </c>
      <c r="L850" s="13">
        <v>58440</v>
      </c>
      <c r="M850" s="13">
        <v>63120</v>
      </c>
      <c r="N850" s="16">
        <v>67800</v>
      </c>
      <c r="O850" s="16">
        <v>72480</v>
      </c>
      <c r="P850" s="16">
        <v>77160</v>
      </c>
    </row>
    <row r="851" spans="1:16" x14ac:dyDescent="0.45">
      <c r="A851" s="136" t="s">
        <v>214</v>
      </c>
      <c r="B851" s="136" t="s">
        <v>1635</v>
      </c>
      <c r="C851" s="14">
        <v>0.55000000000000004</v>
      </c>
      <c r="D851" s="13">
        <v>937</v>
      </c>
      <c r="E851" s="13">
        <v>1005</v>
      </c>
      <c r="F851" s="13">
        <v>1205</v>
      </c>
      <c r="G851" s="13">
        <v>1392</v>
      </c>
      <c r="H851" s="13">
        <v>1553</v>
      </c>
      <c r="I851" s="13">
        <v>37510</v>
      </c>
      <c r="J851" s="13">
        <v>42900</v>
      </c>
      <c r="K851" s="13">
        <v>48235.000000000007</v>
      </c>
      <c r="L851" s="13">
        <v>53570.000000000007</v>
      </c>
      <c r="M851" s="13">
        <v>57860.000000000007</v>
      </c>
      <c r="N851" s="16">
        <v>62150.000000000007</v>
      </c>
      <c r="O851" s="16">
        <v>66440</v>
      </c>
      <c r="P851" s="16">
        <v>70730</v>
      </c>
    </row>
    <row r="852" spans="1:16" x14ac:dyDescent="0.45">
      <c r="A852" s="136" t="s">
        <v>214</v>
      </c>
      <c r="B852" s="136" t="s">
        <v>1636</v>
      </c>
      <c r="C852" s="14">
        <v>0.5</v>
      </c>
      <c r="D852" s="13">
        <v>852</v>
      </c>
      <c r="E852" s="13">
        <v>913</v>
      </c>
      <c r="F852" s="13">
        <v>1096</v>
      </c>
      <c r="G852" s="13">
        <v>1266</v>
      </c>
      <c r="H852" s="13">
        <v>1412</v>
      </c>
      <c r="I852" s="13">
        <v>34100</v>
      </c>
      <c r="J852" s="13">
        <v>39000</v>
      </c>
      <c r="K852" s="13">
        <v>43850</v>
      </c>
      <c r="L852" s="13">
        <v>48700</v>
      </c>
      <c r="M852" s="13">
        <v>52600</v>
      </c>
      <c r="N852" s="16">
        <v>56500</v>
      </c>
      <c r="O852" s="16">
        <v>60400</v>
      </c>
      <c r="P852" s="16">
        <v>64300</v>
      </c>
    </row>
    <row r="853" spans="1:16" x14ac:dyDescent="0.45">
      <c r="A853" s="136" t="s">
        <v>214</v>
      </c>
      <c r="B853" s="136" t="s">
        <v>1637</v>
      </c>
      <c r="C853" s="14">
        <v>0.45</v>
      </c>
      <c r="D853" s="13">
        <v>767</v>
      </c>
      <c r="E853" s="13">
        <v>822</v>
      </c>
      <c r="F853" s="13">
        <v>986</v>
      </c>
      <c r="G853" s="13">
        <v>1139</v>
      </c>
      <c r="H853" s="13">
        <v>1271</v>
      </c>
      <c r="I853" s="13">
        <v>30690</v>
      </c>
      <c r="J853" s="13">
        <v>35100</v>
      </c>
      <c r="K853" s="13">
        <v>39465</v>
      </c>
      <c r="L853" s="13">
        <v>43830</v>
      </c>
      <c r="M853" s="13">
        <v>47340</v>
      </c>
      <c r="N853" s="16">
        <v>50850</v>
      </c>
      <c r="O853" s="16">
        <v>54360</v>
      </c>
      <c r="P853" s="16">
        <v>57870</v>
      </c>
    </row>
    <row r="854" spans="1:16" x14ac:dyDescent="0.45">
      <c r="A854" s="136" t="s">
        <v>214</v>
      </c>
      <c r="B854" s="136" t="s">
        <v>1638</v>
      </c>
      <c r="C854" s="14">
        <v>0.4</v>
      </c>
      <c r="D854" s="13">
        <v>682</v>
      </c>
      <c r="E854" s="13">
        <v>731</v>
      </c>
      <c r="F854" s="13">
        <v>877</v>
      </c>
      <c r="G854" s="13">
        <v>1013</v>
      </c>
      <c r="H854" s="13">
        <v>1130</v>
      </c>
      <c r="I854" s="13">
        <v>27280</v>
      </c>
      <c r="J854" s="13">
        <v>31200</v>
      </c>
      <c r="K854" s="13">
        <v>35080</v>
      </c>
      <c r="L854" s="13">
        <v>38960</v>
      </c>
      <c r="M854" s="13">
        <v>42080</v>
      </c>
      <c r="N854" s="16">
        <v>45200</v>
      </c>
      <c r="O854" s="16">
        <v>48320</v>
      </c>
      <c r="P854" s="16">
        <v>51440</v>
      </c>
    </row>
    <row r="855" spans="1:16" x14ac:dyDescent="0.45">
      <c r="A855" s="136" t="s">
        <v>214</v>
      </c>
      <c r="B855" s="136" t="s">
        <v>1639</v>
      </c>
      <c r="C855" s="14">
        <v>0.3</v>
      </c>
      <c r="D855" s="13">
        <v>511</v>
      </c>
      <c r="E855" s="13">
        <v>548</v>
      </c>
      <c r="F855" s="13">
        <v>657</v>
      </c>
      <c r="G855" s="13">
        <v>759</v>
      </c>
      <c r="H855" s="13">
        <v>847</v>
      </c>
      <c r="I855" s="13">
        <v>20460</v>
      </c>
      <c r="J855" s="13">
        <v>23400</v>
      </c>
      <c r="K855" s="13">
        <v>26310</v>
      </c>
      <c r="L855" s="13">
        <v>29220</v>
      </c>
      <c r="M855" s="13">
        <v>31560</v>
      </c>
      <c r="N855" s="16">
        <v>33900</v>
      </c>
      <c r="O855" s="16">
        <v>36240</v>
      </c>
      <c r="P855" s="16">
        <v>38580</v>
      </c>
    </row>
    <row r="856" spans="1:16" x14ac:dyDescent="0.45">
      <c r="A856" s="136" t="s">
        <v>214</v>
      </c>
      <c r="B856" s="136" t="s">
        <v>1640</v>
      </c>
      <c r="C856" s="14">
        <v>0.2</v>
      </c>
      <c r="D856" s="13">
        <v>341</v>
      </c>
      <c r="E856" s="13">
        <v>365</v>
      </c>
      <c r="F856" s="13">
        <v>438</v>
      </c>
      <c r="G856" s="13">
        <v>506</v>
      </c>
      <c r="H856" s="13">
        <v>565</v>
      </c>
      <c r="I856" s="13">
        <v>13640</v>
      </c>
      <c r="J856" s="13">
        <v>15600</v>
      </c>
      <c r="K856" s="13">
        <v>17540</v>
      </c>
      <c r="L856" s="13">
        <v>19480</v>
      </c>
      <c r="M856" s="13">
        <v>21040</v>
      </c>
      <c r="N856" s="16">
        <v>22600</v>
      </c>
      <c r="O856" s="16">
        <v>24160</v>
      </c>
      <c r="P856" s="16">
        <v>25720</v>
      </c>
    </row>
    <row r="857" spans="1:16" x14ac:dyDescent="0.45">
      <c r="A857" s="136" t="s">
        <v>215</v>
      </c>
      <c r="B857" s="136" t="s">
        <v>1641</v>
      </c>
      <c r="C857" s="14">
        <v>1.2</v>
      </c>
      <c r="D857" s="13">
        <v>2625</v>
      </c>
      <c r="E857" s="13">
        <v>2811</v>
      </c>
      <c r="F857" s="13">
        <v>3375</v>
      </c>
      <c r="G857" s="13">
        <v>3897</v>
      </c>
      <c r="H857" s="13">
        <v>4347</v>
      </c>
      <c r="I857" s="13">
        <v>105000</v>
      </c>
      <c r="J857" s="13">
        <v>119880</v>
      </c>
      <c r="K857" s="13">
        <v>135000</v>
      </c>
      <c r="L857" s="13">
        <v>149880</v>
      </c>
      <c r="M857" s="13">
        <v>161880</v>
      </c>
      <c r="N857" s="16">
        <v>173880</v>
      </c>
      <c r="O857" s="16">
        <v>185880</v>
      </c>
      <c r="P857" s="16">
        <v>197880</v>
      </c>
    </row>
    <row r="858" spans="1:16" x14ac:dyDescent="0.45">
      <c r="A858" s="136" t="s">
        <v>215</v>
      </c>
      <c r="B858" s="136" t="s">
        <v>1642</v>
      </c>
      <c r="C858" s="14">
        <v>1.1000000000000001</v>
      </c>
      <c r="D858" s="13">
        <v>2406</v>
      </c>
      <c r="E858" s="13">
        <v>2576</v>
      </c>
      <c r="F858" s="13">
        <v>3093</v>
      </c>
      <c r="G858" s="13">
        <v>3572</v>
      </c>
      <c r="H858" s="13">
        <v>3984</v>
      </c>
      <c r="I858" s="13">
        <v>96250.000000000015</v>
      </c>
      <c r="J858" s="13">
        <v>109890.00000000001</v>
      </c>
      <c r="K858" s="13">
        <v>123750.00000000001</v>
      </c>
      <c r="L858" s="13">
        <v>137390</v>
      </c>
      <c r="M858" s="13">
        <v>148390</v>
      </c>
      <c r="N858" s="16">
        <v>159390</v>
      </c>
      <c r="O858" s="16">
        <v>170390</v>
      </c>
      <c r="P858" s="16">
        <v>181390.00000000003</v>
      </c>
    </row>
    <row r="859" spans="1:16" x14ac:dyDescent="0.45">
      <c r="A859" s="136" t="s">
        <v>215</v>
      </c>
      <c r="B859" s="136" t="s">
        <v>1643</v>
      </c>
      <c r="C859" s="14">
        <v>1</v>
      </c>
      <c r="D859" s="13">
        <v>2187</v>
      </c>
      <c r="E859" s="13">
        <v>2342</v>
      </c>
      <c r="F859" s="13">
        <v>2812</v>
      </c>
      <c r="G859" s="13">
        <v>3247</v>
      </c>
      <c r="H859" s="13">
        <v>3622</v>
      </c>
      <c r="I859" s="13">
        <v>87500</v>
      </c>
      <c r="J859" s="13">
        <v>99900</v>
      </c>
      <c r="K859" s="13">
        <v>112500</v>
      </c>
      <c r="L859" s="13">
        <v>124900</v>
      </c>
      <c r="M859" s="13">
        <v>134900</v>
      </c>
      <c r="N859" s="16">
        <v>144900</v>
      </c>
      <c r="O859" s="16">
        <v>154900</v>
      </c>
      <c r="P859" s="16">
        <v>164900</v>
      </c>
    </row>
    <row r="860" spans="1:16" x14ac:dyDescent="0.45">
      <c r="A860" s="136" t="s">
        <v>215</v>
      </c>
      <c r="B860" s="136" t="s">
        <v>1644</v>
      </c>
      <c r="C860" s="14">
        <v>0.9</v>
      </c>
      <c r="D860" s="13">
        <v>1968</v>
      </c>
      <c r="E860" s="13">
        <v>2108</v>
      </c>
      <c r="F860" s="13">
        <v>2531</v>
      </c>
      <c r="G860" s="13">
        <v>2922</v>
      </c>
      <c r="H860" s="13">
        <v>3260</v>
      </c>
      <c r="I860" s="13">
        <v>78750</v>
      </c>
      <c r="J860" s="13">
        <v>89910</v>
      </c>
      <c r="K860" s="13">
        <v>101250</v>
      </c>
      <c r="L860" s="13">
        <v>112410</v>
      </c>
      <c r="M860" s="13">
        <v>121410</v>
      </c>
      <c r="N860" s="16">
        <v>130410</v>
      </c>
      <c r="O860" s="16">
        <v>139410</v>
      </c>
      <c r="P860" s="16">
        <v>148410</v>
      </c>
    </row>
    <row r="861" spans="1:16" x14ac:dyDescent="0.45">
      <c r="A861" s="136" t="s">
        <v>215</v>
      </c>
      <c r="B861" s="136" t="s">
        <v>1645</v>
      </c>
      <c r="C861" s="14">
        <v>0.8</v>
      </c>
      <c r="D861" s="13">
        <v>1750</v>
      </c>
      <c r="E861" s="13">
        <v>1874</v>
      </c>
      <c r="F861" s="13">
        <v>2250</v>
      </c>
      <c r="G861" s="13">
        <v>2598</v>
      </c>
      <c r="H861" s="13">
        <v>2898</v>
      </c>
      <c r="I861" s="13">
        <v>70000</v>
      </c>
      <c r="J861" s="13">
        <v>79920</v>
      </c>
      <c r="K861" s="13">
        <v>90000</v>
      </c>
      <c r="L861" s="13">
        <v>99920</v>
      </c>
      <c r="M861" s="13">
        <v>107920</v>
      </c>
      <c r="N861" s="16">
        <v>115920</v>
      </c>
      <c r="O861" s="16">
        <v>123920</v>
      </c>
      <c r="P861" s="16">
        <v>131920</v>
      </c>
    </row>
    <row r="862" spans="1:16" x14ac:dyDescent="0.45">
      <c r="A862" s="136" t="s">
        <v>215</v>
      </c>
      <c r="B862" s="136" t="s">
        <v>1646</v>
      </c>
      <c r="C862" s="14">
        <v>0.7</v>
      </c>
      <c r="D862" s="13">
        <v>1531</v>
      </c>
      <c r="E862" s="13">
        <v>1639</v>
      </c>
      <c r="F862" s="13">
        <v>1968</v>
      </c>
      <c r="G862" s="13">
        <v>2273</v>
      </c>
      <c r="H862" s="13">
        <v>2535</v>
      </c>
      <c r="I862" s="13">
        <v>61249.999999999993</v>
      </c>
      <c r="J862" s="13">
        <v>69930</v>
      </c>
      <c r="K862" s="13">
        <v>78750</v>
      </c>
      <c r="L862" s="13">
        <v>87430</v>
      </c>
      <c r="M862" s="13">
        <v>94430</v>
      </c>
      <c r="N862" s="16">
        <v>101430</v>
      </c>
      <c r="O862" s="16">
        <v>108430</v>
      </c>
      <c r="P862" s="16">
        <v>115429.99999999999</v>
      </c>
    </row>
    <row r="863" spans="1:16" x14ac:dyDescent="0.45">
      <c r="A863" s="136" t="s">
        <v>215</v>
      </c>
      <c r="B863" s="136" t="s">
        <v>1647</v>
      </c>
      <c r="C863" s="14">
        <v>0.6</v>
      </c>
      <c r="D863" s="13">
        <v>1312</v>
      </c>
      <c r="E863" s="13">
        <v>1405</v>
      </c>
      <c r="F863" s="13">
        <v>1687</v>
      </c>
      <c r="G863" s="13">
        <v>1948</v>
      </c>
      <c r="H863" s="13">
        <v>2173</v>
      </c>
      <c r="I863" s="13">
        <v>52500</v>
      </c>
      <c r="J863" s="13">
        <v>59940</v>
      </c>
      <c r="K863" s="13">
        <v>67500</v>
      </c>
      <c r="L863" s="13">
        <v>74940</v>
      </c>
      <c r="M863" s="13">
        <v>80940</v>
      </c>
      <c r="N863" s="16">
        <v>86940</v>
      </c>
      <c r="O863" s="16">
        <v>92940</v>
      </c>
      <c r="P863" s="16">
        <v>98940</v>
      </c>
    </row>
    <row r="864" spans="1:16" x14ac:dyDescent="0.45">
      <c r="A864" s="136" t="s">
        <v>215</v>
      </c>
      <c r="B864" s="136" t="s">
        <v>1648</v>
      </c>
      <c r="C864" s="14">
        <v>0.55000000000000004</v>
      </c>
      <c r="D864" s="13">
        <v>1203</v>
      </c>
      <c r="E864" s="13">
        <v>1288</v>
      </c>
      <c r="F864" s="13">
        <v>1546</v>
      </c>
      <c r="G864" s="13">
        <v>1786</v>
      </c>
      <c r="H864" s="13">
        <v>1992</v>
      </c>
      <c r="I864" s="13">
        <v>48125.000000000007</v>
      </c>
      <c r="J864" s="13">
        <v>54945.000000000007</v>
      </c>
      <c r="K864" s="13">
        <v>61875.000000000007</v>
      </c>
      <c r="L864" s="13">
        <v>68695</v>
      </c>
      <c r="M864" s="13">
        <v>74195</v>
      </c>
      <c r="N864" s="16">
        <v>79695</v>
      </c>
      <c r="O864" s="16">
        <v>85195</v>
      </c>
      <c r="P864" s="16">
        <v>90695.000000000015</v>
      </c>
    </row>
    <row r="865" spans="1:16" x14ac:dyDescent="0.45">
      <c r="A865" s="136" t="s">
        <v>215</v>
      </c>
      <c r="B865" s="136" t="s">
        <v>1649</v>
      </c>
      <c r="C865" s="14">
        <v>0.5</v>
      </c>
      <c r="D865" s="13">
        <v>1093</v>
      </c>
      <c r="E865" s="13">
        <v>1171</v>
      </c>
      <c r="F865" s="13">
        <v>1406</v>
      </c>
      <c r="G865" s="13">
        <v>1623</v>
      </c>
      <c r="H865" s="13">
        <v>1811</v>
      </c>
      <c r="I865" s="13">
        <v>43750</v>
      </c>
      <c r="J865" s="13">
        <v>49950</v>
      </c>
      <c r="K865" s="13">
        <v>56250</v>
      </c>
      <c r="L865" s="13">
        <v>62450</v>
      </c>
      <c r="M865" s="13">
        <v>67450</v>
      </c>
      <c r="N865" s="16">
        <v>72450</v>
      </c>
      <c r="O865" s="16">
        <v>77450</v>
      </c>
      <c r="P865" s="16">
        <v>82450</v>
      </c>
    </row>
    <row r="866" spans="1:16" x14ac:dyDescent="0.45">
      <c r="A866" s="136" t="s">
        <v>215</v>
      </c>
      <c r="B866" s="136" t="s">
        <v>1650</v>
      </c>
      <c r="C866" s="14">
        <v>0.45</v>
      </c>
      <c r="D866" s="13">
        <v>984</v>
      </c>
      <c r="E866" s="13">
        <v>1054</v>
      </c>
      <c r="F866" s="13">
        <v>1265</v>
      </c>
      <c r="G866" s="13">
        <v>1461</v>
      </c>
      <c r="H866" s="13">
        <v>1630</v>
      </c>
      <c r="I866" s="13">
        <v>39375</v>
      </c>
      <c r="J866" s="13">
        <v>44955</v>
      </c>
      <c r="K866" s="13">
        <v>50625</v>
      </c>
      <c r="L866" s="13">
        <v>56205</v>
      </c>
      <c r="M866" s="13">
        <v>60705</v>
      </c>
      <c r="N866" s="16">
        <v>65205</v>
      </c>
      <c r="O866" s="16">
        <v>69705</v>
      </c>
      <c r="P866" s="16">
        <v>74205</v>
      </c>
    </row>
    <row r="867" spans="1:16" x14ac:dyDescent="0.45">
      <c r="A867" s="136" t="s">
        <v>215</v>
      </c>
      <c r="B867" s="136" t="s">
        <v>1651</v>
      </c>
      <c r="C867" s="14">
        <v>0.4</v>
      </c>
      <c r="D867" s="13">
        <v>875</v>
      </c>
      <c r="E867" s="13">
        <v>937</v>
      </c>
      <c r="F867" s="13">
        <v>1125</v>
      </c>
      <c r="G867" s="13">
        <v>1299</v>
      </c>
      <c r="H867" s="13">
        <v>1449</v>
      </c>
      <c r="I867" s="13">
        <v>35000</v>
      </c>
      <c r="J867" s="13">
        <v>39960</v>
      </c>
      <c r="K867" s="13">
        <v>45000</v>
      </c>
      <c r="L867" s="13">
        <v>49960</v>
      </c>
      <c r="M867" s="13">
        <v>53960</v>
      </c>
      <c r="N867" s="16">
        <v>57960</v>
      </c>
      <c r="O867" s="16">
        <v>61960</v>
      </c>
      <c r="P867" s="16">
        <v>65960</v>
      </c>
    </row>
    <row r="868" spans="1:16" x14ac:dyDescent="0.45">
      <c r="A868" s="136" t="s">
        <v>215</v>
      </c>
      <c r="B868" s="136" t="s">
        <v>1652</v>
      </c>
      <c r="C868" s="14">
        <v>0.3</v>
      </c>
      <c r="D868" s="13">
        <v>656</v>
      </c>
      <c r="E868" s="13">
        <v>702</v>
      </c>
      <c r="F868" s="13">
        <v>843</v>
      </c>
      <c r="G868" s="13">
        <v>974</v>
      </c>
      <c r="H868" s="13">
        <v>1086</v>
      </c>
      <c r="I868" s="13">
        <v>26250</v>
      </c>
      <c r="J868" s="13">
        <v>29970</v>
      </c>
      <c r="K868" s="13">
        <v>33750</v>
      </c>
      <c r="L868" s="13">
        <v>37470</v>
      </c>
      <c r="M868" s="13">
        <v>40470</v>
      </c>
      <c r="N868" s="16">
        <v>43470</v>
      </c>
      <c r="O868" s="16">
        <v>46470</v>
      </c>
      <c r="P868" s="16">
        <v>49470</v>
      </c>
    </row>
    <row r="869" spans="1:16" x14ac:dyDescent="0.45">
      <c r="A869" s="136" t="s">
        <v>215</v>
      </c>
      <c r="B869" s="136" t="s">
        <v>1653</v>
      </c>
      <c r="C869" s="14">
        <v>0.2</v>
      </c>
      <c r="D869" s="13">
        <v>437</v>
      </c>
      <c r="E869" s="13">
        <v>468</v>
      </c>
      <c r="F869" s="13">
        <v>562</v>
      </c>
      <c r="G869" s="13">
        <v>649</v>
      </c>
      <c r="H869" s="13">
        <v>724</v>
      </c>
      <c r="I869" s="13">
        <v>17500</v>
      </c>
      <c r="J869" s="13">
        <v>19980</v>
      </c>
      <c r="K869" s="13">
        <v>22500</v>
      </c>
      <c r="L869" s="13">
        <v>24980</v>
      </c>
      <c r="M869" s="13">
        <v>26980</v>
      </c>
      <c r="N869" s="16">
        <v>28980</v>
      </c>
      <c r="O869" s="16">
        <v>30980</v>
      </c>
      <c r="P869" s="16">
        <v>32980</v>
      </c>
    </row>
    <row r="870" spans="1:16" x14ac:dyDescent="0.45">
      <c r="A870" s="136" t="s">
        <v>216</v>
      </c>
      <c r="B870" s="136" t="s">
        <v>1654</v>
      </c>
      <c r="C870" s="14">
        <v>1.2</v>
      </c>
      <c r="D870" s="13">
        <v>2046</v>
      </c>
      <c r="E870" s="13">
        <v>2193</v>
      </c>
      <c r="F870" s="13">
        <v>2631</v>
      </c>
      <c r="G870" s="13">
        <v>3039</v>
      </c>
      <c r="H870" s="13">
        <v>3390</v>
      </c>
      <c r="I870" s="13">
        <v>81840</v>
      </c>
      <c r="J870" s="13">
        <v>93600</v>
      </c>
      <c r="K870" s="13">
        <v>105240</v>
      </c>
      <c r="L870" s="13">
        <v>116880</v>
      </c>
      <c r="M870" s="13">
        <v>126240</v>
      </c>
      <c r="N870" s="16">
        <v>135600</v>
      </c>
      <c r="O870" s="16">
        <v>144960</v>
      </c>
      <c r="P870" s="16">
        <v>154320</v>
      </c>
    </row>
    <row r="871" spans="1:16" x14ac:dyDescent="0.45">
      <c r="A871" s="136" t="s">
        <v>216</v>
      </c>
      <c r="B871" s="136" t="s">
        <v>1655</v>
      </c>
      <c r="C871" s="14">
        <v>1.1000000000000001</v>
      </c>
      <c r="D871" s="13">
        <v>1875</v>
      </c>
      <c r="E871" s="13">
        <v>2010</v>
      </c>
      <c r="F871" s="13">
        <v>2411</v>
      </c>
      <c r="G871" s="13">
        <v>2785</v>
      </c>
      <c r="H871" s="13">
        <v>3107</v>
      </c>
      <c r="I871" s="13">
        <v>75020</v>
      </c>
      <c r="J871" s="13">
        <v>85800</v>
      </c>
      <c r="K871" s="13">
        <v>96470.000000000015</v>
      </c>
      <c r="L871" s="13">
        <v>107140.00000000001</v>
      </c>
      <c r="M871" s="13">
        <v>115720.00000000001</v>
      </c>
      <c r="N871" s="16">
        <v>124300.00000000001</v>
      </c>
      <c r="O871" s="16">
        <v>132880</v>
      </c>
      <c r="P871" s="16">
        <v>141460</v>
      </c>
    </row>
    <row r="872" spans="1:16" x14ac:dyDescent="0.45">
      <c r="A872" s="136" t="s">
        <v>216</v>
      </c>
      <c r="B872" s="136" t="s">
        <v>1656</v>
      </c>
      <c r="C872" s="14">
        <v>1</v>
      </c>
      <c r="D872" s="13">
        <v>1705</v>
      </c>
      <c r="E872" s="13">
        <v>1827</v>
      </c>
      <c r="F872" s="13">
        <v>2192</v>
      </c>
      <c r="G872" s="13">
        <v>2532</v>
      </c>
      <c r="H872" s="13">
        <v>2825</v>
      </c>
      <c r="I872" s="13">
        <v>68200</v>
      </c>
      <c r="J872" s="13">
        <v>78000</v>
      </c>
      <c r="K872" s="13">
        <v>87700</v>
      </c>
      <c r="L872" s="13">
        <v>97400</v>
      </c>
      <c r="M872" s="13">
        <v>105200</v>
      </c>
      <c r="N872" s="16">
        <v>113000</v>
      </c>
      <c r="O872" s="16">
        <v>120800</v>
      </c>
      <c r="P872" s="16">
        <v>128600</v>
      </c>
    </row>
    <row r="873" spans="1:16" x14ac:dyDescent="0.45">
      <c r="A873" s="136" t="s">
        <v>216</v>
      </c>
      <c r="B873" s="136" t="s">
        <v>1657</v>
      </c>
      <c r="C873" s="14">
        <v>0.9</v>
      </c>
      <c r="D873" s="13">
        <v>1534</v>
      </c>
      <c r="E873" s="13">
        <v>1644</v>
      </c>
      <c r="F873" s="13">
        <v>1973</v>
      </c>
      <c r="G873" s="13">
        <v>2279</v>
      </c>
      <c r="H873" s="13">
        <v>2542</v>
      </c>
      <c r="I873" s="13">
        <v>61380</v>
      </c>
      <c r="J873" s="13">
        <v>70200</v>
      </c>
      <c r="K873" s="13">
        <v>78930</v>
      </c>
      <c r="L873" s="13">
        <v>87660</v>
      </c>
      <c r="M873" s="13">
        <v>94680</v>
      </c>
      <c r="N873" s="16">
        <v>101700</v>
      </c>
      <c r="O873" s="16">
        <v>108720</v>
      </c>
      <c r="P873" s="16">
        <v>115740</v>
      </c>
    </row>
    <row r="874" spans="1:16" x14ac:dyDescent="0.45">
      <c r="A874" s="136" t="s">
        <v>216</v>
      </c>
      <c r="B874" s="136" t="s">
        <v>1658</v>
      </c>
      <c r="C874" s="14">
        <v>0.8</v>
      </c>
      <c r="D874" s="13">
        <v>1364</v>
      </c>
      <c r="E874" s="13">
        <v>1462</v>
      </c>
      <c r="F874" s="13">
        <v>1754</v>
      </c>
      <c r="G874" s="13">
        <v>2026</v>
      </c>
      <c r="H874" s="13">
        <v>2260</v>
      </c>
      <c r="I874" s="13">
        <v>54560</v>
      </c>
      <c r="J874" s="13">
        <v>62400</v>
      </c>
      <c r="K874" s="13">
        <v>70160</v>
      </c>
      <c r="L874" s="13">
        <v>77920</v>
      </c>
      <c r="M874" s="13">
        <v>84160</v>
      </c>
      <c r="N874" s="16">
        <v>90400</v>
      </c>
      <c r="O874" s="16">
        <v>96640</v>
      </c>
      <c r="P874" s="16">
        <v>102880</v>
      </c>
    </row>
    <row r="875" spans="1:16" x14ac:dyDescent="0.45">
      <c r="A875" s="136" t="s">
        <v>216</v>
      </c>
      <c r="B875" s="136" t="s">
        <v>1659</v>
      </c>
      <c r="C875" s="14">
        <v>0.7</v>
      </c>
      <c r="D875" s="13">
        <v>1193</v>
      </c>
      <c r="E875" s="13">
        <v>1279</v>
      </c>
      <c r="F875" s="13">
        <v>1534</v>
      </c>
      <c r="G875" s="13">
        <v>1772</v>
      </c>
      <c r="H875" s="13">
        <v>1977</v>
      </c>
      <c r="I875" s="13">
        <v>47740</v>
      </c>
      <c r="J875" s="13">
        <v>54600</v>
      </c>
      <c r="K875" s="13">
        <v>61389.999999999993</v>
      </c>
      <c r="L875" s="13">
        <v>68180</v>
      </c>
      <c r="M875" s="13">
        <v>73640</v>
      </c>
      <c r="N875" s="16">
        <v>79100</v>
      </c>
      <c r="O875" s="16">
        <v>84560</v>
      </c>
      <c r="P875" s="16">
        <v>90020</v>
      </c>
    </row>
    <row r="876" spans="1:16" x14ac:dyDescent="0.45">
      <c r="A876" s="136" t="s">
        <v>216</v>
      </c>
      <c r="B876" s="136" t="s">
        <v>1660</v>
      </c>
      <c r="C876" s="14">
        <v>0.6</v>
      </c>
      <c r="D876" s="13">
        <v>1023</v>
      </c>
      <c r="E876" s="13">
        <v>1096</v>
      </c>
      <c r="F876" s="13">
        <v>1315</v>
      </c>
      <c r="G876" s="13">
        <v>1519</v>
      </c>
      <c r="H876" s="13">
        <v>1695</v>
      </c>
      <c r="I876" s="13">
        <v>40920</v>
      </c>
      <c r="J876" s="13">
        <v>46800</v>
      </c>
      <c r="K876" s="13">
        <v>52620</v>
      </c>
      <c r="L876" s="13">
        <v>58440</v>
      </c>
      <c r="M876" s="13">
        <v>63120</v>
      </c>
      <c r="N876" s="16">
        <v>67800</v>
      </c>
      <c r="O876" s="16">
        <v>72480</v>
      </c>
      <c r="P876" s="16">
        <v>77160</v>
      </c>
    </row>
    <row r="877" spans="1:16" x14ac:dyDescent="0.45">
      <c r="A877" s="136" t="s">
        <v>216</v>
      </c>
      <c r="B877" s="136" t="s">
        <v>1661</v>
      </c>
      <c r="C877" s="14">
        <v>0.55000000000000004</v>
      </c>
      <c r="D877" s="13">
        <v>937</v>
      </c>
      <c r="E877" s="13">
        <v>1005</v>
      </c>
      <c r="F877" s="13">
        <v>1205</v>
      </c>
      <c r="G877" s="13">
        <v>1392</v>
      </c>
      <c r="H877" s="13">
        <v>1553</v>
      </c>
      <c r="I877" s="13">
        <v>37510</v>
      </c>
      <c r="J877" s="13">
        <v>42900</v>
      </c>
      <c r="K877" s="13">
        <v>48235.000000000007</v>
      </c>
      <c r="L877" s="13">
        <v>53570.000000000007</v>
      </c>
      <c r="M877" s="13">
        <v>57860.000000000007</v>
      </c>
      <c r="N877" s="16">
        <v>62150.000000000007</v>
      </c>
      <c r="O877" s="16">
        <v>66440</v>
      </c>
      <c r="P877" s="16">
        <v>70730</v>
      </c>
    </row>
    <row r="878" spans="1:16" x14ac:dyDescent="0.45">
      <c r="A878" s="136" t="s">
        <v>216</v>
      </c>
      <c r="B878" s="136" t="s">
        <v>1662</v>
      </c>
      <c r="C878" s="14">
        <v>0.5</v>
      </c>
      <c r="D878" s="13">
        <v>852</v>
      </c>
      <c r="E878" s="13">
        <v>913</v>
      </c>
      <c r="F878" s="13">
        <v>1096</v>
      </c>
      <c r="G878" s="13">
        <v>1266</v>
      </c>
      <c r="H878" s="13">
        <v>1412</v>
      </c>
      <c r="I878" s="13">
        <v>34100</v>
      </c>
      <c r="J878" s="13">
        <v>39000</v>
      </c>
      <c r="K878" s="13">
        <v>43850</v>
      </c>
      <c r="L878" s="13">
        <v>48700</v>
      </c>
      <c r="M878" s="13">
        <v>52600</v>
      </c>
      <c r="N878" s="16">
        <v>56500</v>
      </c>
      <c r="O878" s="16">
        <v>60400</v>
      </c>
      <c r="P878" s="16">
        <v>64300</v>
      </c>
    </row>
    <row r="879" spans="1:16" x14ac:dyDescent="0.45">
      <c r="A879" s="136" t="s">
        <v>216</v>
      </c>
      <c r="B879" s="136" t="s">
        <v>1663</v>
      </c>
      <c r="C879" s="14">
        <v>0.45</v>
      </c>
      <c r="D879" s="13">
        <v>767</v>
      </c>
      <c r="E879" s="13">
        <v>822</v>
      </c>
      <c r="F879" s="13">
        <v>986</v>
      </c>
      <c r="G879" s="13">
        <v>1139</v>
      </c>
      <c r="H879" s="13">
        <v>1271</v>
      </c>
      <c r="I879" s="13">
        <v>30690</v>
      </c>
      <c r="J879" s="13">
        <v>35100</v>
      </c>
      <c r="K879" s="13">
        <v>39465</v>
      </c>
      <c r="L879" s="13">
        <v>43830</v>
      </c>
      <c r="M879" s="13">
        <v>47340</v>
      </c>
      <c r="N879" s="16">
        <v>50850</v>
      </c>
      <c r="O879" s="16">
        <v>54360</v>
      </c>
      <c r="P879" s="16">
        <v>57870</v>
      </c>
    </row>
    <row r="880" spans="1:16" x14ac:dyDescent="0.45">
      <c r="A880" s="136" t="s">
        <v>216</v>
      </c>
      <c r="B880" s="136" t="s">
        <v>1664</v>
      </c>
      <c r="C880" s="14">
        <v>0.4</v>
      </c>
      <c r="D880" s="13">
        <v>682</v>
      </c>
      <c r="E880" s="13">
        <v>731</v>
      </c>
      <c r="F880" s="13">
        <v>877</v>
      </c>
      <c r="G880" s="13">
        <v>1013</v>
      </c>
      <c r="H880" s="13">
        <v>1130</v>
      </c>
      <c r="I880" s="13">
        <v>27280</v>
      </c>
      <c r="J880" s="13">
        <v>31200</v>
      </c>
      <c r="K880" s="13">
        <v>35080</v>
      </c>
      <c r="L880" s="13">
        <v>38960</v>
      </c>
      <c r="M880" s="13">
        <v>42080</v>
      </c>
      <c r="N880" s="16">
        <v>45200</v>
      </c>
      <c r="O880" s="16">
        <v>48320</v>
      </c>
      <c r="P880" s="16">
        <v>51440</v>
      </c>
    </row>
    <row r="881" spans="1:16" x14ac:dyDescent="0.45">
      <c r="A881" s="136" t="s">
        <v>216</v>
      </c>
      <c r="B881" s="136" t="s">
        <v>1665</v>
      </c>
      <c r="C881" s="14">
        <v>0.3</v>
      </c>
      <c r="D881" s="13">
        <v>511</v>
      </c>
      <c r="E881" s="13">
        <v>548</v>
      </c>
      <c r="F881" s="13">
        <v>657</v>
      </c>
      <c r="G881" s="13">
        <v>759</v>
      </c>
      <c r="H881" s="13">
        <v>847</v>
      </c>
      <c r="I881" s="13">
        <v>20460</v>
      </c>
      <c r="J881" s="13">
        <v>23400</v>
      </c>
      <c r="K881" s="13">
        <v>26310</v>
      </c>
      <c r="L881" s="13">
        <v>29220</v>
      </c>
      <c r="M881" s="13">
        <v>31560</v>
      </c>
      <c r="N881" s="16">
        <v>33900</v>
      </c>
      <c r="O881" s="16">
        <v>36240</v>
      </c>
      <c r="P881" s="16">
        <v>38580</v>
      </c>
    </row>
    <row r="882" spans="1:16" x14ac:dyDescent="0.45">
      <c r="A882" s="136" t="s">
        <v>216</v>
      </c>
      <c r="B882" s="136" t="s">
        <v>1666</v>
      </c>
      <c r="C882" s="14">
        <v>0.2</v>
      </c>
      <c r="D882" s="13">
        <v>341</v>
      </c>
      <c r="E882" s="13">
        <v>365</v>
      </c>
      <c r="F882" s="13">
        <v>438</v>
      </c>
      <c r="G882" s="13">
        <v>506</v>
      </c>
      <c r="H882" s="13">
        <v>565</v>
      </c>
      <c r="I882" s="13">
        <v>13640</v>
      </c>
      <c r="J882" s="13">
        <v>15600</v>
      </c>
      <c r="K882" s="13">
        <v>17540</v>
      </c>
      <c r="L882" s="13">
        <v>19480</v>
      </c>
      <c r="M882" s="13">
        <v>21040</v>
      </c>
      <c r="N882" s="16">
        <v>22600</v>
      </c>
      <c r="O882" s="16">
        <v>24160</v>
      </c>
      <c r="P882" s="16">
        <v>25720</v>
      </c>
    </row>
  </sheetData>
  <mergeCells count="2">
    <mergeCell ref="A1:H1"/>
    <mergeCell ref="I1:P1"/>
  </mergeCells>
  <conditionalFormatting sqref="A3:C882">
    <cfRule type="expression" dxfId="24" priority="1">
      <formula>MOD(ROW(),2)=1</formula>
    </cfRule>
  </conditionalFormatting>
  <conditionalFormatting sqref="D3:P882">
    <cfRule type="expression" dxfId="23" priority="2">
      <formula>MOD(ROW(),2)=1</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B5094-CC3B-441E-8F27-E57A8189F206}">
  <sheetPr>
    <tabColor theme="9" tint="0.39997558519241921"/>
  </sheetPr>
  <dimension ref="A1:Q82"/>
  <sheetViews>
    <sheetView zoomScaleNormal="100" workbookViewId="0">
      <selection activeCell="B8" sqref="B8"/>
    </sheetView>
  </sheetViews>
  <sheetFormatPr defaultColWidth="8.86328125" defaultRowHeight="14.25" x14ac:dyDescent="0.45"/>
  <cols>
    <col min="1" max="1" width="39.3984375" style="54" customWidth="1"/>
    <col min="2" max="3" width="19.3984375" style="54" customWidth="1"/>
    <col min="4" max="4" width="18.73046875" style="54" customWidth="1"/>
    <col min="5" max="5" width="21.1328125" style="54" customWidth="1"/>
    <col min="6" max="6" width="12.59765625" style="54" hidden="1" customWidth="1"/>
    <col min="7" max="23" width="12.59765625" style="54" customWidth="1"/>
    <col min="24" max="16384" width="8.86328125" style="54"/>
  </cols>
  <sheetData>
    <row r="1" spans="1:17" s="62" customFormat="1" ht="30" customHeight="1" x14ac:dyDescent="0.45">
      <c r="A1" s="63" t="s">
        <v>217</v>
      </c>
      <c r="B1" s="63"/>
      <c r="C1" s="63"/>
      <c r="D1" s="63"/>
      <c r="E1" s="63"/>
      <c r="F1" s="63"/>
      <c r="G1" s="63"/>
      <c r="H1" s="63"/>
      <c r="I1" s="63"/>
      <c r="J1" s="63"/>
      <c r="K1" s="63"/>
      <c r="L1" s="63"/>
      <c r="M1" s="63"/>
      <c r="N1" s="63"/>
      <c r="O1" s="63"/>
      <c r="P1" s="63"/>
      <c r="Q1" s="63"/>
    </row>
    <row r="2" spans="1:17" ht="18.75" customHeight="1" x14ac:dyDescent="0.65">
      <c r="A2" s="413" t="s">
        <v>1686</v>
      </c>
      <c r="B2" s="81"/>
      <c r="C2" s="81"/>
      <c r="D2" s="81"/>
      <c r="E2" s="81"/>
      <c r="F2" s="81"/>
      <c r="G2" s="81"/>
      <c r="H2" s="81"/>
      <c r="I2" s="81"/>
      <c r="J2" s="81"/>
      <c r="K2" s="81"/>
      <c r="L2" s="81"/>
      <c r="M2" s="81"/>
      <c r="N2" s="81"/>
      <c r="O2" s="81"/>
      <c r="P2" s="81"/>
      <c r="Q2" s="81"/>
    </row>
    <row r="3" spans="1:17" ht="21" x14ac:dyDescent="0.65">
      <c r="A3" s="95" t="s">
        <v>218</v>
      </c>
    </row>
    <row r="4" spans="1:17" ht="18" customHeight="1" x14ac:dyDescent="0.45">
      <c r="A4" s="96" t="s">
        <v>219</v>
      </c>
      <c r="B4" s="98" t="s">
        <v>220</v>
      </c>
      <c r="C4" s="64" t="s">
        <v>1687</v>
      </c>
      <c r="D4" s="94"/>
      <c r="E4" s="94"/>
    </row>
    <row r="5" spans="1:17" ht="15" customHeight="1" x14ac:dyDescent="0.45">
      <c r="A5" s="57" t="s">
        <v>387</v>
      </c>
      <c r="B5" s="83">
        <f>'Unit Mix and Rents'!G77</f>
        <v>0</v>
      </c>
      <c r="C5" s="100">
        <v>0</v>
      </c>
      <c r="F5" s="366" t="str">
        <f>_xlfn.CONCAT(IF(B5&lt;&gt;C5,"Gross Rents",""),IF(B5&gt;C5,_xlfn.CONCAT(" Increased by ",TEXT(ABS(B5-C5),"$##,###,###"),". "),IF(B5&lt;C5,_xlfn.CONCAT(" Decreased by ",TEXT(ABS(B5-C5),"$##,###,###"),". "),"")))</f>
        <v/>
      </c>
    </row>
    <row r="7" spans="1:17" ht="15.4" x14ac:dyDescent="0.45">
      <c r="A7" s="96" t="s">
        <v>363</v>
      </c>
      <c r="B7" s="97" t="s">
        <v>220</v>
      </c>
      <c r="C7" s="64" t="s">
        <v>1687</v>
      </c>
      <c r="D7" s="97" t="s">
        <v>221</v>
      </c>
    </row>
    <row r="8" spans="1:17" x14ac:dyDescent="0.45">
      <c r="A8" s="434" t="s">
        <v>222</v>
      </c>
      <c r="B8" s="100">
        <v>0</v>
      </c>
      <c r="C8" s="100">
        <v>0</v>
      </c>
      <c r="D8" s="84" t="e">
        <f>B8/'Unit Mix and Rents'!$B$3</f>
        <v>#DIV/0!</v>
      </c>
      <c r="F8" s="366" t="str">
        <f>_xlfn.CONCAT(IF(B8&lt;&gt;C8,A8,""),IF(B8&gt;C8,_xlfn.CONCAT(" Increased by ",TEXT(ABS(B8-C8),"$##,###,###"),". "),IF(B8&lt;C8,_xlfn.CONCAT(" Decreased by ",TEXT(ABS(B8-C8),"$##,###,###"),". "),"")))</f>
        <v/>
      </c>
    </row>
    <row r="9" spans="1:17" x14ac:dyDescent="0.45">
      <c r="A9" s="434" t="s">
        <v>223</v>
      </c>
      <c r="B9" s="103">
        <v>0</v>
      </c>
      <c r="C9" s="103">
        <v>0</v>
      </c>
      <c r="D9" s="84" t="e">
        <f>B9/'Unit Mix and Rents'!$B$3</f>
        <v>#DIV/0!</v>
      </c>
      <c r="F9" s="366" t="str">
        <f t="shared" ref="F9:F13" si="0">_xlfn.CONCAT(IF(B9&lt;&gt;C9,A9,""),IF(B9&gt;C9,_xlfn.CONCAT(" Increased by ",TEXT(ABS(B9-C9),"$##,###,###"),". "),IF(B9&lt;C9,_xlfn.CONCAT(" Decreased by ",TEXT(ABS(B9-C9),"$##,###,###"),". "),"")))</f>
        <v/>
      </c>
    </row>
    <row r="10" spans="1:17" x14ac:dyDescent="0.45">
      <c r="A10" s="438" t="s">
        <v>388</v>
      </c>
      <c r="B10" s="104">
        <v>0</v>
      </c>
      <c r="C10" s="104">
        <v>0</v>
      </c>
      <c r="D10" s="84" t="e">
        <f>B10/'Unit Mix and Rents'!$B$3</f>
        <v>#DIV/0!</v>
      </c>
      <c r="F10" s="366" t="str">
        <f t="shared" si="0"/>
        <v/>
      </c>
    </row>
    <row r="11" spans="1:17" x14ac:dyDescent="0.45">
      <c r="A11" s="438" t="str">
        <f>"Other (Specify)"</f>
        <v>Other (Specify)</v>
      </c>
      <c r="B11" s="104">
        <v>0</v>
      </c>
      <c r="C11" s="104">
        <v>0</v>
      </c>
      <c r="D11" s="84" t="e">
        <f>B11/'Unit Mix and Rents'!$B$3</f>
        <v>#DIV/0!</v>
      </c>
      <c r="F11" s="366" t="str">
        <f t="shared" si="0"/>
        <v/>
      </c>
    </row>
    <row r="13" spans="1:17" x14ac:dyDescent="0.45">
      <c r="A13" s="57" t="s">
        <v>224</v>
      </c>
      <c r="B13" s="83">
        <f>SUM(B5,B8:B11)</f>
        <v>0</v>
      </c>
      <c r="C13" s="83">
        <f>SUM(C5,C8:C11)</f>
        <v>0</v>
      </c>
      <c r="F13" s="366" t="str">
        <f t="shared" si="0"/>
        <v/>
      </c>
    </row>
    <row r="15" spans="1:17" x14ac:dyDescent="0.45">
      <c r="A15" s="85" t="s">
        <v>225</v>
      </c>
      <c r="B15" s="99">
        <v>7.0000000000000007E-2</v>
      </c>
      <c r="C15" s="99">
        <v>7.0000000000000007E-2</v>
      </c>
      <c r="D15" s="68" t="s">
        <v>433</v>
      </c>
    </row>
    <row r="16" spans="1:17" x14ac:dyDescent="0.45">
      <c r="A16" s="86" t="s">
        <v>226</v>
      </c>
      <c r="B16" s="87">
        <f>-B13*B15</f>
        <v>0</v>
      </c>
      <c r="C16" s="87">
        <f>-C13*C15</f>
        <v>0</v>
      </c>
      <c r="F16" s="366" t="str">
        <f>_xlfn.CONCAT(IF(B16&lt;&gt;C16,"Vacancy",""),IF(B16&gt;C16,_xlfn.CONCAT(" Increased by ",TEXT(ABS(B16-C16),"$##,###,###"),". "),IF(B16&lt;C16,_xlfn.CONCAT(" Decreased by ",TEXT(ABS(B16-C16),"$##,###,###"),". "),"")))</f>
        <v/>
      </c>
    </row>
    <row r="18" spans="1:6" x14ac:dyDescent="0.45">
      <c r="A18" s="76" t="s">
        <v>44</v>
      </c>
      <c r="B18" s="88">
        <f>B13+B16</f>
        <v>0</v>
      </c>
      <c r="C18" s="88">
        <f>C13+C16</f>
        <v>0</v>
      </c>
      <c r="F18" s="366" t="str">
        <f>_xlfn.CONCAT(IF(B18&lt;&gt;C18,"Vacancy",""),IF(B18&gt;C18,_xlfn.CONCAT(" Increased by ",TEXT(ABS(B18-C18),"$##,###,###"),". "),IF(B18&lt;C18,_xlfn.CONCAT(" Decreased by ",TEXT(ABS(B18-C18),"$##,###,###"),". "),"")))</f>
        <v/>
      </c>
    </row>
    <row r="20" spans="1:6" ht="21" x14ac:dyDescent="0.65">
      <c r="A20" s="82" t="s">
        <v>362</v>
      </c>
    </row>
    <row r="21" spans="1:6" ht="15.4" x14ac:dyDescent="0.45">
      <c r="A21" s="64" t="s">
        <v>227</v>
      </c>
      <c r="B21" s="64" t="s">
        <v>220</v>
      </c>
      <c r="C21" s="64" t="s">
        <v>1687</v>
      </c>
      <c r="D21" s="64" t="s">
        <v>221</v>
      </c>
    </row>
    <row r="22" spans="1:6" x14ac:dyDescent="0.45">
      <c r="A22" s="434" t="s">
        <v>228</v>
      </c>
      <c r="B22" s="100">
        <v>0</v>
      </c>
      <c r="C22" s="100">
        <v>0</v>
      </c>
      <c r="D22" s="84" t="e">
        <f>B22/'Unit Mix and Rents'!$B$3</f>
        <v>#DIV/0!</v>
      </c>
      <c r="F22" s="366" t="str">
        <f>_xlfn.CONCAT(IF(B22&lt;&gt;C22,A22,""),IF(B22&gt;C22,_xlfn.CONCAT(" Increased by ",TEXT(ABS(B22-C22),"$##,###,###"),". "),IF(B22&lt;C22,_xlfn.CONCAT(" Decreased by ",TEXT(ABS(B22-C22),"$##,###,###"),". "),"")))</f>
        <v/>
      </c>
    </row>
    <row r="23" spans="1:6" x14ac:dyDescent="0.45">
      <c r="A23" s="434" t="s">
        <v>229</v>
      </c>
      <c r="B23" s="100">
        <v>0</v>
      </c>
      <c r="C23" s="100">
        <v>0</v>
      </c>
      <c r="D23" s="84" t="e">
        <f>B23/'Unit Mix and Rents'!$B$3</f>
        <v>#DIV/0!</v>
      </c>
      <c r="F23" s="366" t="str">
        <f t="shared" ref="F23:F72" si="1">_xlfn.CONCAT(IF(B23&lt;&gt;C23,A23,""),IF(B23&gt;C23,_xlfn.CONCAT(" Increased by ",TEXT(ABS(B23-C23),"$##,###,###"),". "),IF(B23&lt;C23,_xlfn.CONCAT(" Decreased by ",TEXT(ABS(B23-C23),"$##,###,###"),". "),"")))</f>
        <v/>
      </c>
    </row>
    <row r="24" spans="1:6" x14ac:dyDescent="0.45">
      <c r="A24" s="434" t="s">
        <v>230</v>
      </c>
      <c r="B24" s="100">
        <v>0</v>
      </c>
      <c r="C24" s="100">
        <v>0</v>
      </c>
      <c r="D24" s="84" t="e">
        <f>B24/'Unit Mix and Rents'!$B$3</f>
        <v>#DIV/0!</v>
      </c>
      <c r="F24" s="366" t="str">
        <f t="shared" si="1"/>
        <v/>
      </c>
    </row>
    <row r="25" spans="1:6" x14ac:dyDescent="0.45">
      <c r="A25" s="434" t="s">
        <v>231</v>
      </c>
      <c r="B25" s="100">
        <v>0</v>
      </c>
      <c r="C25" s="100">
        <v>0</v>
      </c>
      <c r="D25" s="84" t="e">
        <f>B25/'Unit Mix and Rents'!$B$3</f>
        <v>#DIV/0!</v>
      </c>
      <c r="F25" s="366" t="str">
        <f t="shared" si="1"/>
        <v/>
      </c>
    </row>
    <row r="26" spans="1:6" x14ac:dyDescent="0.45">
      <c r="A26" s="434" t="s">
        <v>232</v>
      </c>
      <c r="B26" s="100">
        <v>0</v>
      </c>
      <c r="C26" s="100">
        <v>0</v>
      </c>
      <c r="D26" s="84" t="e">
        <f>B26/'Unit Mix and Rents'!$B$3</f>
        <v>#DIV/0!</v>
      </c>
      <c r="F26" s="366" t="str">
        <f t="shared" si="1"/>
        <v/>
      </c>
    </row>
    <row r="27" spans="1:6" x14ac:dyDescent="0.45">
      <c r="A27" s="434" t="s">
        <v>233</v>
      </c>
      <c r="B27" s="100">
        <v>0</v>
      </c>
      <c r="C27" s="100">
        <v>0</v>
      </c>
      <c r="D27" s="84" t="e">
        <f>B27/'Unit Mix and Rents'!$B$3</f>
        <v>#DIV/0!</v>
      </c>
      <c r="F27" s="366" t="str">
        <f t="shared" si="1"/>
        <v/>
      </c>
    </row>
    <row r="28" spans="1:6" x14ac:dyDescent="0.45">
      <c r="A28" s="434" t="s">
        <v>234</v>
      </c>
      <c r="B28" s="100">
        <v>0</v>
      </c>
      <c r="C28" s="100">
        <v>0</v>
      </c>
      <c r="D28" s="84" t="e">
        <f>B28/'Unit Mix and Rents'!$B$3</f>
        <v>#DIV/0!</v>
      </c>
      <c r="F28" s="366" t="str">
        <f t="shared" si="1"/>
        <v/>
      </c>
    </row>
    <row r="29" spans="1:6" x14ac:dyDescent="0.45">
      <c r="A29" s="434" t="s">
        <v>235</v>
      </c>
      <c r="B29" s="100">
        <v>0</v>
      </c>
      <c r="C29" s="100">
        <v>0</v>
      </c>
      <c r="D29" s="84" t="e">
        <f>B29/'Unit Mix and Rents'!$B$3</f>
        <v>#DIV/0!</v>
      </c>
      <c r="F29" s="366" t="str">
        <f t="shared" si="1"/>
        <v/>
      </c>
    </row>
    <row r="30" spans="1:6" x14ac:dyDescent="0.45">
      <c r="A30" s="434" t="s">
        <v>236</v>
      </c>
      <c r="B30" s="100">
        <v>0</v>
      </c>
      <c r="C30" s="100">
        <v>0</v>
      </c>
      <c r="D30" s="84" t="e">
        <f>B30/'Unit Mix and Rents'!$B$3</f>
        <v>#DIV/0!</v>
      </c>
      <c r="F30" s="366" t="str">
        <f t="shared" si="1"/>
        <v/>
      </c>
    </row>
    <row r="31" spans="1:6" x14ac:dyDescent="0.45">
      <c r="A31" s="434" t="s">
        <v>237</v>
      </c>
      <c r="B31" s="100">
        <v>0</v>
      </c>
      <c r="C31" s="100">
        <v>0</v>
      </c>
      <c r="D31" s="84" t="e">
        <f>B31/'Unit Mix and Rents'!$B$3</f>
        <v>#DIV/0!</v>
      </c>
      <c r="F31" s="366" t="str">
        <f t="shared" si="1"/>
        <v/>
      </c>
    </row>
    <row r="32" spans="1:6" x14ac:dyDescent="0.45">
      <c r="A32" s="437" t="str">
        <f>"Other (Specify)"</f>
        <v>Other (Specify)</v>
      </c>
      <c r="B32" s="101">
        <v>0</v>
      </c>
      <c r="C32" s="101">
        <v>0</v>
      </c>
      <c r="D32" s="84" t="e">
        <f>B32/'Unit Mix and Rents'!$B$3</f>
        <v>#DIV/0!</v>
      </c>
      <c r="F32" s="366" t="str">
        <f t="shared" si="1"/>
        <v/>
      </c>
    </row>
    <row r="33" spans="1:6" x14ac:dyDescent="0.45">
      <c r="A33" s="437" t="str">
        <f t="shared" ref="A33:A34" si="2">"Other (Specify)"</f>
        <v>Other (Specify)</v>
      </c>
      <c r="B33" s="100">
        <v>0</v>
      </c>
      <c r="C33" s="100">
        <v>0</v>
      </c>
      <c r="D33" s="84" t="e">
        <f>B33/'Unit Mix and Rents'!$B$3</f>
        <v>#DIV/0!</v>
      </c>
      <c r="F33" s="366" t="str">
        <f t="shared" si="1"/>
        <v/>
      </c>
    </row>
    <row r="34" spans="1:6" x14ac:dyDescent="0.45">
      <c r="A34" s="437" t="str">
        <f t="shared" si="2"/>
        <v>Other (Specify)</v>
      </c>
      <c r="B34" s="100">
        <v>0</v>
      </c>
      <c r="C34" s="100">
        <v>0</v>
      </c>
      <c r="D34" s="84" t="e">
        <f>B34/'Unit Mix and Rents'!$B$3</f>
        <v>#DIV/0!</v>
      </c>
      <c r="F34" s="366" t="str">
        <f t="shared" si="1"/>
        <v/>
      </c>
    </row>
    <row r="35" spans="1:6" x14ac:dyDescent="0.45">
      <c r="A35" s="439" t="s">
        <v>238</v>
      </c>
      <c r="B35" s="75">
        <f>SUM(B22:B34)</f>
        <v>0</v>
      </c>
      <c r="C35" s="75">
        <f>SUM(C22:C34)</f>
        <v>0</v>
      </c>
      <c r="D35" s="84" t="e">
        <f>B35/'Unit Mix and Rents'!$B$3</f>
        <v>#DIV/0!</v>
      </c>
      <c r="F35" s="366" t="str">
        <f t="shared" si="1"/>
        <v/>
      </c>
    </row>
    <row r="36" spans="1:6" ht="15.4" x14ac:dyDescent="0.45">
      <c r="A36" s="64" t="s">
        <v>239</v>
      </c>
      <c r="B36" s="105"/>
      <c r="C36" s="105"/>
      <c r="D36" s="105"/>
      <c r="F36" s="366"/>
    </row>
    <row r="37" spans="1:6" x14ac:dyDescent="0.45">
      <c r="A37" s="434" t="s">
        <v>240</v>
      </c>
      <c r="B37" s="100">
        <v>0</v>
      </c>
      <c r="C37" s="100">
        <v>0</v>
      </c>
      <c r="D37" s="84" t="e">
        <f>B37/'Unit Mix and Rents'!$B$3</f>
        <v>#DIV/0!</v>
      </c>
      <c r="F37" s="366" t="str">
        <f t="shared" si="1"/>
        <v/>
      </c>
    </row>
    <row r="38" spans="1:6" x14ac:dyDescent="0.45">
      <c r="A38" s="434" t="s">
        <v>241</v>
      </c>
      <c r="B38" s="100">
        <v>0</v>
      </c>
      <c r="C38" s="100">
        <v>0</v>
      </c>
      <c r="D38" s="84" t="e">
        <f>B38/'Unit Mix and Rents'!$B$3</f>
        <v>#DIV/0!</v>
      </c>
      <c r="F38" s="366" t="str">
        <f t="shared" si="1"/>
        <v/>
      </c>
    </row>
    <row r="39" spans="1:6" x14ac:dyDescent="0.45">
      <c r="A39" s="434" t="s">
        <v>242</v>
      </c>
      <c r="B39" s="100">
        <v>0</v>
      </c>
      <c r="C39" s="100">
        <v>0</v>
      </c>
      <c r="D39" s="84" t="e">
        <f>B39/'Unit Mix and Rents'!$B$3</f>
        <v>#DIV/0!</v>
      </c>
      <c r="F39" s="366" t="str">
        <f t="shared" si="1"/>
        <v/>
      </c>
    </row>
    <row r="40" spans="1:6" x14ac:dyDescent="0.45">
      <c r="A40" s="434" t="s">
        <v>243</v>
      </c>
      <c r="B40" s="100">
        <v>0</v>
      </c>
      <c r="C40" s="100">
        <v>0</v>
      </c>
      <c r="D40" s="84" t="e">
        <f>B40/'Unit Mix and Rents'!$B$3</f>
        <v>#DIV/0!</v>
      </c>
      <c r="F40" s="366" t="str">
        <f t="shared" si="1"/>
        <v/>
      </c>
    </row>
    <row r="41" spans="1:6" x14ac:dyDescent="0.45">
      <c r="A41" s="434" t="s">
        <v>112</v>
      </c>
      <c r="B41" s="100">
        <v>0</v>
      </c>
      <c r="C41" s="100">
        <v>0</v>
      </c>
      <c r="D41" s="84" t="e">
        <f>B41/'Unit Mix and Rents'!$B$3</f>
        <v>#DIV/0!</v>
      </c>
      <c r="F41" s="366" t="str">
        <f t="shared" si="1"/>
        <v/>
      </c>
    </row>
    <row r="42" spans="1:6" x14ac:dyDescent="0.45">
      <c r="A42" s="434" t="s">
        <v>244</v>
      </c>
      <c r="B42" s="100">
        <v>0</v>
      </c>
      <c r="C42" s="100">
        <v>0</v>
      </c>
      <c r="D42" s="84" t="e">
        <f>B42/'Unit Mix and Rents'!$B$3</f>
        <v>#DIV/0!</v>
      </c>
      <c r="F42" s="366" t="str">
        <f t="shared" si="1"/>
        <v/>
      </c>
    </row>
    <row r="43" spans="1:6" x14ac:dyDescent="0.45">
      <c r="A43" s="434" t="s">
        <v>245</v>
      </c>
      <c r="B43" s="100">
        <v>0</v>
      </c>
      <c r="C43" s="100">
        <v>0</v>
      </c>
      <c r="D43" s="84" t="e">
        <f>B43/'Unit Mix and Rents'!$B$3</f>
        <v>#DIV/0!</v>
      </c>
      <c r="F43" s="366" t="str">
        <f t="shared" si="1"/>
        <v/>
      </c>
    </row>
    <row r="44" spans="1:6" x14ac:dyDescent="0.45">
      <c r="A44" s="434" t="s">
        <v>246</v>
      </c>
      <c r="B44" s="100">
        <v>0</v>
      </c>
      <c r="C44" s="100">
        <v>0</v>
      </c>
      <c r="D44" s="84" t="e">
        <f>B44/'Unit Mix and Rents'!$B$3</f>
        <v>#DIV/0!</v>
      </c>
      <c r="F44" s="366" t="str">
        <f t="shared" si="1"/>
        <v/>
      </c>
    </row>
    <row r="45" spans="1:6" x14ac:dyDescent="0.45">
      <c r="A45" s="437" t="str">
        <f t="shared" ref="A45:A48" si="3">"Other (Specify)"</f>
        <v>Other (Specify)</v>
      </c>
      <c r="B45" s="104">
        <v>0</v>
      </c>
      <c r="C45" s="104">
        <v>0</v>
      </c>
      <c r="D45" s="84" t="e">
        <f>B45/'Unit Mix and Rents'!$B$3</f>
        <v>#DIV/0!</v>
      </c>
      <c r="F45" s="366" t="str">
        <f t="shared" si="1"/>
        <v/>
      </c>
    </row>
    <row r="46" spans="1:6" x14ac:dyDescent="0.45">
      <c r="A46" s="437" t="str">
        <f t="shared" si="3"/>
        <v>Other (Specify)</v>
      </c>
      <c r="B46" s="104">
        <v>0</v>
      </c>
      <c r="C46" s="104">
        <v>0</v>
      </c>
      <c r="D46" s="84" t="e">
        <f>B46/'Unit Mix and Rents'!$B$3</f>
        <v>#DIV/0!</v>
      </c>
      <c r="F46" s="366" t="str">
        <f t="shared" si="1"/>
        <v/>
      </c>
    </row>
    <row r="47" spans="1:6" x14ac:dyDescent="0.45">
      <c r="A47" s="437" t="str">
        <f t="shared" si="3"/>
        <v>Other (Specify)</v>
      </c>
      <c r="B47" s="104">
        <v>0</v>
      </c>
      <c r="C47" s="104">
        <v>0</v>
      </c>
      <c r="D47" s="84" t="e">
        <f>B47/'Unit Mix and Rents'!$B$3</f>
        <v>#DIV/0!</v>
      </c>
      <c r="F47" s="366" t="str">
        <f t="shared" si="1"/>
        <v/>
      </c>
    </row>
    <row r="48" spans="1:6" x14ac:dyDescent="0.45">
      <c r="A48" s="437" t="str">
        <f t="shared" si="3"/>
        <v>Other (Specify)</v>
      </c>
      <c r="B48" s="104">
        <v>0</v>
      </c>
      <c r="C48" s="104">
        <v>0</v>
      </c>
      <c r="D48" s="84" t="e">
        <f>B48/'Unit Mix and Rents'!$B$3</f>
        <v>#DIV/0!</v>
      </c>
      <c r="F48" s="366" t="str">
        <f t="shared" si="1"/>
        <v/>
      </c>
    </row>
    <row r="49" spans="1:6" x14ac:dyDescent="0.45">
      <c r="A49" s="439" t="s">
        <v>247</v>
      </c>
      <c r="B49" s="75">
        <f>SUM(B37:B48)</f>
        <v>0</v>
      </c>
      <c r="C49" s="75">
        <f>SUM(C37:C48)</f>
        <v>0</v>
      </c>
      <c r="D49" s="84" t="e">
        <f>B49/'Unit Mix and Rents'!$B$3</f>
        <v>#DIV/0!</v>
      </c>
      <c r="F49" s="366" t="str">
        <f t="shared" si="1"/>
        <v/>
      </c>
    </row>
    <row r="50" spans="1:6" ht="15.4" x14ac:dyDescent="0.45">
      <c r="A50" s="64" t="s">
        <v>248</v>
      </c>
      <c r="B50" s="105"/>
      <c r="C50" s="105"/>
      <c r="D50" s="105"/>
      <c r="F50" s="366"/>
    </row>
    <row r="51" spans="1:6" x14ac:dyDescent="0.45">
      <c r="A51" s="434" t="s">
        <v>128</v>
      </c>
      <c r="B51" s="100">
        <v>0</v>
      </c>
      <c r="C51" s="100">
        <v>0</v>
      </c>
      <c r="D51" s="84" t="e">
        <f>B51/'Unit Mix and Rents'!$B$3</f>
        <v>#DIV/0!</v>
      </c>
      <c r="F51" s="366" t="str">
        <f t="shared" si="1"/>
        <v/>
      </c>
    </row>
    <row r="52" spans="1:6" x14ac:dyDescent="0.45">
      <c r="A52" s="434" t="s">
        <v>249</v>
      </c>
      <c r="B52" s="100">
        <v>0</v>
      </c>
      <c r="C52" s="100">
        <v>0</v>
      </c>
      <c r="D52" s="84" t="e">
        <f>B52/'Unit Mix and Rents'!$B$3</f>
        <v>#DIV/0!</v>
      </c>
      <c r="F52" s="366" t="str">
        <f t="shared" si="1"/>
        <v/>
      </c>
    </row>
    <row r="53" spans="1:6" x14ac:dyDescent="0.45">
      <c r="A53" s="434" t="s">
        <v>250</v>
      </c>
      <c r="B53" s="100">
        <v>0</v>
      </c>
      <c r="C53" s="100">
        <v>0</v>
      </c>
      <c r="D53" s="84" t="e">
        <f>B53/'Unit Mix and Rents'!$B$3</f>
        <v>#DIV/0!</v>
      </c>
      <c r="F53" s="366" t="str">
        <f t="shared" si="1"/>
        <v/>
      </c>
    </row>
    <row r="54" spans="1:6" x14ac:dyDescent="0.45">
      <c r="A54" s="434" t="s">
        <v>251</v>
      </c>
      <c r="B54" s="100">
        <v>0</v>
      </c>
      <c r="C54" s="100">
        <v>0</v>
      </c>
      <c r="D54" s="84" t="e">
        <f>B54/'Unit Mix and Rents'!$B$3</f>
        <v>#DIV/0!</v>
      </c>
      <c r="F54" s="366" t="str">
        <f t="shared" si="1"/>
        <v/>
      </c>
    </row>
    <row r="55" spans="1:6" x14ac:dyDescent="0.45">
      <c r="A55" s="434" t="s">
        <v>252</v>
      </c>
      <c r="B55" s="100">
        <v>0</v>
      </c>
      <c r="C55" s="100">
        <v>0</v>
      </c>
      <c r="D55" s="84" t="e">
        <f>B55/'Unit Mix and Rents'!$B$3</f>
        <v>#DIV/0!</v>
      </c>
      <c r="F55" s="366" t="str">
        <f t="shared" si="1"/>
        <v/>
      </c>
    </row>
    <row r="56" spans="1:6" x14ac:dyDescent="0.45">
      <c r="A56" s="434" t="s">
        <v>253</v>
      </c>
      <c r="B56" s="100">
        <v>0</v>
      </c>
      <c r="C56" s="100">
        <v>0</v>
      </c>
      <c r="D56" s="84" t="e">
        <f>B56/'Unit Mix and Rents'!$B$3</f>
        <v>#DIV/0!</v>
      </c>
      <c r="F56" s="366" t="str">
        <f t="shared" si="1"/>
        <v/>
      </c>
    </row>
    <row r="57" spans="1:6" x14ac:dyDescent="0.45">
      <c r="A57" s="434" t="s">
        <v>254</v>
      </c>
      <c r="B57" s="100">
        <v>0</v>
      </c>
      <c r="C57" s="100">
        <v>0</v>
      </c>
      <c r="D57" s="84" t="e">
        <f>B57/'Unit Mix and Rents'!$B$3</f>
        <v>#DIV/0!</v>
      </c>
      <c r="F57" s="366" t="str">
        <f t="shared" si="1"/>
        <v/>
      </c>
    </row>
    <row r="58" spans="1:6" x14ac:dyDescent="0.45">
      <c r="A58" s="434" t="s">
        <v>255</v>
      </c>
      <c r="B58" s="100">
        <v>0</v>
      </c>
      <c r="C58" s="100">
        <v>0</v>
      </c>
      <c r="D58" s="84" t="e">
        <f>B58/'Unit Mix and Rents'!$B$3</f>
        <v>#DIV/0!</v>
      </c>
      <c r="F58" s="366" t="str">
        <f t="shared" si="1"/>
        <v/>
      </c>
    </row>
    <row r="59" spans="1:6" x14ac:dyDescent="0.45">
      <c r="A59" s="434" t="s">
        <v>256</v>
      </c>
      <c r="B59" s="100">
        <v>0</v>
      </c>
      <c r="C59" s="100">
        <v>0</v>
      </c>
      <c r="D59" s="84" t="e">
        <f>B59/'Unit Mix and Rents'!$B$3</f>
        <v>#DIV/0!</v>
      </c>
      <c r="F59" s="366" t="str">
        <f t="shared" si="1"/>
        <v/>
      </c>
    </row>
    <row r="60" spans="1:6" x14ac:dyDescent="0.45">
      <c r="A60" s="437" t="str">
        <f t="shared" ref="A60:A62" si="4">"Other (Specify)"</f>
        <v>Other (Specify)</v>
      </c>
      <c r="B60" s="104">
        <v>0</v>
      </c>
      <c r="C60" s="104">
        <v>0</v>
      </c>
      <c r="D60" s="84" t="e">
        <f>B60/'Unit Mix and Rents'!$B$3</f>
        <v>#DIV/0!</v>
      </c>
      <c r="F60" s="366" t="str">
        <f t="shared" si="1"/>
        <v/>
      </c>
    </row>
    <row r="61" spans="1:6" x14ac:dyDescent="0.45">
      <c r="A61" s="437" t="str">
        <f t="shared" si="4"/>
        <v>Other (Specify)</v>
      </c>
      <c r="B61" s="104">
        <v>0</v>
      </c>
      <c r="C61" s="104">
        <v>0</v>
      </c>
      <c r="D61" s="84" t="e">
        <f>B61/'Unit Mix and Rents'!$B$3</f>
        <v>#DIV/0!</v>
      </c>
      <c r="F61" s="366" t="str">
        <f t="shared" si="1"/>
        <v/>
      </c>
    </row>
    <row r="62" spans="1:6" x14ac:dyDescent="0.45">
      <c r="A62" s="437" t="str">
        <f t="shared" si="4"/>
        <v>Other (Specify)</v>
      </c>
      <c r="B62" s="104">
        <v>0</v>
      </c>
      <c r="C62" s="104">
        <v>0</v>
      </c>
      <c r="D62" s="84" t="e">
        <f>B62/'Unit Mix and Rents'!$B$3</f>
        <v>#DIV/0!</v>
      </c>
      <c r="F62" s="366" t="str">
        <f t="shared" si="1"/>
        <v/>
      </c>
    </row>
    <row r="63" spans="1:6" x14ac:dyDescent="0.45">
      <c r="A63" s="439" t="s">
        <v>257</v>
      </c>
      <c r="B63" s="75">
        <f>SUM(B51:B62)</f>
        <v>0</v>
      </c>
      <c r="C63" s="75">
        <f>SUM(C51:C62)</f>
        <v>0</v>
      </c>
      <c r="D63" s="84" t="e">
        <f>B63/'Unit Mix and Rents'!$B$3</f>
        <v>#DIV/0!</v>
      </c>
      <c r="F63" s="366" t="str">
        <f t="shared" si="1"/>
        <v/>
      </c>
    </row>
    <row r="64" spans="1:6" ht="15.4" x14ac:dyDescent="0.45">
      <c r="A64" s="64" t="s">
        <v>258</v>
      </c>
      <c r="B64" s="105"/>
      <c r="C64" s="105"/>
      <c r="D64" s="105"/>
      <c r="F64" s="366"/>
    </row>
    <row r="65" spans="1:6" x14ac:dyDescent="0.45">
      <c r="A65" s="434" t="s">
        <v>259</v>
      </c>
      <c r="B65" s="100">
        <v>0</v>
      </c>
      <c r="C65" s="100">
        <v>0</v>
      </c>
      <c r="D65" s="84" t="e">
        <f>B65/'Unit Mix and Rents'!$B$3</f>
        <v>#DIV/0!</v>
      </c>
      <c r="F65" s="366" t="str">
        <f t="shared" si="1"/>
        <v/>
      </c>
    </row>
    <row r="66" spans="1:6" x14ac:dyDescent="0.45">
      <c r="A66" s="434" t="s">
        <v>260</v>
      </c>
      <c r="B66" s="100">
        <v>0</v>
      </c>
      <c r="C66" s="100">
        <v>0</v>
      </c>
      <c r="D66" s="84" t="e">
        <f>B66/'Unit Mix and Rents'!$B$3</f>
        <v>#DIV/0!</v>
      </c>
      <c r="F66" s="366" t="str">
        <f t="shared" si="1"/>
        <v/>
      </c>
    </row>
    <row r="67" spans="1:6" x14ac:dyDescent="0.45">
      <c r="A67" s="434" t="s">
        <v>261</v>
      </c>
      <c r="B67" s="100">
        <v>0</v>
      </c>
      <c r="C67" s="100">
        <v>0</v>
      </c>
      <c r="D67" s="84" t="e">
        <f>B67/'Unit Mix and Rents'!$B$3</f>
        <v>#DIV/0!</v>
      </c>
      <c r="F67" s="366" t="str">
        <f t="shared" si="1"/>
        <v/>
      </c>
    </row>
    <row r="68" spans="1:6" x14ac:dyDescent="0.45">
      <c r="A68" s="434" t="s">
        <v>262</v>
      </c>
      <c r="B68" s="100">
        <v>0</v>
      </c>
      <c r="C68" s="100">
        <v>0</v>
      </c>
      <c r="D68" s="84" t="e">
        <f>B68/'Unit Mix and Rents'!$B$3</f>
        <v>#DIV/0!</v>
      </c>
      <c r="F68" s="366" t="str">
        <f t="shared" si="1"/>
        <v/>
      </c>
    </row>
    <row r="69" spans="1:6" x14ac:dyDescent="0.45">
      <c r="A69" s="434" t="s">
        <v>263</v>
      </c>
      <c r="B69" s="100">
        <v>0</v>
      </c>
      <c r="C69" s="100">
        <v>0</v>
      </c>
      <c r="D69" s="84" t="e">
        <f>B69/'Unit Mix and Rents'!$B$3</f>
        <v>#DIV/0!</v>
      </c>
      <c r="F69" s="366" t="str">
        <f t="shared" si="1"/>
        <v/>
      </c>
    </row>
    <row r="70" spans="1:6" x14ac:dyDescent="0.45">
      <c r="A70" s="437" t="str">
        <f t="shared" ref="A70:A71" si="5">"Other (Specify)"</f>
        <v>Other (Specify)</v>
      </c>
      <c r="B70" s="104">
        <v>0</v>
      </c>
      <c r="C70" s="104">
        <v>0</v>
      </c>
      <c r="D70" s="84" t="e">
        <f>B70/'Unit Mix and Rents'!$B$3</f>
        <v>#DIV/0!</v>
      </c>
      <c r="F70" s="366" t="str">
        <f t="shared" si="1"/>
        <v/>
      </c>
    </row>
    <row r="71" spans="1:6" x14ac:dyDescent="0.45">
      <c r="A71" s="437" t="str">
        <f t="shared" si="5"/>
        <v>Other (Specify)</v>
      </c>
      <c r="B71" s="104">
        <v>0</v>
      </c>
      <c r="C71" s="104">
        <v>0</v>
      </c>
      <c r="D71" s="84" t="e">
        <f>B71/'Unit Mix and Rents'!$B$3</f>
        <v>#DIV/0!</v>
      </c>
      <c r="F71" s="366" t="str">
        <f t="shared" si="1"/>
        <v/>
      </c>
    </row>
    <row r="72" spans="1:6" ht="14.65" thickBot="1" x14ac:dyDescent="0.5">
      <c r="A72" s="439" t="s">
        <v>264</v>
      </c>
      <c r="B72" s="75">
        <f>SUM(B65:B71)</f>
        <v>0</v>
      </c>
      <c r="C72" s="75">
        <f>SUM(C65:C71)</f>
        <v>0</v>
      </c>
      <c r="D72" s="84" t="e">
        <f>B72/'Unit Mix and Rents'!$B$3</f>
        <v>#DIV/0!</v>
      </c>
      <c r="F72" s="366" t="str">
        <f t="shared" si="1"/>
        <v/>
      </c>
    </row>
    <row r="73" spans="1:6" ht="14.65" thickTop="1" x14ac:dyDescent="0.45">
      <c r="A73" s="439" t="s">
        <v>25</v>
      </c>
      <c r="B73" s="91">
        <f>SUM(B22:B34,B37:B48,B51:B62,B65:B71)</f>
        <v>0</v>
      </c>
      <c r="C73" s="91">
        <f>SUM(C22:C34,C37:C48,C51:C62,C65:C71)</f>
        <v>0</v>
      </c>
      <c r="D73" s="84" t="e">
        <f>B73/'Unit Mix and Rents'!$B$3</f>
        <v>#DIV/0!</v>
      </c>
      <c r="F73" s="366" t="str">
        <f>_xlfn.CONCAT(IF(B73&lt;&gt;C73,A73,""),IF(B73&gt;C73,_xlfn.CONCAT(" Expenses Increased by ",TEXT(ABS(B73-C73),"$##,###,###"),". "),IF(B73&lt;C73,_xlfn.CONCAT(" Expenses Decreased by ",TEXT(ABS(B73-C73),"$##,###,###"),". "),"")))</f>
        <v/>
      </c>
    </row>
    <row r="74" spans="1:6" x14ac:dyDescent="0.45">
      <c r="F74" s="366" t="str">
        <f t="shared" ref="F74" si="6">_xlfn.CONCAT(IF(B74&lt;&gt;C74,A74,""),IF(B74&gt;C74,_xlfn.CONCAT(" Expenses Increased by ",TEXT(ABS(B74-C74),"$##,###,###"),". "),IF(B74&lt;C74,_xlfn.CONCAT(" Expenses Decreased by ",TEXT(ABS(B74-C74),"$##,###,###"),". "),"")))</f>
        <v/>
      </c>
    </row>
    <row r="75" spans="1:6" x14ac:dyDescent="0.45">
      <c r="A75" s="92" t="s">
        <v>407</v>
      </c>
      <c r="B75" s="75">
        <f>D75*'Unit Mix and Rents'!B3</f>
        <v>0</v>
      </c>
      <c r="C75" s="104">
        <v>0</v>
      </c>
      <c r="D75" s="106">
        <v>350</v>
      </c>
      <c r="E75" s="68" t="s">
        <v>425</v>
      </c>
      <c r="F75" s="366" t="str">
        <f>_xlfn.CONCAT(IF(B75&lt;&gt;C75,A75,""),IF(B75&gt;C75,_xlfn.CONCAT(" Increased by ",TEXT(ABS(B75-C75),"$##,###,###"),". "),IF(B75&lt;C75,_xlfn.CONCAT(" Decreased by ",TEXT(ABS(B75-C75),"$##,###,###"),". "),"")))</f>
        <v/>
      </c>
    </row>
    <row r="76" spans="1:6" x14ac:dyDescent="0.45">
      <c r="F76" s="366" t="str">
        <f t="shared" ref="F76:F80" si="7">_xlfn.CONCAT(IF(B76&lt;&gt;C76,A76,""),IF(B76&gt;C76,_xlfn.CONCAT(" Increased by ",TEXT(ABS(B76-C76),"$##,###,###"),". "),IF(B76&lt;C76,_xlfn.CONCAT(" Decreased by ",TEXT(ABS(B76-C76),"$##,###,###"),". "),"")))</f>
        <v/>
      </c>
    </row>
    <row r="77" spans="1:6" x14ac:dyDescent="0.45">
      <c r="A77" s="76" t="s">
        <v>265</v>
      </c>
      <c r="B77" s="74">
        <f>B73+B75</f>
        <v>0</v>
      </c>
      <c r="C77" s="74">
        <f>C73+C75</f>
        <v>0</v>
      </c>
      <c r="F77" s="366" t="str">
        <f t="shared" si="7"/>
        <v/>
      </c>
    </row>
    <row r="78" spans="1:6" x14ac:dyDescent="0.45">
      <c r="A78" s="93" t="s">
        <v>1688</v>
      </c>
      <c r="B78" s="89" t="e">
        <f>B77/'Unit Mix and Rents'!B3</f>
        <v>#DIV/0!</v>
      </c>
      <c r="C78" s="89" t="e">
        <f>C77/'Unit Mix and Rents'!B3</f>
        <v>#DIV/0!</v>
      </c>
      <c r="F78" s="366" t="e">
        <f>_xlfn.CONCAT(IF(B78&lt;&gt;C78,A78,""),IF(B78&gt;C78,_xlfn.CONCAT(" Expenses Increased by ",TEXT(ABS(B78-C78),"$##,###,###"),". "),IF(B78&lt;C78,_xlfn.CONCAT(" Expenses Decreased by ",TEXT(ABS(B78-C78),"$##,###,###"),". "),"")))</f>
        <v>#DIV/0!</v>
      </c>
    </row>
    <row r="79" spans="1:6" x14ac:dyDescent="0.45">
      <c r="F79" s="366" t="str">
        <f t="shared" si="7"/>
        <v/>
      </c>
    </row>
    <row r="80" spans="1:6" x14ac:dyDescent="0.45">
      <c r="A80" s="76" t="s">
        <v>46</v>
      </c>
      <c r="B80" s="88">
        <f>B18-B77</f>
        <v>0</v>
      </c>
      <c r="C80" s="88">
        <f>C18-C77</f>
        <v>0</v>
      </c>
      <c r="F80" s="366" t="str">
        <f t="shared" si="7"/>
        <v/>
      </c>
    </row>
    <row r="82" spans="6:6" x14ac:dyDescent="0.45">
      <c r="F82" s="54" t="str">
        <f>IFERROR(_xlfn.CONCAT(F5:F80),"")</f>
        <v/>
      </c>
    </row>
  </sheetData>
  <sheetProtection algorithmName="SHA-512" hashValue="Nqu1q8PFP9snZSb7aP23ZsttdZd/CKxG5wnwV7pkn/mkobIjPoYQWIsSWgQbwdYqJ9ZLqw89h96xj9uHrgEyYg==" saltValue="DB9ycWE9X9JP7TaJlz+AgQ==" spinCount="100000" sheet="1" objects="1" scenarios="1"/>
  <dataValidations count="3">
    <dataValidation type="whole" allowBlank="1" showInputMessage="1" showErrorMessage="1" errorTitle="Whole Numbers Only" error="Total Per Unit Annual Replacement Reserves must be entered as a whole number." sqref="D75" xr:uid="{BE43CB9E-03A6-47BE-B09F-1536F3799BCB}">
      <formula1>0</formula1>
      <formula2>1000</formula2>
    </dataValidation>
    <dataValidation type="whole" allowBlank="1" showInputMessage="1" showErrorMessage="1" errorTitle="Whole Numbers Only" error="All numbers on Annual Operating Expenses must be entered as a whole number." sqref="B65:C71 B37:C48 B51:C62 B22:C34 C75" xr:uid="{DA5FA2E8-53BB-48A9-9115-7CD19E36A1DC}">
      <formula1>0</formula1>
      <formula2>100000000</formula2>
    </dataValidation>
    <dataValidation type="list" allowBlank="1" showInputMessage="1" showErrorMessage="1" sqref="B15:C15" xr:uid="{CD6BBA61-B0B0-488B-B081-C8CFCD2C2E41}">
      <formula1>".07,.05"</formula1>
    </dataValidation>
  </dataValidations>
  <pageMargins left="0.7" right="0.7" top="0.75" bottom="0.75" header="0.3" footer="0.3"/>
  <pageSetup paperSize="5" orientation="landscape" horizontalDpi="300" verticalDpi="0" r:id="rId1"/>
  <headerFooter>
    <oddHeader>&amp;L&amp;"Trebuchet MS,Bold"&amp;18Proposition 123: Concessionary Debt Program - Multifamily Finance</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9db5bd9-8bfc-4cf2-b850-f270012ad59d" xsi:nil="true"/>
    <lcf76f155ced4ddcb4097134ff3c332f xmlns="699be0cc-5184-4674-b324-603e6c7e3a6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39876001EEEB544BE5AA821C718D255" ma:contentTypeVersion="13" ma:contentTypeDescription="Create a new document." ma:contentTypeScope="" ma:versionID="6af11ca04f739c8117e69523a34041d6">
  <xsd:schema xmlns:xsd="http://www.w3.org/2001/XMLSchema" xmlns:xs="http://www.w3.org/2001/XMLSchema" xmlns:p="http://schemas.microsoft.com/office/2006/metadata/properties" xmlns:ns2="699be0cc-5184-4674-b324-603e6c7e3a6a" xmlns:ns3="5e54bed4-c3da-44ba-b7b7-d3e3b5c23783" xmlns:ns4="19db5bd9-8bfc-4cf2-b850-f270012ad59d" targetNamespace="http://schemas.microsoft.com/office/2006/metadata/properties" ma:root="true" ma:fieldsID="b4a23655dbeed30695aa0bf0be15cbb7" ns2:_="" ns3:_="" ns4:_="">
    <xsd:import namespace="699be0cc-5184-4674-b324-603e6c7e3a6a"/>
    <xsd:import namespace="5e54bed4-c3da-44ba-b7b7-d3e3b5c23783"/>
    <xsd:import namespace="19db5bd9-8bfc-4cf2-b850-f270012ad5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ObjectDetectorVersions"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9be0cc-5184-4674-b324-603e6c7e3a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7e412483-3045-4a04-864d-869ab36f627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e54bed4-c3da-44ba-b7b7-d3e3b5c23783"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9db5bd9-8bfc-4cf2-b850-f270012ad59d"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7dba9ee-32f4-4d18-a92f-32b0881ee86d}" ma:internalName="TaxCatchAll" ma:showField="CatchAllData" ma:web="5e54bed4-c3da-44ba-b7b7-d3e3b5c237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13719D-26FB-401C-A0B0-ED266BEA595D}">
  <ds:schemaRefs>
    <ds:schemaRef ds:uri="http://schemas.microsoft.com/office/2006/metadata/properties"/>
    <ds:schemaRef ds:uri="http://schemas.microsoft.com/office/infopath/2007/PartnerControls"/>
    <ds:schemaRef ds:uri="19db5bd9-8bfc-4cf2-b850-f270012ad59d"/>
    <ds:schemaRef ds:uri="699be0cc-5184-4674-b324-603e6c7e3a6a"/>
  </ds:schemaRefs>
</ds:datastoreItem>
</file>

<file path=customXml/itemProps2.xml><?xml version="1.0" encoding="utf-8"?>
<ds:datastoreItem xmlns:ds="http://schemas.openxmlformats.org/officeDocument/2006/customXml" ds:itemID="{BF822FBF-AE06-46E6-9AE2-60555399E120}">
  <ds:schemaRefs>
    <ds:schemaRef ds:uri="http://schemas.microsoft.com/sharepoint/v3/contenttype/forms"/>
  </ds:schemaRefs>
</ds:datastoreItem>
</file>

<file path=customXml/itemProps3.xml><?xml version="1.0" encoding="utf-8"?>
<ds:datastoreItem xmlns:ds="http://schemas.openxmlformats.org/officeDocument/2006/customXml" ds:itemID="{8D967F47-A0A3-4B26-93FA-F8D84C2A51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9be0cc-5184-4674-b324-603e6c7e3a6a"/>
    <ds:schemaRef ds:uri="5e54bed4-c3da-44ba-b7b7-d3e3b5c23783"/>
    <ds:schemaRef ds:uri="19db5bd9-8bfc-4cf2-b850-f270012ad5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Data Extract</vt:lpstr>
      <vt:lpstr>Quick Analysis</vt:lpstr>
      <vt:lpstr>Instructions</vt:lpstr>
      <vt:lpstr>Contact Information</vt:lpstr>
      <vt:lpstr>Application</vt:lpstr>
      <vt:lpstr>Unit Mix and Rents</vt:lpstr>
      <vt:lpstr>Rents Table</vt:lpstr>
      <vt:lpstr>Income and Operating Expenses</vt:lpstr>
      <vt:lpstr>Development Budget</vt:lpstr>
      <vt:lpstr>Financing Sources</vt:lpstr>
      <vt:lpstr>Sources and Uses</vt:lpstr>
      <vt:lpstr>30-Year Cash Flow</vt:lpstr>
      <vt:lpstr>Amortization 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Terry Barnard</dc:creator>
  <cp:keywords/>
  <dc:description/>
  <cp:lastModifiedBy>David Foust</cp:lastModifiedBy>
  <cp:revision/>
  <dcterms:created xsi:type="dcterms:W3CDTF">2023-08-18T21:33:06Z</dcterms:created>
  <dcterms:modified xsi:type="dcterms:W3CDTF">2026-05-26T19:32:58Z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0x010100139876001EEEB544BE5AA821C718D255</vt:lpwstr>
  </property>
  <property fmtid="{D5CDD505-2E9C-101B-9397-08002B2CF9AE}" pid="3" name="SmartDox GUID">
    <vt:lpwstr>d4472a93-3483-48a9-b412-c2bff79969ff</vt:lpwstr>
  </property>
  <property fmtid="{D5CDD505-2E9C-101B-9397-08002B2CF9AE}" pid="4" name="SchemaType">
    <vt:lpwstr>Development</vt:lpwstr>
  </property>
</Properties>
</file>